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Dokumenty\svoboda\PLÁN 2021\ZADÁNÍ\M.BRÁNICE-M.KRUMLOV\ŠENKÝŘ ROZPOČET\ÚPRAVA 14.6.2021\"/>
    </mc:Choice>
  </mc:AlternateContent>
  <bookViews>
    <workbookView xWindow="0" yWindow="0" windowWidth="19170" windowHeight="9975"/>
  </bookViews>
  <sheets>
    <sheet name="Rekapitulace stavby" sheetId="1" r:id="rId1"/>
    <sheet name="SO 660.1 - Železniční svršek" sheetId="2" r:id="rId2"/>
    <sheet name="SO 660.2 - Železniční svršek" sheetId="3" r:id="rId3"/>
    <sheet name="SO 661.1 - Železniční spodek" sheetId="4" r:id="rId4"/>
    <sheet name="SO 210 - Propustek v km 1..." sheetId="5" r:id="rId5"/>
    <sheet name="SO 211 - Propustek v km 1..." sheetId="6" r:id="rId6"/>
    <sheet name="SO 212 - Propustek v km 1..." sheetId="7" r:id="rId7"/>
    <sheet name="SO 213 - Propustek v km 1..." sheetId="8" r:id="rId8"/>
    <sheet name="SO 214 - Propustek v KM 1..." sheetId="9" r:id="rId9"/>
    <sheet name="SO 215 - Propustek v km 1..." sheetId="10" r:id="rId10"/>
    <sheet name="SO 216 - Propustek v km 1..." sheetId="11" r:id="rId11"/>
    <sheet name="SO 217 - Propustek v km 1..." sheetId="12" r:id="rId12"/>
    <sheet name="SO 218 - Propustek vev. k..." sheetId="13" r:id="rId13"/>
    <sheet name="SO 219 - Propustek v Km 1..." sheetId="14" r:id="rId14"/>
    <sheet name="SO 220 - TUNEL EV. Č. 201..." sheetId="15" r:id="rId15"/>
    <sheet name="SO 221 - TUNEL EV. Č. 202..." sheetId="16" r:id="rId16"/>
    <sheet name="VRN.1 - Zařízení staveniště" sheetId="17" r:id="rId17"/>
    <sheet name="VRN.2 - Zařízení staveniště" sheetId="18" r:id="rId18"/>
    <sheet name="Seznam figur" sheetId="19" r:id="rId19"/>
  </sheets>
  <definedNames>
    <definedName name="_xlnm._FilterDatabase" localSheetId="4" hidden="1">'SO 210 - Propustek v km 1...'!$C$124:$K$249</definedName>
    <definedName name="_xlnm._FilterDatabase" localSheetId="5" hidden="1">'SO 211 - Propustek v km 1...'!$C$130:$K$364</definedName>
    <definedName name="_xlnm._FilterDatabase" localSheetId="6" hidden="1">'SO 212 - Propustek v km 1...'!$C$130:$K$297</definedName>
    <definedName name="_xlnm._FilterDatabase" localSheetId="7" hidden="1">'SO 213 - Propustek v km 1...'!$C$123:$K$183</definedName>
    <definedName name="_xlnm._FilterDatabase" localSheetId="8" hidden="1">'SO 214 - Propustek v KM 1...'!$C$130:$K$291</definedName>
    <definedName name="_xlnm._FilterDatabase" localSheetId="9" hidden="1">'SO 215 - Propustek v km 1...'!$C$127:$K$231</definedName>
    <definedName name="_xlnm._FilterDatabase" localSheetId="10" hidden="1">'SO 216 - Propustek v km 1...'!$C$129:$K$261</definedName>
    <definedName name="_xlnm._FilterDatabase" localSheetId="11" hidden="1">'SO 217 - Propustek v km 1...'!$C$129:$K$343</definedName>
    <definedName name="_xlnm._FilterDatabase" localSheetId="12" hidden="1">'SO 218 - Propustek vev. k...'!$C$131:$K$369</definedName>
    <definedName name="_xlnm._FilterDatabase" localSheetId="13" hidden="1">'SO 219 - Propustek v Km 1...'!$C$120:$K$145</definedName>
    <definedName name="_xlnm._FilterDatabase" localSheetId="14" hidden="1">'SO 220 - TUNEL EV. Č. 201...'!$C$125:$K$229</definedName>
    <definedName name="_xlnm._FilterDatabase" localSheetId="15" hidden="1">'SO 221 - TUNEL EV. Č. 202...'!$C$125:$K$225</definedName>
    <definedName name="_xlnm._FilterDatabase" localSheetId="1" hidden="1">'SO 660.1 - Železniční svršek'!$C$119:$K$377</definedName>
    <definedName name="_xlnm._FilterDatabase" localSheetId="2" hidden="1">'SO 660.2 - Železniční svršek'!$C$119:$K$471</definedName>
    <definedName name="_xlnm._FilterDatabase" localSheetId="3" hidden="1">'SO 661.1 - Železniční spodek'!$C$120:$K$318</definedName>
    <definedName name="_xlnm._FilterDatabase" localSheetId="16" hidden="1">'VRN.1 - Zařízení staveniště'!$C$116:$K$119</definedName>
    <definedName name="_xlnm._FilterDatabase" localSheetId="17" hidden="1">'VRN.2 - Zařízení staveniště'!$C$116:$K$119</definedName>
    <definedName name="_xlnm.Print_Titles" localSheetId="0">'Rekapitulace stavby'!$92:$92</definedName>
    <definedName name="_xlnm.Print_Titles" localSheetId="18">'Seznam figur'!$9:$9</definedName>
    <definedName name="_xlnm.Print_Titles" localSheetId="4">'SO 210 - Propustek v km 1...'!$124:$124</definedName>
    <definedName name="_xlnm.Print_Titles" localSheetId="5">'SO 211 - Propustek v km 1...'!$130:$130</definedName>
    <definedName name="_xlnm.Print_Titles" localSheetId="6">'SO 212 - Propustek v km 1...'!$130:$130</definedName>
    <definedName name="_xlnm.Print_Titles" localSheetId="7">'SO 213 - Propustek v km 1...'!$123:$123</definedName>
    <definedName name="_xlnm.Print_Titles" localSheetId="8">'SO 214 - Propustek v KM 1...'!$130:$130</definedName>
    <definedName name="_xlnm.Print_Titles" localSheetId="9">'SO 215 - Propustek v km 1...'!$127:$127</definedName>
    <definedName name="_xlnm.Print_Titles" localSheetId="10">'SO 216 - Propustek v km 1...'!$129:$129</definedName>
    <definedName name="_xlnm.Print_Titles" localSheetId="11">'SO 217 - Propustek v km 1...'!$129:$129</definedName>
    <definedName name="_xlnm.Print_Titles" localSheetId="12">'SO 218 - Propustek vev. k...'!$131:$131</definedName>
    <definedName name="_xlnm.Print_Titles" localSheetId="13">'SO 219 - Propustek v Km 1...'!$120:$120</definedName>
    <definedName name="_xlnm.Print_Titles" localSheetId="14">'SO 220 - TUNEL EV. Č. 201...'!$125:$125</definedName>
    <definedName name="_xlnm.Print_Titles" localSheetId="15">'SO 221 - TUNEL EV. Č. 202...'!$125:$125</definedName>
    <definedName name="_xlnm.Print_Titles" localSheetId="1">'SO 660.1 - Železniční svršek'!$119:$119</definedName>
    <definedName name="_xlnm.Print_Titles" localSheetId="2">'SO 660.2 - Železniční svršek'!$119:$119</definedName>
    <definedName name="_xlnm.Print_Titles" localSheetId="3">'SO 661.1 - Železniční spodek'!$120:$120</definedName>
    <definedName name="_xlnm.Print_Titles" localSheetId="16">'VRN.1 - Zařízení staveniště'!$116:$116</definedName>
    <definedName name="_xlnm.Print_Titles" localSheetId="17">'VRN.2 - Zařízení staveniště'!$116:$116</definedName>
    <definedName name="_xlnm.Print_Area" localSheetId="0">'Rekapitulace stavby'!$D$4:$AO$76,'Rekapitulace stavby'!$C$82:$AQ$112</definedName>
    <definedName name="_xlnm.Print_Area" localSheetId="18">'Seznam figur'!$C$4:$G$143</definedName>
    <definedName name="_xlnm.Print_Area" localSheetId="4">'SO 210 - Propustek v km 1...'!$C$4:$J$76,'SO 210 - Propustek v km 1...'!$C$82:$J$106,'SO 210 - Propustek v km 1...'!$C$112:$K$249</definedName>
    <definedName name="_xlnm.Print_Area" localSheetId="5">'SO 211 - Propustek v km 1...'!$C$4:$J$76,'SO 211 - Propustek v km 1...'!$C$82:$J$112,'SO 211 - Propustek v km 1...'!$C$118:$K$364</definedName>
    <definedName name="_xlnm.Print_Area" localSheetId="6">'SO 212 - Propustek v km 1...'!$C$4:$J$76,'SO 212 - Propustek v km 1...'!$C$82:$J$112,'SO 212 - Propustek v km 1...'!$C$118:$K$297</definedName>
    <definedName name="_xlnm.Print_Area" localSheetId="7">'SO 213 - Propustek v km 1...'!$C$4:$J$76,'SO 213 - Propustek v km 1...'!$C$82:$J$105,'SO 213 - Propustek v km 1...'!$C$111:$K$183</definedName>
    <definedName name="_xlnm.Print_Area" localSheetId="8">'SO 214 - Propustek v KM 1...'!$C$4:$J$76,'SO 214 - Propustek v KM 1...'!$C$82:$J$112,'SO 214 - Propustek v KM 1...'!$C$118:$K$291</definedName>
    <definedName name="_xlnm.Print_Area" localSheetId="9">'SO 215 - Propustek v km 1...'!$C$4:$J$76,'SO 215 - Propustek v km 1...'!$C$82:$J$109,'SO 215 - Propustek v km 1...'!$C$115:$K$231</definedName>
    <definedName name="_xlnm.Print_Area" localSheetId="10">'SO 216 - Propustek v km 1...'!$C$4:$J$76,'SO 216 - Propustek v km 1...'!$C$82:$J$111,'SO 216 - Propustek v km 1...'!$C$117:$K$261</definedName>
    <definedName name="_xlnm.Print_Area" localSheetId="11">'SO 217 - Propustek v km 1...'!$C$4:$J$76,'SO 217 - Propustek v km 1...'!$C$82:$J$111,'SO 217 - Propustek v km 1...'!$C$117:$K$343</definedName>
    <definedName name="_xlnm.Print_Area" localSheetId="12">'SO 218 - Propustek vev. k...'!$C$4:$J$76,'SO 218 - Propustek vev. k...'!$C$82:$J$113,'SO 218 - Propustek vev. k...'!$C$119:$K$369</definedName>
    <definedName name="_xlnm.Print_Area" localSheetId="13">'SO 219 - Propustek v Km 1...'!$C$4:$J$76,'SO 219 - Propustek v Km 1...'!$C$82:$J$102,'SO 219 - Propustek v Km 1...'!$C$108:$K$145</definedName>
    <definedName name="_xlnm.Print_Area" localSheetId="14">'SO 220 - TUNEL EV. Č. 201...'!$C$4:$J$76,'SO 220 - TUNEL EV. Č. 201...'!$C$82:$J$107,'SO 220 - TUNEL EV. Č. 201...'!$C$113:$K$229</definedName>
    <definedName name="_xlnm.Print_Area" localSheetId="15">'SO 221 - TUNEL EV. Č. 202...'!$C$4:$J$76,'SO 221 - TUNEL EV. Č. 202...'!$C$82:$J$107,'SO 221 - TUNEL EV. Č. 202...'!$C$113:$K$225</definedName>
    <definedName name="_xlnm.Print_Area" localSheetId="1">'SO 660.1 - Železniční svršek'!$C$4:$J$76,'SO 660.1 - Železniční svršek'!$C$82:$J$101,'SO 660.1 - Železniční svršek'!$C$107:$K$377</definedName>
    <definedName name="_xlnm.Print_Area" localSheetId="2">'SO 660.2 - Železniční svršek'!$C$4:$J$76,'SO 660.2 - Železniční svršek'!$C$82:$J$101,'SO 660.2 - Železniční svršek'!$C$107:$K$471</definedName>
    <definedName name="_xlnm.Print_Area" localSheetId="3">'SO 661.1 - Železniční spodek'!$C$4:$J$76,'SO 661.1 - Železniční spodek'!$C$82:$J$102,'SO 661.1 - Železniční spodek'!$C$108:$K$318</definedName>
    <definedName name="_xlnm.Print_Area" localSheetId="16">'VRN.1 - Zařízení staveniště'!$C$4:$J$76,'VRN.1 - Zařízení staveniště'!$C$82:$J$98,'VRN.1 - Zařízení staveniště'!$C$104:$K$119</definedName>
    <definedName name="_xlnm.Print_Area" localSheetId="17">'VRN.2 - Zařízení staveniště'!$C$4:$J$76,'VRN.2 - Zařízení staveniště'!$C$82:$J$98,'VRN.2 - Zařízení staveniště'!$C$104:$K$119</definedName>
  </definedNames>
  <calcPr calcId="162913"/>
</workbook>
</file>

<file path=xl/calcChain.xml><?xml version="1.0" encoding="utf-8"?>
<calcChain xmlns="http://schemas.openxmlformats.org/spreadsheetml/2006/main">
  <c r="D7" i="19" l="1"/>
  <c r="J37" i="18"/>
  <c r="J36" i="18"/>
  <c r="AY111" i="1"/>
  <c r="J35" i="18"/>
  <c r="AX111" i="1"/>
  <c r="BI119" i="18"/>
  <c r="BH119" i="18"/>
  <c r="F36" i="18" s="1"/>
  <c r="BC111" i="1" s="1"/>
  <c r="BG119" i="18"/>
  <c r="BF119" i="18"/>
  <c r="T119" i="18"/>
  <c r="T118" i="18"/>
  <c r="T117" i="18" s="1"/>
  <c r="R119" i="18"/>
  <c r="R118" i="18" s="1"/>
  <c r="R117" i="18" s="1"/>
  <c r="P119" i="18"/>
  <c r="P118" i="18"/>
  <c r="P117" i="18" s="1"/>
  <c r="AU111" i="1" s="1"/>
  <c r="J114" i="18"/>
  <c r="J113" i="18"/>
  <c r="F113" i="18"/>
  <c r="F111" i="18"/>
  <c r="E109" i="18"/>
  <c r="J92" i="18"/>
  <c r="J91" i="18"/>
  <c r="F91" i="18"/>
  <c r="F89" i="18"/>
  <c r="E87" i="18"/>
  <c r="J18" i="18"/>
  <c r="E18" i="18"/>
  <c r="F114" i="18" s="1"/>
  <c r="J17" i="18"/>
  <c r="J12" i="18"/>
  <c r="J111" i="18"/>
  <c r="E7" i="18"/>
  <c r="E107" i="18"/>
  <c r="J37" i="17"/>
  <c r="J36" i="17"/>
  <c r="AY110" i="1" s="1"/>
  <c r="J35" i="17"/>
  <c r="AX110" i="1" s="1"/>
  <c r="BI119" i="17"/>
  <c r="F37" i="17" s="1"/>
  <c r="BD110" i="1" s="1"/>
  <c r="BH119" i="17"/>
  <c r="BG119" i="17"/>
  <c r="BF119" i="17"/>
  <c r="T119" i="17"/>
  <c r="T118" i="17" s="1"/>
  <c r="T117" i="17" s="1"/>
  <c r="R119" i="17"/>
  <c r="R118" i="17"/>
  <c r="R117" i="17" s="1"/>
  <c r="P119" i="17"/>
  <c r="P118" i="17" s="1"/>
  <c r="P117" i="17" s="1"/>
  <c r="AU110" i="1" s="1"/>
  <c r="J114" i="17"/>
  <c r="J113" i="17"/>
  <c r="F113" i="17"/>
  <c r="F111" i="17"/>
  <c r="E109" i="17"/>
  <c r="J92" i="17"/>
  <c r="J91" i="17"/>
  <c r="F91" i="17"/>
  <c r="F89" i="17"/>
  <c r="E87" i="17"/>
  <c r="J18" i="17"/>
  <c r="E18" i="17"/>
  <c r="F114" i="17"/>
  <c r="J17" i="17"/>
  <c r="J12" i="17"/>
  <c r="J89" i="17" s="1"/>
  <c r="E7" i="17"/>
  <c r="E107" i="17" s="1"/>
  <c r="J37" i="16"/>
  <c r="J36" i="16"/>
  <c r="AY109" i="1"/>
  <c r="J35" i="16"/>
  <c r="AX109" i="1"/>
  <c r="BI224" i="16"/>
  <c r="BH224" i="16"/>
  <c r="BG224" i="16"/>
  <c r="BF224" i="16"/>
  <c r="T224" i="16"/>
  <c r="R224" i="16"/>
  <c r="P224" i="16"/>
  <c r="BI222" i="16"/>
  <c r="BH222" i="16"/>
  <c r="BG222" i="16"/>
  <c r="BF222" i="16"/>
  <c r="T222" i="16"/>
  <c r="R222" i="16"/>
  <c r="P222" i="16"/>
  <c r="BI220" i="16"/>
  <c r="BH220" i="16"/>
  <c r="BG220" i="16"/>
  <c r="BF220" i="16"/>
  <c r="T220" i="16"/>
  <c r="R220" i="16"/>
  <c r="P220" i="16"/>
  <c r="BI212" i="16"/>
  <c r="BH212" i="16"/>
  <c r="BG212" i="16"/>
  <c r="BF212" i="16"/>
  <c r="T212" i="16"/>
  <c r="R212" i="16"/>
  <c r="P212" i="16"/>
  <c r="BI210" i="16"/>
  <c r="BH210" i="16"/>
  <c r="BG210" i="16"/>
  <c r="BF210" i="16"/>
  <c r="T210" i="16"/>
  <c r="R210" i="16"/>
  <c r="P210" i="16"/>
  <c r="BI205" i="16"/>
  <c r="BH205" i="16"/>
  <c r="BG205" i="16"/>
  <c r="BF205" i="16"/>
  <c r="T205" i="16"/>
  <c r="R205" i="16"/>
  <c r="P205" i="16"/>
  <c r="BI202" i="16"/>
  <c r="BH202" i="16"/>
  <c r="BG202" i="16"/>
  <c r="BF202" i="16"/>
  <c r="T202" i="16"/>
  <c r="T201" i="16"/>
  <c r="T200" i="16" s="1"/>
  <c r="R202" i="16"/>
  <c r="R201" i="16"/>
  <c r="R200" i="16"/>
  <c r="P202" i="16"/>
  <c r="P201" i="16" s="1"/>
  <c r="P200" i="16" s="1"/>
  <c r="BI197" i="16"/>
  <c r="BH197" i="16"/>
  <c r="BG197" i="16"/>
  <c r="BF197" i="16"/>
  <c r="T197" i="16"/>
  <c r="R197" i="16"/>
  <c r="P197" i="16"/>
  <c r="BI194" i="16"/>
  <c r="BH194" i="16"/>
  <c r="BG194" i="16"/>
  <c r="BF194" i="16"/>
  <c r="T194" i="16"/>
  <c r="R194" i="16"/>
  <c r="P194" i="16"/>
  <c r="BI191" i="16"/>
  <c r="BH191" i="16"/>
  <c r="BG191" i="16"/>
  <c r="BF191" i="16"/>
  <c r="T191" i="16"/>
  <c r="R191" i="16"/>
  <c r="P191" i="16"/>
  <c r="BI187" i="16"/>
  <c r="BH187" i="16"/>
  <c r="BG187" i="16"/>
  <c r="BF187" i="16"/>
  <c r="T187" i="16"/>
  <c r="R187" i="16"/>
  <c r="P187" i="16"/>
  <c r="BI184" i="16"/>
  <c r="BH184" i="16"/>
  <c r="BG184" i="16"/>
  <c r="BF184" i="16"/>
  <c r="T184" i="16"/>
  <c r="R184" i="16"/>
  <c r="P184" i="16"/>
  <c r="BI181" i="16"/>
  <c r="BH181" i="16"/>
  <c r="BG181" i="16"/>
  <c r="BF181" i="16"/>
  <c r="T181" i="16"/>
  <c r="R181" i="16"/>
  <c r="P181" i="16"/>
  <c r="BI178" i="16"/>
  <c r="BH178" i="16"/>
  <c r="BG178" i="16"/>
  <c r="BF178" i="16"/>
  <c r="T178" i="16"/>
  <c r="R178" i="16"/>
  <c r="P178" i="16"/>
  <c r="BI175" i="16"/>
  <c r="BH175" i="16"/>
  <c r="BG175" i="16"/>
  <c r="BF175" i="16"/>
  <c r="T175" i="16"/>
  <c r="R175" i="16"/>
  <c r="P175" i="16"/>
  <c r="BI172" i="16"/>
  <c r="BH172" i="16"/>
  <c r="BG172" i="16"/>
  <c r="BF172" i="16"/>
  <c r="T172" i="16"/>
  <c r="R172" i="16"/>
  <c r="P172" i="16"/>
  <c r="BI169" i="16"/>
  <c r="BH169" i="16"/>
  <c r="BG169" i="16"/>
  <c r="BF169" i="16"/>
  <c r="T169" i="16"/>
  <c r="R169" i="16"/>
  <c r="P169" i="16"/>
  <c r="BI165" i="16"/>
  <c r="BH165" i="16"/>
  <c r="BG165" i="16"/>
  <c r="BF165" i="16"/>
  <c r="T165" i="16"/>
  <c r="R165" i="16"/>
  <c r="P165" i="16"/>
  <c r="BI161" i="16"/>
  <c r="BH161" i="16"/>
  <c r="BG161" i="16"/>
  <c r="BF161" i="16"/>
  <c r="T161" i="16"/>
  <c r="R161" i="16"/>
  <c r="P161" i="16"/>
  <c r="BI157" i="16"/>
  <c r="BH157" i="16"/>
  <c r="BG157" i="16"/>
  <c r="BF157" i="16"/>
  <c r="T157" i="16"/>
  <c r="R157" i="16"/>
  <c r="P157" i="16"/>
  <c r="BI153" i="16"/>
  <c r="BH153" i="16"/>
  <c r="BG153" i="16"/>
  <c r="BF153" i="16"/>
  <c r="T153" i="16"/>
  <c r="R153" i="16"/>
  <c r="P153" i="16"/>
  <c r="BI149" i="16"/>
  <c r="BH149" i="16"/>
  <c r="BG149" i="16"/>
  <c r="BF149" i="16"/>
  <c r="T149" i="16"/>
  <c r="R149" i="16"/>
  <c r="P149" i="16"/>
  <c r="BI147" i="16"/>
  <c r="BH147" i="16"/>
  <c r="BG147" i="16"/>
  <c r="BF147" i="16"/>
  <c r="T147" i="16"/>
  <c r="R147" i="16"/>
  <c r="P147" i="16"/>
  <c r="BI144" i="16"/>
  <c r="BH144" i="16"/>
  <c r="BG144" i="16"/>
  <c r="BF144" i="16"/>
  <c r="T144" i="16"/>
  <c r="R144" i="16"/>
  <c r="P144" i="16"/>
  <c r="BI141" i="16"/>
  <c r="BH141" i="16"/>
  <c r="BG141" i="16"/>
  <c r="BF141" i="16"/>
  <c r="T141" i="16"/>
  <c r="R141" i="16"/>
  <c r="P141" i="16"/>
  <c r="BI137" i="16"/>
  <c r="BH137" i="16"/>
  <c r="BG137" i="16"/>
  <c r="BF137" i="16"/>
  <c r="T137" i="16"/>
  <c r="R137" i="16"/>
  <c r="P137" i="16"/>
  <c r="BI134" i="16"/>
  <c r="BH134" i="16"/>
  <c r="BG134" i="16"/>
  <c r="BF134" i="16"/>
  <c r="T134" i="16"/>
  <c r="R134" i="16"/>
  <c r="P134" i="16"/>
  <c r="BI131" i="16"/>
  <c r="BH131" i="16"/>
  <c r="BG131" i="16"/>
  <c r="BF131" i="16"/>
  <c r="T131" i="16"/>
  <c r="R131" i="16"/>
  <c r="P131" i="16"/>
  <c r="BI129" i="16"/>
  <c r="BH129" i="16"/>
  <c r="BG129" i="16"/>
  <c r="BF129" i="16"/>
  <c r="T129" i="16"/>
  <c r="R129" i="16"/>
  <c r="P129" i="16"/>
  <c r="J123" i="16"/>
  <c r="J122" i="16"/>
  <c r="F122" i="16"/>
  <c r="F120" i="16"/>
  <c r="E118" i="16"/>
  <c r="J92" i="16"/>
  <c r="J91" i="16"/>
  <c r="F91" i="16"/>
  <c r="F89" i="16"/>
  <c r="E87" i="16"/>
  <c r="J18" i="16"/>
  <c r="E18" i="16"/>
  <c r="F123" i="16" s="1"/>
  <c r="J17" i="16"/>
  <c r="J12" i="16"/>
  <c r="J120" i="16" s="1"/>
  <c r="E7" i="16"/>
  <c r="E116" i="16"/>
  <c r="J37" i="15"/>
  <c r="J36" i="15"/>
  <c r="AY108" i="1"/>
  <c r="J35" i="15"/>
  <c r="AX108" i="1"/>
  <c r="BI224" i="15"/>
  <c r="BH224" i="15"/>
  <c r="BG224" i="15"/>
  <c r="BF224" i="15"/>
  <c r="T224" i="15"/>
  <c r="R224" i="15"/>
  <c r="P224" i="15"/>
  <c r="BI222" i="15"/>
  <c r="BH222" i="15"/>
  <c r="BG222" i="15"/>
  <c r="BF222" i="15"/>
  <c r="T222" i="15"/>
  <c r="R222" i="15"/>
  <c r="P222" i="15"/>
  <c r="BI220" i="15"/>
  <c r="BH220" i="15"/>
  <c r="BG220" i="15"/>
  <c r="BF220" i="15"/>
  <c r="T220" i="15"/>
  <c r="R220" i="15"/>
  <c r="P220" i="15"/>
  <c r="BI212" i="15"/>
  <c r="BH212" i="15"/>
  <c r="BG212" i="15"/>
  <c r="BF212" i="15"/>
  <c r="T212" i="15"/>
  <c r="R212" i="15"/>
  <c r="P212" i="15"/>
  <c r="BI210" i="15"/>
  <c r="BH210" i="15"/>
  <c r="BG210" i="15"/>
  <c r="BF210" i="15"/>
  <c r="T210" i="15"/>
  <c r="R210" i="15"/>
  <c r="P210" i="15"/>
  <c r="BI205" i="15"/>
  <c r="BH205" i="15"/>
  <c r="BG205" i="15"/>
  <c r="BF205" i="15"/>
  <c r="T205" i="15"/>
  <c r="R205" i="15"/>
  <c r="P205" i="15"/>
  <c r="BI202" i="15"/>
  <c r="BH202" i="15"/>
  <c r="BG202" i="15"/>
  <c r="BF202" i="15"/>
  <c r="T202" i="15"/>
  <c r="T201" i="15"/>
  <c r="T200" i="15" s="1"/>
  <c r="R202" i="15"/>
  <c r="R201" i="15"/>
  <c r="R200" i="15"/>
  <c r="P202" i="15"/>
  <c r="P201" i="15" s="1"/>
  <c r="P200" i="15" s="1"/>
  <c r="BI197" i="15"/>
  <c r="BH197" i="15"/>
  <c r="BG197" i="15"/>
  <c r="BF197" i="15"/>
  <c r="T197" i="15"/>
  <c r="R197" i="15"/>
  <c r="P197" i="15"/>
  <c r="BI194" i="15"/>
  <c r="BH194" i="15"/>
  <c r="BG194" i="15"/>
  <c r="BF194" i="15"/>
  <c r="T194" i="15"/>
  <c r="R194" i="15"/>
  <c r="P194" i="15"/>
  <c r="BI191" i="15"/>
  <c r="BH191" i="15"/>
  <c r="BG191" i="15"/>
  <c r="BF191" i="15"/>
  <c r="T191" i="15"/>
  <c r="R191" i="15"/>
  <c r="P191" i="15"/>
  <c r="BI187" i="15"/>
  <c r="BH187" i="15"/>
  <c r="BG187" i="15"/>
  <c r="BF187" i="15"/>
  <c r="T187" i="15"/>
  <c r="R187" i="15"/>
  <c r="P187" i="15"/>
  <c r="BI184" i="15"/>
  <c r="BH184" i="15"/>
  <c r="BG184" i="15"/>
  <c r="BF184" i="15"/>
  <c r="T184" i="15"/>
  <c r="R184" i="15"/>
  <c r="P184" i="15"/>
  <c r="BI181" i="15"/>
  <c r="BH181" i="15"/>
  <c r="BG181" i="15"/>
  <c r="BF181" i="15"/>
  <c r="T181" i="15"/>
  <c r="R181" i="15"/>
  <c r="P181" i="15"/>
  <c r="BI178" i="15"/>
  <c r="BH178" i="15"/>
  <c r="BG178" i="15"/>
  <c r="BF178" i="15"/>
  <c r="T178" i="15"/>
  <c r="R178" i="15"/>
  <c r="P178" i="15"/>
  <c r="BI175" i="15"/>
  <c r="BH175" i="15"/>
  <c r="BG175" i="15"/>
  <c r="BF175" i="15"/>
  <c r="T175" i="15"/>
  <c r="R175" i="15"/>
  <c r="P175" i="15"/>
  <c r="BI172" i="15"/>
  <c r="BH172" i="15"/>
  <c r="BG172" i="15"/>
  <c r="BF172" i="15"/>
  <c r="T172" i="15"/>
  <c r="R172" i="15"/>
  <c r="P172" i="15"/>
  <c r="BI169" i="15"/>
  <c r="BH169" i="15"/>
  <c r="BG169" i="15"/>
  <c r="BF169" i="15"/>
  <c r="T169" i="15"/>
  <c r="R169" i="15"/>
  <c r="P169" i="15"/>
  <c r="BI165" i="15"/>
  <c r="BH165" i="15"/>
  <c r="BG165" i="15"/>
  <c r="BF165" i="15"/>
  <c r="T165" i="15"/>
  <c r="R165" i="15"/>
  <c r="P165" i="15"/>
  <c r="BI161" i="15"/>
  <c r="BH161" i="15"/>
  <c r="BG161" i="15"/>
  <c r="BF161" i="15"/>
  <c r="T161" i="15"/>
  <c r="R161" i="15"/>
  <c r="P161" i="15"/>
  <c r="BI157" i="15"/>
  <c r="BH157" i="15"/>
  <c r="BG157" i="15"/>
  <c r="BF157" i="15"/>
  <c r="T157" i="15"/>
  <c r="R157" i="15"/>
  <c r="P157" i="15"/>
  <c r="BI153" i="15"/>
  <c r="BH153" i="15"/>
  <c r="BG153" i="15"/>
  <c r="BF153" i="15"/>
  <c r="T153" i="15"/>
  <c r="R153" i="15"/>
  <c r="P153" i="15"/>
  <c r="BI149" i="15"/>
  <c r="BH149" i="15"/>
  <c r="BG149" i="15"/>
  <c r="BF149" i="15"/>
  <c r="T149" i="15"/>
  <c r="R149" i="15"/>
  <c r="P149" i="15"/>
  <c r="BI147" i="15"/>
  <c r="BH147" i="15"/>
  <c r="BG147" i="15"/>
  <c r="BF147" i="15"/>
  <c r="T147" i="15"/>
  <c r="R147" i="15"/>
  <c r="P147" i="15"/>
  <c r="BI144" i="15"/>
  <c r="BH144" i="15"/>
  <c r="BG144" i="15"/>
  <c r="BF144" i="15"/>
  <c r="T144" i="15"/>
  <c r="R144" i="15"/>
  <c r="P144" i="15"/>
  <c r="BI141" i="15"/>
  <c r="BH141" i="15"/>
  <c r="BG141" i="15"/>
  <c r="BF141" i="15"/>
  <c r="T141" i="15"/>
  <c r="R141" i="15"/>
  <c r="P141" i="15"/>
  <c r="BI137" i="15"/>
  <c r="BH137" i="15"/>
  <c r="BG137" i="15"/>
  <c r="BF137" i="15"/>
  <c r="T137" i="15"/>
  <c r="R137" i="15"/>
  <c r="P137" i="15"/>
  <c r="BI134" i="15"/>
  <c r="BH134" i="15"/>
  <c r="BG134" i="15"/>
  <c r="BF134" i="15"/>
  <c r="T134" i="15"/>
  <c r="R134" i="15"/>
  <c r="P134" i="15"/>
  <c r="BI131" i="15"/>
  <c r="BH131" i="15"/>
  <c r="BG131" i="15"/>
  <c r="BF131" i="15"/>
  <c r="T131" i="15"/>
  <c r="R131" i="15"/>
  <c r="P131" i="15"/>
  <c r="BI129" i="15"/>
  <c r="BH129" i="15"/>
  <c r="BG129" i="15"/>
  <c r="BF129" i="15"/>
  <c r="T129" i="15"/>
  <c r="R129" i="15"/>
  <c r="P129" i="15"/>
  <c r="J123" i="15"/>
  <c r="J122" i="15"/>
  <c r="F122" i="15"/>
  <c r="F120" i="15"/>
  <c r="E118" i="15"/>
  <c r="J92" i="15"/>
  <c r="J91" i="15"/>
  <c r="F91" i="15"/>
  <c r="F89" i="15"/>
  <c r="E87" i="15"/>
  <c r="J18" i="15"/>
  <c r="E18" i="15"/>
  <c r="F123" i="15"/>
  <c r="J17" i="15"/>
  <c r="J12" i="15"/>
  <c r="J120" i="15" s="1"/>
  <c r="E7" i="15"/>
  <c r="E116" i="15" s="1"/>
  <c r="J37" i="14"/>
  <c r="J36" i="14"/>
  <c r="AY107" i="1"/>
  <c r="J35" i="14"/>
  <c r="AX107" i="1"/>
  <c r="BI144" i="14"/>
  <c r="BH144" i="14"/>
  <c r="BG144" i="14"/>
  <c r="BF144" i="14"/>
  <c r="T144" i="14"/>
  <c r="T143" i="14"/>
  <c r="R144" i="14"/>
  <c r="R143" i="14"/>
  <c r="P144" i="14"/>
  <c r="P143" i="14"/>
  <c r="BI141" i="14"/>
  <c r="BH141" i="14"/>
  <c r="BG141" i="14"/>
  <c r="BF141" i="14"/>
  <c r="T141" i="14"/>
  <c r="R141" i="14"/>
  <c r="P141" i="14"/>
  <c r="BI139" i="14"/>
  <c r="BH139" i="14"/>
  <c r="BG139" i="14"/>
  <c r="BF139" i="14"/>
  <c r="T139" i="14"/>
  <c r="R139" i="14"/>
  <c r="P139" i="14"/>
  <c r="BI137" i="14"/>
  <c r="BH137" i="14"/>
  <c r="BG137" i="14"/>
  <c r="BF137" i="14"/>
  <c r="T137" i="14"/>
  <c r="R137" i="14"/>
  <c r="P137" i="14"/>
  <c r="BI133" i="14"/>
  <c r="BH133" i="14"/>
  <c r="BG133" i="14"/>
  <c r="BF133" i="14"/>
  <c r="T133" i="14"/>
  <c r="R133" i="14"/>
  <c r="P133" i="14"/>
  <c r="BI131" i="14"/>
  <c r="BH131" i="14"/>
  <c r="BG131" i="14"/>
  <c r="BF131" i="14"/>
  <c r="T131" i="14"/>
  <c r="R131" i="14"/>
  <c r="P131" i="14"/>
  <c r="BI129" i="14"/>
  <c r="BH129" i="14"/>
  <c r="BG129" i="14"/>
  <c r="BF129" i="14"/>
  <c r="T129" i="14"/>
  <c r="R129" i="14"/>
  <c r="P129" i="14"/>
  <c r="BI127" i="14"/>
  <c r="BH127" i="14"/>
  <c r="BG127" i="14"/>
  <c r="BF127" i="14"/>
  <c r="T127" i="14"/>
  <c r="R127" i="14"/>
  <c r="P127" i="14"/>
  <c r="BI125" i="14"/>
  <c r="BH125" i="14"/>
  <c r="BG125" i="14"/>
  <c r="BF125" i="14"/>
  <c r="T125" i="14"/>
  <c r="R125" i="14"/>
  <c r="P125" i="14"/>
  <c r="BI124" i="14"/>
  <c r="BH124" i="14"/>
  <c r="BG124" i="14"/>
  <c r="BF124" i="14"/>
  <c r="T124" i="14"/>
  <c r="R124" i="14"/>
  <c r="P124" i="14"/>
  <c r="J118" i="14"/>
  <c r="J117" i="14"/>
  <c r="F117" i="14"/>
  <c r="F115" i="14"/>
  <c r="E113" i="14"/>
  <c r="J92" i="14"/>
  <c r="J91" i="14"/>
  <c r="F91" i="14"/>
  <c r="F89" i="14"/>
  <c r="E87" i="14"/>
  <c r="J18" i="14"/>
  <c r="E18" i="14"/>
  <c r="F118" i="14"/>
  <c r="J17" i="14"/>
  <c r="J12" i="14"/>
  <c r="J89" i="14" s="1"/>
  <c r="E7" i="14"/>
  <c r="E111" i="14" s="1"/>
  <c r="J37" i="13"/>
  <c r="J36" i="13"/>
  <c r="AY106" i="1"/>
  <c r="J35" i="13"/>
  <c r="AX106" i="1"/>
  <c r="BI367" i="13"/>
  <c r="BH367" i="13"/>
  <c r="BG367" i="13"/>
  <c r="BF367" i="13"/>
  <c r="T367" i="13"/>
  <c r="T366" i="13"/>
  <c r="R367" i="13"/>
  <c r="R366" i="13"/>
  <c r="P367" i="13"/>
  <c r="P366" i="13"/>
  <c r="BI363" i="13"/>
  <c r="BH363" i="13"/>
  <c r="BG363" i="13"/>
  <c r="BF363" i="13"/>
  <c r="T363" i="13"/>
  <c r="T362" i="13"/>
  <c r="R363" i="13"/>
  <c r="R362" i="13"/>
  <c r="P363" i="13"/>
  <c r="P362" i="13"/>
  <c r="BI360" i="13"/>
  <c r="BH360" i="13"/>
  <c r="BG360" i="13"/>
  <c r="BF360" i="13"/>
  <c r="T360" i="13"/>
  <c r="R360" i="13"/>
  <c r="P360" i="13"/>
  <c r="BI358" i="13"/>
  <c r="BH358" i="13"/>
  <c r="BG358" i="13"/>
  <c r="BF358" i="13"/>
  <c r="T358" i="13"/>
  <c r="R358" i="13"/>
  <c r="P358" i="13"/>
  <c r="BI356" i="13"/>
  <c r="BH356" i="13"/>
  <c r="BG356" i="13"/>
  <c r="BF356" i="13"/>
  <c r="T356" i="13"/>
  <c r="R356" i="13"/>
  <c r="P356" i="13"/>
  <c r="BI354" i="13"/>
  <c r="BH354" i="13"/>
  <c r="BG354" i="13"/>
  <c r="BF354" i="13"/>
  <c r="T354" i="13"/>
  <c r="R354" i="13"/>
  <c r="P354" i="13"/>
  <c r="BI348" i="13"/>
  <c r="BH348" i="13"/>
  <c r="BG348" i="13"/>
  <c r="BF348" i="13"/>
  <c r="T348" i="13"/>
  <c r="T347" i="13"/>
  <c r="R348" i="13"/>
  <c r="R347" i="13"/>
  <c r="P348" i="13"/>
  <c r="P347" i="13"/>
  <c r="BI346" i="13"/>
  <c r="BH346" i="13"/>
  <c r="BG346" i="13"/>
  <c r="BF346" i="13"/>
  <c r="T346" i="13"/>
  <c r="R346" i="13"/>
  <c r="P346" i="13"/>
  <c r="BI342" i="13"/>
  <c r="BH342" i="13"/>
  <c r="BG342" i="13"/>
  <c r="BF342" i="13"/>
  <c r="T342" i="13"/>
  <c r="R342" i="13"/>
  <c r="P342" i="13"/>
  <c r="BI341" i="13"/>
  <c r="BH341" i="13"/>
  <c r="BG341" i="13"/>
  <c r="BF341" i="13"/>
  <c r="T341" i="13"/>
  <c r="R341" i="13"/>
  <c r="P341" i="13"/>
  <c r="BI337" i="13"/>
  <c r="BH337" i="13"/>
  <c r="BG337" i="13"/>
  <c r="BF337" i="13"/>
  <c r="T337" i="13"/>
  <c r="R337" i="13"/>
  <c r="P337" i="13"/>
  <c r="BI331" i="13"/>
  <c r="BH331" i="13"/>
  <c r="BG331" i="13"/>
  <c r="BF331" i="13"/>
  <c r="T331" i="13"/>
  <c r="T330" i="13"/>
  <c r="R331" i="13"/>
  <c r="R330" i="13"/>
  <c r="P331" i="13"/>
  <c r="P330" i="13"/>
  <c r="BI328" i="13"/>
  <c r="BH328" i="13"/>
  <c r="BG328" i="13"/>
  <c r="BF328" i="13"/>
  <c r="T328" i="13"/>
  <c r="R328" i="13"/>
  <c r="P328" i="13"/>
  <c r="BI325" i="13"/>
  <c r="BH325" i="13"/>
  <c r="BG325" i="13"/>
  <c r="BF325" i="13"/>
  <c r="T325" i="13"/>
  <c r="R325" i="13"/>
  <c r="P325" i="13"/>
  <c r="BI321" i="13"/>
  <c r="BH321" i="13"/>
  <c r="BG321" i="13"/>
  <c r="BF321" i="13"/>
  <c r="T321" i="13"/>
  <c r="R321" i="13"/>
  <c r="P321" i="13"/>
  <c r="BI318" i="13"/>
  <c r="BH318" i="13"/>
  <c r="BG318" i="13"/>
  <c r="BF318" i="13"/>
  <c r="T318" i="13"/>
  <c r="R318" i="13"/>
  <c r="P318" i="13"/>
  <c r="BI315" i="13"/>
  <c r="BH315" i="13"/>
  <c r="BG315" i="13"/>
  <c r="BF315" i="13"/>
  <c r="T315" i="13"/>
  <c r="R315" i="13"/>
  <c r="P315" i="13"/>
  <c r="BI312" i="13"/>
  <c r="BH312" i="13"/>
  <c r="BG312" i="13"/>
  <c r="BF312" i="13"/>
  <c r="T312" i="13"/>
  <c r="R312" i="13"/>
  <c r="P312" i="13"/>
  <c r="BI309" i="13"/>
  <c r="BH309" i="13"/>
  <c r="BG309" i="13"/>
  <c r="BF309" i="13"/>
  <c r="T309" i="13"/>
  <c r="R309" i="13"/>
  <c r="P309" i="13"/>
  <c r="BI305" i="13"/>
  <c r="BH305" i="13"/>
  <c r="BG305" i="13"/>
  <c r="BF305" i="13"/>
  <c r="T305" i="13"/>
  <c r="R305" i="13"/>
  <c r="P305" i="13"/>
  <c r="BI302" i="13"/>
  <c r="BH302" i="13"/>
  <c r="BG302" i="13"/>
  <c r="BF302" i="13"/>
  <c r="T302" i="13"/>
  <c r="R302" i="13"/>
  <c r="P302" i="13"/>
  <c r="BI300" i="13"/>
  <c r="BH300" i="13"/>
  <c r="BG300" i="13"/>
  <c r="BF300" i="13"/>
  <c r="T300" i="13"/>
  <c r="R300" i="13"/>
  <c r="P300" i="13"/>
  <c r="BI298" i="13"/>
  <c r="BH298" i="13"/>
  <c r="BG298" i="13"/>
  <c r="BF298" i="13"/>
  <c r="T298" i="13"/>
  <c r="R298" i="13"/>
  <c r="P298" i="13"/>
  <c r="BI297" i="13"/>
  <c r="BH297" i="13"/>
  <c r="BG297" i="13"/>
  <c r="BF297" i="13"/>
  <c r="T297" i="13"/>
  <c r="R297" i="13"/>
  <c r="P297" i="13"/>
  <c r="BI293" i="13"/>
  <c r="BH293" i="13"/>
  <c r="BG293" i="13"/>
  <c r="BF293" i="13"/>
  <c r="T293" i="13"/>
  <c r="R293" i="13"/>
  <c r="P293" i="13"/>
  <c r="BI290" i="13"/>
  <c r="BH290" i="13"/>
  <c r="BG290" i="13"/>
  <c r="BF290" i="13"/>
  <c r="T290" i="13"/>
  <c r="R290" i="13"/>
  <c r="P290" i="13"/>
  <c r="BI287" i="13"/>
  <c r="BH287" i="13"/>
  <c r="BG287" i="13"/>
  <c r="BF287" i="13"/>
  <c r="T287" i="13"/>
  <c r="R287" i="13"/>
  <c r="P287" i="13"/>
  <c r="BI285" i="13"/>
  <c r="BH285" i="13"/>
  <c r="BG285" i="13"/>
  <c r="BF285" i="13"/>
  <c r="T285" i="13"/>
  <c r="R285" i="13"/>
  <c r="P285" i="13"/>
  <c r="BI279" i="13"/>
  <c r="BH279" i="13"/>
  <c r="BG279" i="13"/>
  <c r="BF279" i="13"/>
  <c r="T279" i="13"/>
  <c r="R279" i="13"/>
  <c r="P279" i="13"/>
  <c r="BI273" i="13"/>
  <c r="BH273" i="13"/>
  <c r="BG273" i="13"/>
  <c r="BF273" i="13"/>
  <c r="T273" i="13"/>
  <c r="R273" i="13"/>
  <c r="P273" i="13"/>
  <c r="BI267" i="13"/>
  <c r="BH267" i="13"/>
  <c r="BG267" i="13"/>
  <c r="BF267" i="13"/>
  <c r="T267" i="13"/>
  <c r="R267" i="13"/>
  <c r="P267" i="13"/>
  <c r="BI262" i="13"/>
  <c r="BH262" i="13"/>
  <c r="BG262" i="13"/>
  <c r="BF262" i="13"/>
  <c r="T262" i="13"/>
  <c r="R262" i="13"/>
  <c r="P262" i="13"/>
  <c r="BI259" i="13"/>
  <c r="BH259" i="13"/>
  <c r="BG259" i="13"/>
  <c r="BF259" i="13"/>
  <c r="T259" i="13"/>
  <c r="R259" i="13"/>
  <c r="P259" i="13"/>
  <c r="BI255" i="13"/>
  <c r="BH255" i="13"/>
  <c r="BG255" i="13"/>
  <c r="BF255" i="13"/>
  <c r="T255" i="13"/>
  <c r="R255" i="13"/>
  <c r="P255" i="13"/>
  <c r="BI250" i="13"/>
  <c r="BH250" i="13"/>
  <c r="BG250" i="13"/>
  <c r="BF250" i="13"/>
  <c r="T250" i="13"/>
  <c r="R250" i="13"/>
  <c r="P250" i="13"/>
  <c r="BI247" i="13"/>
  <c r="BH247" i="13"/>
  <c r="BG247" i="13"/>
  <c r="BF247" i="13"/>
  <c r="T247" i="13"/>
  <c r="R247" i="13"/>
  <c r="P247" i="13"/>
  <c r="BI244" i="13"/>
  <c r="BH244" i="13"/>
  <c r="BG244" i="13"/>
  <c r="BF244" i="13"/>
  <c r="T244" i="13"/>
  <c r="R244" i="13"/>
  <c r="P244" i="13"/>
  <c r="BI241" i="13"/>
  <c r="BH241" i="13"/>
  <c r="BG241" i="13"/>
  <c r="BF241" i="13"/>
  <c r="T241" i="13"/>
  <c r="R241" i="13"/>
  <c r="P241" i="13"/>
  <c r="BI238" i="13"/>
  <c r="BH238" i="13"/>
  <c r="BG238" i="13"/>
  <c r="BF238" i="13"/>
  <c r="T238" i="13"/>
  <c r="R238" i="13"/>
  <c r="P238" i="13"/>
  <c r="BI235" i="13"/>
  <c r="BH235" i="13"/>
  <c r="BG235" i="13"/>
  <c r="BF235" i="13"/>
  <c r="T235" i="13"/>
  <c r="R235" i="13"/>
  <c r="P235" i="13"/>
  <c r="BI232" i="13"/>
  <c r="BH232" i="13"/>
  <c r="BG232" i="13"/>
  <c r="BF232" i="13"/>
  <c r="T232" i="13"/>
  <c r="R232" i="13"/>
  <c r="P232" i="13"/>
  <c r="BI231" i="13"/>
  <c r="BH231" i="13"/>
  <c r="BG231" i="13"/>
  <c r="BF231" i="13"/>
  <c r="T231" i="13"/>
  <c r="R231" i="13"/>
  <c r="P231" i="13"/>
  <c r="BI227" i="13"/>
  <c r="BH227" i="13"/>
  <c r="BG227" i="13"/>
  <c r="BF227" i="13"/>
  <c r="T227" i="13"/>
  <c r="R227" i="13"/>
  <c r="P227" i="13"/>
  <c r="BI223" i="13"/>
  <c r="BH223" i="13"/>
  <c r="BG223" i="13"/>
  <c r="BF223" i="13"/>
  <c r="T223" i="13"/>
  <c r="R223" i="13"/>
  <c r="P223" i="13"/>
  <c r="BI220" i="13"/>
  <c r="BH220" i="13"/>
  <c r="BG220" i="13"/>
  <c r="BF220" i="13"/>
  <c r="T220" i="13"/>
  <c r="R220" i="13"/>
  <c r="P220" i="13"/>
  <c r="BI217" i="13"/>
  <c r="BH217" i="13"/>
  <c r="BG217" i="13"/>
  <c r="BF217" i="13"/>
  <c r="T217" i="13"/>
  <c r="R217" i="13"/>
  <c r="P217" i="13"/>
  <c r="BI213" i="13"/>
  <c r="BH213" i="13"/>
  <c r="BG213" i="13"/>
  <c r="BF213" i="13"/>
  <c r="T213" i="13"/>
  <c r="R213" i="13"/>
  <c r="P213" i="13"/>
  <c r="BI209" i="13"/>
  <c r="BH209" i="13"/>
  <c r="BG209" i="13"/>
  <c r="BF209" i="13"/>
  <c r="T209" i="13"/>
  <c r="R209" i="13"/>
  <c r="P209" i="13"/>
  <c r="BI206" i="13"/>
  <c r="BH206" i="13"/>
  <c r="BG206" i="13"/>
  <c r="BF206" i="13"/>
  <c r="T206" i="13"/>
  <c r="R206" i="13"/>
  <c r="P206" i="13"/>
  <c r="BI202" i="13"/>
  <c r="BH202" i="13"/>
  <c r="BG202" i="13"/>
  <c r="BF202" i="13"/>
  <c r="T202" i="13"/>
  <c r="R202" i="13"/>
  <c r="P202" i="13"/>
  <c r="BI199" i="13"/>
  <c r="BH199" i="13"/>
  <c r="BG199" i="13"/>
  <c r="BF199" i="13"/>
  <c r="T199" i="13"/>
  <c r="R199" i="13"/>
  <c r="P199" i="13"/>
  <c r="BI194" i="13"/>
  <c r="BH194" i="13"/>
  <c r="BG194" i="13"/>
  <c r="BF194" i="13"/>
  <c r="T194" i="13"/>
  <c r="R194" i="13"/>
  <c r="P194" i="13"/>
  <c r="BI191" i="13"/>
  <c r="BH191" i="13"/>
  <c r="BG191" i="13"/>
  <c r="BF191" i="13"/>
  <c r="T191" i="13"/>
  <c r="R191" i="13"/>
  <c r="P191" i="13"/>
  <c r="BI190" i="13"/>
  <c r="BH190" i="13"/>
  <c r="BG190" i="13"/>
  <c r="BF190" i="13"/>
  <c r="T190" i="13"/>
  <c r="R190" i="13"/>
  <c r="P190" i="13"/>
  <c r="BI187" i="13"/>
  <c r="BH187" i="13"/>
  <c r="BG187" i="13"/>
  <c r="BF187" i="13"/>
  <c r="T187" i="13"/>
  <c r="R187" i="13"/>
  <c r="P187" i="13"/>
  <c r="BI184" i="13"/>
  <c r="BH184" i="13"/>
  <c r="BG184" i="13"/>
  <c r="BF184" i="13"/>
  <c r="T184" i="13"/>
  <c r="R184" i="13"/>
  <c r="P184" i="13"/>
  <c r="BI181" i="13"/>
  <c r="BH181" i="13"/>
  <c r="BG181" i="13"/>
  <c r="BF181" i="13"/>
  <c r="T181" i="13"/>
  <c r="R181" i="13"/>
  <c r="P181" i="13"/>
  <c r="BI177" i="13"/>
  <c r="BH177" i="13"/>
  <c r="BG177" i="13"/>
  <c r="BF177" i="13"/>
  <c r="T177" i="13"/>
  <c r="R177" i="13"/>
  <c r="P177" i="13"/>
  <c r="BI173" i="13"/>
  <c r="BH173" i="13"/>
  <c r="BG173" i="13"/>
  <c r="BF173" i="13"/>
  <c r="T173" i="13"/>
  <c r="R173" i="13"/>
  <c r="P173" i="13"/>
  <c r="BI171" i="13"/>
  <c r="BH171" i="13"/>
  <c r="BG171" i="13"/>
  <c r="BF171" i="13"/>
  <c r="T171" i="13"/>
  <c r="R171" i="13"/>
  <c r="P171" i="13"/>
  <c r="BI167" i="13"/>
  <c r="BH167" i="13"/>
  <c r="BG167" i="13"/>
  <c r="BF167" i="13"/>
  <c r="T167" i="13"/>
  <c r="R167" i="13"/>
  <c r="P167" i="13"/>
  <c r="BI163" i="13"/>
  <c r="BH163" i="13"/>
  <c r="BG163" i="13"/>
  <c r="BF163" i="13"/>
  <c r="T163" i="13"/>
  <c r="R163" i="13"/>
  <c r="P163" i="13"/>
  <c r="BI159" i="13"/>
  <c r="BH159" i="13"/>
  <c r="BG159" i="13"/>
  <c r="BF159" i="13"/>
  <c r="T159" i="13"/>
  <c r="R159" i="13"/>
  <c r="P159" i="13"/>
  <c r="BI157" i="13"/>
  <c r="BH157" i="13"/>
  <c r="BG157" i="13"/>
  <c r="BF157" i="13"/>
  <c r="T157" i="13"/>
  <c r="R157" i="13"/>
  <c r="P157" i="13"/>
  <c r="BI153" i="13"/>
  <c r="BH153" i="13"/>
  <c r="BG153" i="13"/>
  <c r="BF153" i="13"/>
  <c r="T153" i="13"/>
  <c r="R153" i="13"/>
  <c r="P153" i="13"/>
  <c r="BI150" i="13"/>
  <c r="BH150" i="13"/>
  <c r="BG150" i="13"/>
  <c r="BF150" i="13"/>
  <c r="T150" i="13"/>
  <c r="R150" i="13"/>
  <c r="P150" i="13"/>
  <c r="BI146" i="13"/>
  <c r="BH146" i="13"/>
  <c r="BG146" i="13"/>
  <c r="BF146" i="13"/>
  <c r="T146" i="13"/>
  <c r="R146" i="13"/>
  <c r="P146" i="13"/>
  <c r="BI142" i="13"/>
  <c r="BH142" i="13"/>
  <c r="BG142" i="13"/>
  <c r="BF142" i="13"/>
  <c r="T142" i="13"/>
  <c r="R142" i="13"/>
  <c r="P142" i="13"/>
  <c r="BI140" i="13"/>
  <c r="BH140" i="13"/>
  <c r="BG140" i="13"/>
  <c r="BF140" i="13"/>
  <c r="T140" i="13"/>
  <c r="R140" i="13"/>
  <c r="P140" i="13"/>
  <c r="BI137" i="13"/>
  <c r="BH137" i="13"/>
  <c r="BG137" i="13"/>
  <c r="BF137" i="13"/>
  <c r="T137" i="13"/>
  <c r="R137" i="13"/>
  <c r="P137" i="13"/>
  <c r="BI135" i="13"/>
  <c r="BH135" i="13"/>
  <c r="BG135" i="13"/>
  <c r="BF135" i="13"/>
  <c r="T135" i="13"/>
  <c r="R135" i="13"/>
  <c r="P135" i="13"/>
  <c r="J129" i="13"/>
  <c r="J128" i="13"/>
  <c r="F128" i="13"/>
  <c r="F126" i="13"/>
  <c r="E124" i="13"/>
  <c r="J92" i="13"/>
  <c r="J91" i="13"/>
  <c r="F91" i="13"/>
  <c r="F89" i="13"/>
  <c r="E87" i="13"/>
  <c r="J18" i="13"/>
  <c r="E18" i="13"/>
  <c r="F129" i="13"/>
  <c r="J17" i="13"/>
  <c r="J12" i="13"/>
  <c r="J126" i="13" s="1"/>
  <c r="E7" i="13"/>
  <c r="E122" i="13" s="1"/>
  <c r="J37" i="12"/>
  <c r="J36" i="12"/>
  <c r="AY105" i="1"/>
  <c r="J35" i="12"/>
  <c r="AX105" i="1"/>
  <c r="BI343" i="12"/>
  <c r="BH343" i="12"/>
  <c r="BG343" i="12"/>
  <c r="BF343" i="12"/>
  <c r="T343" i="12"/>
  <c r="R343" i="12"/>
  <c r="P343" i="12"/>
  <c r="BI342" i="12"/>
  <c r="BH342" i="12"/>
  <c r="BG342" i="12"/>
  <c r="BF342" i="12"/>
  <c r="T342" i="12"/>
  <c r="R342" i="12"/>
  <c r="P342" i="12"/>
  <c r="BI341" i="12"/>
  <c r="BH341" i="12"/>
  <c r="BG341" i="12"/>
  <c r="BF341" i="12"/>
  <c r="T341" i="12"/>
  <c r="R341" i="12"/>
  <c r="P341" i="12"/>
  <c r="BI340" i="12"/>
  <c r="BH340" i="12"/>
  <c r="BG340" i="12"/>
  <c r="BF340" i="12"/>
  <c r="T340" i="12"/>
  <c r="R340" i="12"/>
  <c r="P340" i="12"/>
  <c r="BI332" i="12"/>
  <c r="BH332" i="12"/>
  <c r="BG332" i="12"/>
  <c r="BF332" i="12"/>
  <c r="T332" i="12"/>
  <c r="R332" i="12"/>
  <c r="P332" i="12"/>
  <c r="BI330" i="12"/>
  <c r="BH330" i="12"/>
  <c r="BG330" i="12"/>
  <c r="BF330" i="12"/>
  <c r="T330" i="12"/>
  <c r="R330" i="12"/>
  <c r="P330" i="12"/>
  <c r="BI327" i="12"/>
  <c r="BH327" i="12"/>
  <c r="BG327" i="12"/>
  <c r="BF327" i="12"/>
  <c r="T327" i="12"/>
  <c r="R327" i="12"/>
  <c r="P327" i="12"/>
  <c r="BI321" i="12"/>
  <c r="BH321" i="12"/>
  <c r="BG321" i="12"/>
  <c r="BF321" i="12"/>
  <c r="T321" i="12"/>
  <c r="R321" i="12"/>
  <c r="P321" i="12"/>
  <c r="BI316" i="12"/>
  <c r="BH316" i="12"/>
  <c r="BG316" i="12"/>
  <c r="BF316" i="12"/>
  <c r="T316" i="12"/>
  <c r="R316" i="12"/>
  <c r="P316" i="12"/>
  <c r="BI312" i="12"/>
  <c r="BH312" i="12"/>
  <c r="BG312" i="12"/>
  <c r="BF312" i="12"/>
  <c r="T312" i="12"/>
  <c r="R312" i="12"/>
  <c r="P312" i="12"/>
  <c r="BI309" i="12"/>
  <c r="BH309" i="12"/>
  <c r="BG309" i="12"/>
  <c r="BF309" i="12"/>
  <c r="T309" i="12"/>
  <c r="R309" i="12"/>
  <c r="P309" i="12"/>
  <c r="BI306" i="12"/>
  <c r="BH306" i="12"/>
  <c r="BG306" i="12"/>
  <c r="BF306" i="12"/>
  <c r="T306" i="12"/>
  <c r="R306" i="12"/>
  <c r="P306" i="12"/>
  <c r="BI303" i="12"/>
  <c r="BH303" i="12"/>
  <c r="BG303" i="12"/>
  <c r="BF303" i="12"/>
  <c r="T303" i="12"/>
  <c r="R303" i="12"/>
  <c r="P303" i="12"/>
  <c r="BI298" i="12"/>
  <c r="BH298" i="12"/>
  <c r="BG298" i="12"/>
  <c r="BF298" i="12"/>
  <c r="T298" i="12"/>
  <c r="T297" i="12" s="1"/>
  <c r="R298" i="12"/>
  <c r="R297" i="12" s="1"/>
  <c r="P298" i="12"/>
  <c r="P297" i="12" s="1"/>
  <c r="BI293" i="12"/>
  <c r="BH293" i="12"/>
  <c r="BG293" i="12"/>
  <c r="BF293" i="12"/>
  <c r="T293" i="12"/>
  <c r="R293" i="12"/>
  <c r="P293" i="12"/>
  <c r="BI290" i="12"/>
  <c r="BH290" i="12"/>
  <c r="BG290" i="12"/>
  <c r="BF290" i="12"/>
  <c r="T290" i="12"/>
  <c r="R290" i="12"/>
  <c r="P290" i="12"/>
  <c r="BI285" i="12"/>
  <c r="BH285" i="12"/>
  <c r="BG285" i="12"/>
  <c r="BF285" i="12"/>
  <c r="T285" i="12"/>
  <c r="R285" i="12"/>
  <c r="P285" i="12"/>
  <c r="BI280" i="12"/>
  <c r="BH280" i="12"/>
  <c r="BG280" i="12"/>
  <c r="BF280" i="12"/>
  <c r="T280" i="12"/>
  <c r="R280" i="12"/>
  <c r="P280" i="12"/>
  <c r="BI277" i="12"/>
  <c r="BH277" i="12"/>
  <c r="BG277" i="12"/>
  <c r="BF277" i="12"/>
  <c r="T277" i="12"/>
  <c r="R277" i="12"/>
  <c r="P277" i="12"/>
  <c r="BI273" i="12"/>
  <c r="BH273" i="12"/>
  <c r="BG273" i="12"/>
  <c r="BF273" i="12"/>
  <c r="T273" i="12"/>
  <c r="R273" i="12"/>
  <c r="P273" i="12"/>
  <c r="BI270" i="12"/>
  <c r="BH270" i="12"/>
  <c r="BG270" i="12"/>
  <c r="BF270" i="12"/>
  <c r="T270" i="12"/>
  <c r="R270" i="12"/>
  <c r="P270" i="12"/>
  <c r="BI268" i="12"/>
  <c r="BH268" i="12"/>
  <c r="BG268" i="12"/>
  <c r="BF268" i="12"/>
  <c r="T268" i="12"/>
  <c r="R268" i="12"/>
  <c r="P268" i="12"/>
  <c r="BI266" i="12"/>
  <c r="BH266" i="12"/>
  <c r="BG266" i="12"/>
  <c r="BF266" i="12"/>
  <c r="T266" i="12"/>
  <c r="R266" i="12"/>
  <c r="P266" i="12"/>
  <c r="BI260" i="12"/>
  <c r="BH260" i="12"/>
  <c r="BG260" i="12"/>
  <c r="BF260" i="12"/>
  <c r="T260" i="12"/>
  <c r="R260" i="12"/>
  <c r="P260" i="12"/>
  <c r="BI257" i="12"/>
  <c r="BH257" i="12"/>
  <c r="BG257" i="12"/>
  <c r="BF257" i="12"/>
  <c r="T257" i="12"/>
  <c r="R257" i="12"/>
  <c r="P257" i="12"/>
  <c r="BI256" i="12"/>
  <c r="BH256" i="12"/>
  <c r="BG256" i="12"/>
  <c r="BF256" i="12"/>
  <c r="T256" i="12"/>
  <c r="R256" i="12"/>
  <c r="P256" i="12"/>
  <c r="BI254" i="12"/>
  <c r="BH254" i="12"/>
  <c r="BG254" i="12"/>
  <c r="BF254" i="12"/>
  <c r="T254" i="12"/>
  <c r="R254" i="12"/>
  <c r="P254" i="12"/>
  <c r="BI251" i="12"/>
  <c r="BH251" i="12"/>
  <c r="BG251" i="12"/>
  <c r="BF251" i="12"/>
  <c r="T251" i="12"/>
  <c r="R251" i="12"/>
  <c r="P251" i="12"/>
  <c r="BI248" i="12"/>
  <c r="BH248" i="12"/>
  <c r="BG248" i="12"/>
  <c r="BF248" i="12"/>
  <c r="T248" i="12"/>
  <c r="R248" i="12"/>
  <c r="P248" i="12"/>
  <c r="BI246" i="12"/>
  <c r="BH246" i="12"/>
  <c r="BG246" i="12"/>
  <c r="BF246" i="12"/>
  <c r="T246" i="12"/>
  <c r="R246" i="12"/>
  <c r="P246" i="12"/>
  <c r="BI244" i="12"/>
  <c r="BH244" i="12"/>
  <c r="BG244" i="12"/>
  <c r="BF244" i="12"/>
  <c r="T244" i="12"/>
  <c r="R244" i="12"/>
  <c r="P244" i="12"/>
  <c r="BI238" i="12"/>
  <c r="BH238" i="12"/>
  <c r="BG238" i="12"/>
  <c r="BF238" i="12"/>
  <c r="T238" i="12"/>
  <c r="R238" i="12"/>
  <c r="P238" i="12"/>
  <c r="BI232" i="12"/>
  <c r="BH232" i="12"/>
  <c r="BG232" i="12"/>
  <c r="BF232" i="12"/>
  <c r="T232" i="12"/>
  <c r="R232" i="12"/>
  <c r="P232" i="12"/>
  <c r="BI226" i="12"/>
  <c r="BH226" i="12"/>
  <c r="BG226" i="12"/>
  <c r="BF226" i="12"/>
  <c r="T226" i="12"/>
  <c r="R226" i="12"/>
  <c r="P226" i="12"/>
  <c r="BI221" i="12"/>
  <c r="BH221" i="12"/>
  <c r="BG221" i="12"/>
  <c r="BF221" i="12"/>
  <c r="T221" i="12"/>
  <c r="R221" i="12"/>
  <c r="P221" i="12"/>
  <c r="BI218" i="12"/>
  <c r="BH218" i="12"/>
  <c r="BG218" i="12"/>
  <c r="BF218" i="12"/>
  <c r="T218" i="12"/>
  <c r="R218" i="12"/>
  <c r="P218" i="12"/>
  <c r="BI214" i="12"/>
  <c r="BH214" i="12"/>
  <c r="BG214" i="12"/>
  <c r="BF214" i="12"/>
  <c r="T214" i="12"/>
  <c r="R214" i="12"/>
  <c r="P214" i="12"/>
  <c r="BI210" i="12"/>
  <c r="BH210" i="12"/>
  <c r="BG210" i="12"/>
  <c r="BF210" i="12"/>
  <c r="T210" i="12"/>
  <c r="R210" i="12"/>
  <c r="P210" i="12"/>
  <c r="BI207" i="12"/>
  <c r="BH207" i="12"/>
  <c r="BG207" i="12"/>
  <c r="BF207" i="12"/>
  <c r="T207" i="12"/>
  <c r="R207" i="12"/>
  <c r="P207" i="12"/>
  <c r="BI204" i="12"/>
  <c r="BH204" i="12"/>
  <c r="BG204" i="12"/>
  <c r="BF204" i="12"/>
  <c r="T204" i="12"/>
  <c r="R204" i="12"/>
  <c r="P204" i="12"/>
  <c r="BI202" i="12"/>
  <c r="BH202" i="12"/>
  <c r="BG202" i="12"/>
  <c r="BF202" i="12"/>
  <c r="T202" i="12"/>
  <c r="R202" i="12"/>
  <c r="P202" i="12"/>
  <c r="BI201" i="12"/>
  <c r="BH201" i="12"/>
  <c r="BG201" i="12"/>
  <c r="BF201" i="12"/>
  <c r="T201" i="12"/>
  <c r="R201" i="12"/>
  <c r="P201" i="12"/>
  <c r="BI198" i="12"/>
  <c r="BH198" i="12"/>
  <c r="BG198" i="12"/>
  <c r="BF198" i="12"/>
  <c r="T198" i="12"/>
  <c r="R198" i="12"/>
  <c r="P198" i="12"/>
  <c r="BI197" i="12"/>
  <c r="BH197" i="12"/>
  <c r="BG197" i="12"/>
  <c r="BF197" i="12"/>
  <c r="T197" i="12"/>
  <c r="R197" i="12"/>
  <c r="P197" i="12"/>
  <c r="BI196" i="12"/>
  <c r="BH196" i="12"/>
  <c r="BG196" i="12"/>
  <c r="BF196" i="12"/>
  <c r="T196" i="12"/>
  <c r="R196" i="12"/>
  <c r="P196" i="12"/>
  <c r="BI195" i="12"/>
  <c r="BH195" i="12"/>
  <c r="BG195" i="12"/>
  <c r="BF195" i="12"/>
  <c r="T195" i="12"/>
  <c r="R195" i="12"/>
  <c r="P195" i="12"/>
  <c r="BI194" i="12"/>
  <c r="BH194" i="12"/>
  <c r="BG194" i="12"/>
  <c r="BF194" i="12"/>
  <c r="T194" i="12"/>
  <c r="R194" i="12"/>
  <c r="P194" i="12"/>
  <c r="BI192" i="12"/>
  <c r="BH192" i="12"/>
  <c r="BG192" i="12"/>
  <c r="BF192" i="12"/>
  <c r="T192" i="12"/>
  <c r="R192" i="12"/>
  <c r="P192" i="12"/>
  <c r="BI190" i="12"/>
  <c r="BH190" i="12"/>
  <c r="BG190" i="12"/>
  <c r="BF190" i="12"/>
  <c r="T190" i="12"/>
  <c r="R190" i="12"/>
  <c r="P190" i="12"/>
  <c r="BI188" i="12"/>
  <c r="BH188" i="12"/>
  <c r="BG188" i="12"/>
  <c r="BF188" i="12"/>
  <c r="T188" i="12"/>
  <c r="R188" i="12"/>
  <c r="P188" i="12"/>
  <c r="BI184" i="12"/>
  <c r="BH184" i="12"/>
  <c r="BG184" i="12"/>
  <c r="BF184" i="12"/>
  <c r="T184" i="12"/>
  <c r="R184" i="12"/>
  <c r="P184" i="12"/>
  <c r="BI181" i="12"/>
  <c r="BH181" i="12"/>
  <c r="BG181" i="12"/>
  <c r="BF181" i="12"/>
  <c r="T181" i="12"/>
  <c r="R181" i="12"/>
  <c r="P181" i="12"/>
  <c r="BI178" i="12"/>
  <c r="BH178" i="12"/>
  <c r="BG178" i="12"/>
  <c r="BF178" i="12"/>
  <c r="T178" i="12"/>
  <c r="R178" i="12"/>
  <c r="P178" i="12"/>
  <c r="BI175" i="12"/>
  <c r="BH175" i="12"/>
  <c r="BG175" i="12"/>
  <c r="BF175" i="12"/>
  <c r="T175" i="12"/>
  <c r="R175" i="12"/>
  <c r="P175" i="12"/>
  <c r="BI171" i="12"/>
  <c r="BH171" i="12"/>
  <c r="BG171" i="12"/>
  <c r="BF171" i="12"/>
  <c r="T171" i="12"/>
  <c r="R171" i="12"/>
  <c r="P171" i="12"/>
  <c r="BI168" i="12"/>
  <c r="BH168" i="12"/>
  <c r="BG168" i="12"/>
  <c r="BF168" i="12"/>
  <c r="T168" i="12"/>
  <c r="R168" i="12"/>
  <c r="P168" i="12"/>
  <c r="BI165" i="12"/>
  <c r="BH165" i="12"/>
  <c r="BG165" i="12"/>
  <c r="BF165" i="12"/>
  <c r="T165" i="12"/>
  <c r="R165" i="12"/>
  <c r="P165" i="12"/>
  <c r="BI162" i="12"/>
  <c r="BH162" i="12"/>
  <c r="BG162" i="12"/>
  <c r="BF162" i="12"/>
  <c r="T162" i="12"/>
  <c r="R162" i="12"/>
  <c r="P162" i="12"/>
  <c r="BI159" i="12"/>
  <c r="BH159" i="12"/>
  <c r="BG159" i="12"/>
  <c r="BF159" i="12"/>
  <c r="T159" i="12"/>
  <c r="R159" i="12"/>
  <c r="P159" i="12"/>
  <c r="BI156" i="12"/>
  <c r="BH156" i="12"/>
  <c r="BG156" i="12"/>
  <c r="BF156" i="12"/>
  <c r="T156" i="12"/>
  <c r="R156" i="12"/>
  <c r="P156" i="12"/>
  <c r="BI153" i="12"/>
  <c r="BH153" i="12"/>
  <c r="BG153" i="12"/>
  <c r="BF153" i="12"/>
  <c r="T153" i="12"/>
  <c r="R153" i="12"/>
  <c r="P153" i="12"/>
  <c r="BI152" i="12"/>
  <c r="BH152" i="12"/>
  <c r="BG152" i="12"/>
  <c r="BF152" i="12"/>
  <c r="T152" i="12"/>
  <c r="R152" i="12"/>
  <c r="P152" i="12"/>
  <c r="BI147" i="12"/>
  <c r="BH147" i="12"/>
  <c r="BG147" i="12"/>
  <c r="BF147" i="12"/>
  <c r="T147" i="12"/>
  <c r="R147" i="12"/>
  <c r="P147" i="12"/>
  <c r="BI145" i="12"/>
  <c r="BH145" i="12"/>
  <c r="BG145" i="12"/>
  <c r="BF145" i="12"/>
  <c r="T145" i="12"/>
  <c r="R145" i="12"/>
  <c r="P145" i="12"/>
  <c r="BI139" i="12"/>
  <c r="BH139" i="12"/>
  <c r="BG139" i="12"/>
  <c r="BF139" i="12"/>
  <c r="T139" i="12"/>
  <c r="R139" i="12"/>
  <c r="P139" i="12"/>
  <c r="BI136" i="12"/>
  <c r="BH136" i="12"/>
  <c r="BG136" i="12"/>
  <c r="BF136" i="12"/>
  <c r="T136" i="12"/>
  <c r="R136" i="12"/>
  <c r="P136" i="12"/>
  <c r="BI133" i="12"/>
  <c r="BH133" i="12"/>
  <c r="BG133" i="12"/>
  <c r="BF133" i="12"/>
  <c r="T133" i="12"/>
  <c r="R133" i="12"/>
  <c r="P133" i="12"/>
  <c r="J127" i="12"/>
  <c r="J126" i="12"/>
  <c r="F126" i="12"/>
  <c r="F124" i="12"/>
  <c r="E122" i="12"/>
  <c r="J92" i="12"/>
  <c r="J91" i="12"/>
  <c r="F91" i="12"/>
  <c r="F89" i="12"/>
  <c r="E87" i="12"/>
  <c r="J18" i="12"/>
  <c r="E18" i="12"/>
  <c r="F127" i="12" s="1"/>
  <c r="J17" i="12"/>
  <c r="J12" i="12"/>
  <c r="J124" i="12"/>
  <c r="E7" i="12"/>
  <c r="E120" i="12" s="1"/>
  <c r="J37" i="11"/>
  <c r="J36" i="11"/>
  <c r="AY104" i="1" s="1"/>
  <c r="J35" i="11"/>
  <c r="AX104" i="1"/>
  <c r="BI261" i="11"/>
  <c r="BH261" i="11"/>
  <c r="BG261" i="11"/>
  <c r="BF261" i="11"/>
  <c r="T261" i="11"/>
  <c r="T260" i="11" s="1"/>
  <c r="T259" i="11" s="1"/>
  <c r="R261" i="11"/>
  <c r="R260" i="11"/>
  <c r="R259" i="11" s="1"/>
  <c r="P261" i="11"/>
  <c r="P260" i="11"/>
  <c r="P259" i="11"/>
  <c r="BI258" i="11"/>
  <c r="BH258" i="11"/>
  <c r="BG258" i="11"/>
  <c r="BF258" i="11"/>
  <c r="T258" i="11"/>
  <c r="R258" i="11"/>
  <c r="P258" i="11"/>
  <c r="BI257" i="11"/>
  <c r="BH257" i="11"/>
  <c r="BG257" i="11"/>
  <c r="BF257" i="11"/>
  <c r="T257" i="11"/>
  <c r="R257" i="11"/>
  <c r="P257" i="11"/>
  <c r="BI256" i="11"/>
  <c r="BH256" i="11"/>
  <c r="BG256" i="11"/>
  <c r="BF256" i="11"/>
  <c r="T256" i="11"/>
  <c r="R256" i="11"/>
  <c r="P256" i="11"/>
  <c r="BI251" i="11"/>
  <c r="BH251" i="11"/>
  <c r="BG251" i="11"/>
  <c r="BF251" i="11"/>
  <c r="T251" i="11"/>
  <c r="T250" i="11"/>
  <c r="R251" i="11"/>
  <c r="R250" i="11" s="1"/>
  <c r="P251" i="11"/>
  <c r="P250" i="11"/>
  <c r="BI248" i="11"/>
  <c r="BH248" i="11"/>
  <c r="BG248" i="11"/>
  <c r="BF248" i="11"/>
  <c r="T248" i="11"/>
  <c r="T247" i="11" s="1"/>
  <c r="R248" i="11"/>
  <c r="R247" i="11"/>
  <c r="P248" i="11"/>
  <c r="P247" i="11" s="1"/>
  <c r="BI245" i="11"/>
  <c r="BH245" i="11"/>
  <c r="BG245" i="11"/>
  <c r="BF245" i="11"/>
  <c r="T245" i="11"/>
  <c r="R245" i="11"/>
  <c r="P245" i="11"/>
  <c r="BI243" i="11"/>
  <c r="BH243" i="11"/>
  <c r="BG243" i="11"/>
  <c r="BF243" i="11"/>
  <c r="T243" i="11"/>
  <c r="R243" i="11"/>
  <c r="P243" i="11"/>
  <c r="BI238" i="11"/>
  <c r="BH238" i="11"/>
  <c r="BG238" i="11"/>
  <c r="BF238" i="11"/>
  <c r="T238" i="11"/>
  <c r="R238" i="11"/>
  <c r="P238" i="11"/>
  <c r="BI236" i="11"/>
  <c r="BH236" i="11"/>
  <c r="BG236" i="11"/>
  <c r="BF236" i="11"/>
  <c r="T236" i="11"/>
  <c r="R236" i="11"/>
  <c r="P236" i="11"/>
  <c r="BI233" i="11"/>
  <c r="BH233" i="11"/>
  <c r="BG233" i="11"/>
  <c r="BF233" i="11"/>
  <c r="T233" i="11"/>
  <c r="R233" i="11"/>
  <c r="P233" i="11"/>
  <c r="BI232" i="11"/>
  <c r="BH232" i="11"/>
  <c r="BG232" i="11"/>
  <c r="BF232" i="11"/>
  <c r="T232" i="11"/>
  <c r="R232" i="11"/>
  <c r="P232" i="11"/>
  <c r="BI229" i="11"/>
  <c r="BH229" i="11"/>
  <c r="BG229" i="11"/>
  <c r="BF229" i="11"/>
  <c r="T229" i="11"/>
  <c r="R229" i="11"/>
  <c r="P229" i="11"/>
  <c r="BI227" i="11"/>
  <c r="BH227" i="11"/>
  <c r="BG227" i="11"/>
  <c r="BF227" i="11"/>
  <c r="T227" i="11"/>
  <c r="R227" i="11"/>
  <c r="P227" i="11"/>
  <c r="BI225" i="11"/>
  <c r="BH225" i="11"/>
  <c r="BG225" i="11"/>
  <c r="BF225" i="11"/>
  <c r="T225" i="11"/>
  <c r="R225" i="11"/>
  <c r="P225" i="11"/>
  <c r="BI222" i="11"/>
  <c r="BH222" i="11"/>
  <c r="BG222" i="11"/>
  <c r="BF222" i="11"/>
  <c r="T222" i="11"/>
  <c r="R222" i="11"/>
  <c r="P222" i="11"/>
  <c r="BI219" i="11"/>
  <c r="BH219" i="11"/>
  <c r="BG219" i="11"/>
  <c r="BF219" i="11"/>
  <c r="T219" i="11"/>
  <c r="R219" i="11"/>
  <c r="P219" i="11"/>
  <c r="BI213" i="11"/>
  <c r="BH213" i="11"/>
  <c r="BG213" i="11"/>
  <c r="BF213" i="11"/>
  <c r="T213" i="11"/>
  <c r="R213" i="11"/>
  <c r="P213" i="11"/>
  <c r="BI211" i="11"/>
  <c r="BH211" i="11"/>
  <c r="BG211" i="11"/>
  <c r="BF211" i="11"/>
  <c r="T211" i="11"/>
  <c r="R211" i="11"/>
  <c r="P211" i="11"/>
  <c r="BI209" i="11"/>
  <c r="BH209" i="11"/>
  <c r="BG209" i="11"/>
  <c r="BF209" i="11"/>
  <c r="T209" i="11"/>
  <c r="R209" i="11"/>
  <c r="P209" i="11"/>
  <c r="BI207" i="11"/>
  <c r="BH207" i="11"/>
  <c r="BG207" i="11"/>
  <c r="BF207" i="11"/>
  <c r="T207" i="11"/>
  <c r="R207" i="11"/>
  <c r="P207" i="11"/>
  <c r="BI206" i="11"/>
  <c r="BH206" i="11"/>
  <c r="BG206" i="11"/>
  <c r="BF206" i="11"/>
  <c r="T206" i="11"/>
  <c r="R206" i="11"/>
  <c r="P206" i="11"/>
  <c r="BI205" i="11"/>
  <c r="BH205" i="11"/>
  <c r="BG205" i="11"/>
  <c r="BF205" i="11"/>
  <c r="T205" i="11"/>
  <c r="R205" i="11"/>
  <c r="P205" i="11"/>
  <c r="BI203" i="11"/>
  <c r="BH203" i="11"/>
  <c r="BG203" i="11"/>
  <c r="BF203" i="11"/>
  <c r="T203" i="11"/>
  <c r="R203" i="11"/>
  <c r="P203" i="11"/>
  <c r="BI200" i="11"/>
  <c r="BH200" i="11"/>
  <c r="BG200" i="11"/>
  <c r="BF200" i="11"/>
  <c r="T200" i="11"/>
  <c r="R200" i="11"/>
  <c r="P200" i="11"/>
  <c r="BI198" i="11"/>
  <c r="BH198" i="11"/>
  <c r="BG198" i="11"/>
  <c r="BF198" i="11"/>
  <c r="T198" i="11"/>
  <c r="R198" i="11"/>
  <c r="P198" i="11"/>
  <c r="BI196" i="11"/>
  <c r="BH196" i="11"/>
  <c r="BG196" i="11"/>
  <c r="BF196" i="11"/>
  <c r="T196" i="11"/>
  <c r="R196" i="11"/>
  <c r="P196" i="11"/>
  <c r="BI194" i="11"/>
  <c r="BH194" i="11"/>
  <c r="BG194" i="11"/>
  <c r="BF194" i="11"/>
  <c r="T194" i="11"/>
  <c r="R194" i="11"/>
  <c r="P194" i="11"/>
  <c r="BI191" i="11"/>
  <c r="BH191" i="11"/>
  <c r="BG191" i="11"/>
  <c r="BF191" i="11"/>
  <c r="T191" i="11"/>
  <c r="R191" i="11"/>
  <c r="P191" i="11"/>
  <c r="BI189" i="11"/>
  <c r="BH189" i="11"/>
  <c r="BG189" i="11"/>
  <c r="BF189" i="11"/>
  <c r="T189" i="11"/>
  <c r="R189" i="11"/>
  <c r="P189" i="11"/>
  <c r="BI187" i="11"/>
  <c r="BH187" i="11"/>
  <c r="BG187" i="11"/>
  <c r="BF187" i="11"/>
  <c r="T187" i="11"/>
  <c r="R187" i="11"/>
  <c r="P187" i="11"/>
  <c r="BI185" i="11"/>
  <c r="BH185" i="11"/>
  <c r="BG185" i="11"/>
  <c r="BF185" i="11"/>
  <c r="T185" i="11"/>
  <c r="R185" i="11"/>
  <c r="P185" i="11"/>
  <c r="BI183" i="11"/>
  <c r="BH183" i="11"/>
  <c r="BG183" i="11"/>
  <c r="BF183" i="11"/>
  <c r="T183" i="11"/>
  <c r="R183" i="11"/>
  <c r="P183" i="11"/>
  <c r="BI181" i="11"/>
  <c r="BH181" i="11"/>
  <c r="BG181" i="11"/>
  <c r="BF181" i="11"/>
  <c r="T181" i="11"/>
  <c r="R181" i="11"/>
  <c r="P181" i="11"/>
  <c r="BI179" i="11"/>
  <c r="BH179" i="11"/>
  <c r="BG179" i="11"/>
  <c r="BF179" i="11"/>
  <c r="T179" i="11"/>
  <c r="R179" i="11"/>
  <c r="P179" i="11"/>
  <c r="BI177" i="11"/>
  <c r="BH177" i="11"/>
  <c r="BG177" i="11"/>
  <c r="BF177" i="11"/>
  <c r="T177" i="11"/>
  <c r="R177" i="11"/>
  <c r="P177" i="11"/>
  <c r="BI175" i="11"/>
  <c r="BH175" i="11"/>
  <c r="BG175" i="11"/>
  <c r="BF175" i="11"/>
  <c r="T175" i="11"/>
  <c r="R175" i="11"/>
  <c r="P175" i="11"/>
  <c r="BI173" i="11"/>
  <c r="BH173" i="11"/>
  <c r="BG173" i="11"/>
  <c r="BF173" i="11"/>
  <c r="T173" i="11"/>
  <c r="R173" i="11"/>
  <c r="P173" i="11"/>
  <c r="BI170" i="11"/>
  <c r="BH170" i="11"/>
  <c r="BG170" i="11"/>
  <c r="BF170" i="11"/>
  <c r="T170" i="11"/>
  <c r="R170" i="11"/>
  <c r="P170" i="11"/>
  <c r="BI168" i="11"/>
  <c r="BH168" i="11"/>
  <c r="BG168" i="11"/>
  <c r="BF168" i="11"/>
  <c r="T168" i="11"/>
  <c r="R168" i="11"/>
  <c r="P168" i="11"/>
  <c r="BI165" i="11"/>
  <c r="BH165" i="11"/>
  <c r="BG165" i="11"/>
  <c r="BF165" i="11"/>
  <c r="T165" i="11"/>
  <c r="R165" i="11"/>
  <c r="P165" i="11"/>
  <c r="BI163" i="11"/>
  <c r="BH163" i="11"/>
  <c r="BG163" i="11"/>
  <c r="BF163" i="11"/>
  <c r="T163" i="11"/>
  <c r="R163" i="11"/>
  <c r="P163" i="11"/>
  <c r="BI157" i="11"/>
  <c r="BH157" i="11"/>
  <c r="BG157" i="11"/>
  <c r="BF157" i="11"/>
  <c r="T157" i="11"/>
  <c r="R157" i="11"/>
  <c r="P157" i="11"/>
  <c r="BI151" i="11"/>
  <c r="BH151" i="11"/>
  <c r="BG151" i="11"/>
  <c r="BF151" i="11"/>
  <c r="T151" i="11"/>
  <c r="R151" i="11"/>
  <c r="P151" i="11"/>
  <c r="BI145" i="11"/>
  <c r="BH145" i="11"/>
  <c r="BG145" i="11"/>
  <c r="BF145" i="11"/>
  <c r="T145" i="11"/>
  <c r="R145" i="11"/>
  <c r="P145" i="11"/>
  <c r="BI140" i="11"/>
  <c r="BH140" i="11"/>
  <c r="BG140" i="11"/>
  <c r="BF140" i="11"/>
  <c r="T140" i="11"/>
  <c r="R140" i="11"/>
  <c r="P140" i="11"/>
  <c r="BI137" i="11"/>
  <c r="BH137" i="11"/>
  <c r="BG137" i="11"/>
  <c r="BF137" i="11"/>
  <c r="T137" i="11"/>
  <c r="R137" i="11"/>
  <c r="P137" i="11"/>
  <c r="BI133" i="11"/>
  <c r="BH133" i="11"/>
  <c r="BG133" i="11"/>
  <c r="BF133" i="11"/>
  <c r="T133" i="11"/>
  <c r="R133" i="11"/>
  <c r="P133" i="11"/>
  <c r="J127" i="11"/>
  <c r="J126" i="11"/>
  <c r="F126" i="11"/>
  <c r="F124" i="11"/>
  <c r="E122" i="11"/>
  <c r="J92" i="11"/>
  <c r="J91" i="11"/>
  <c r="F91" i="11"/>
  <c r="F89" i="11"/>
  <c r="E87" i="11"/>
  <c r="J18" i="11"/>
  <c r="E18" i="11"/>
  <c r="F127" i="11"/>
  <c r="J17" i="11"/>
  <c r="J12" i="11"/>
  <c r="J89" i="11" s="1"/>
  <c r="E7" i="11"/>
  <c r="E120" i="11" s="1"/>
  <c r="J37" i="10"/>
  <c r="J36" i="10"/>
  <c r="AY103" i="1"/>
  <c r="J35" i="10"/>
  <c r="AX103" i="1"/>
  <c r="BI231" i="10"/>
  <c r="BH231" i="10"/>
  <c r="BG231" i="10"/>
  <c r="BF231" i="10"/>
  <c r="T231" i="10"/>
  <c r="T230" i="10"/>
  <c r="R231" i="10"/>
  <c r="R230" i="10"/>
  <c r="P231" i="10"/>
  <c r="P230" i="10"/>
  <c r="BI229" i="10"/>
  <c r="BH229" i="10"/>
  <c r="BG229" i="10"/>
  <c r="BF229" i="10"/>
  <c r="T229" i="10"/>
  <c r="R229" i="10"/>
  <c r="P229" i="10"/>
  <c r="BI227" i="10"/>
  <c r="BH227" i="10"/>
  <c r="BG227" i="10"/>
  <c r="BF227" i="10"/>
  <c r="T227" i="10"/>
  <c r="R227" i="10"/>
  <c r="P227" i="10"/>
  <c r="BI225" i="10"/>
  <c r="BH225" i="10"/>
  <c r="BG225" i="10"/>
  <c r="BF225" i="10"/>
  <c r="T225" i="10"/>
  <c r="R225" i="10"/>
  <c r="P225" i="10"/>
  <c r="BI223" i="10"/>
  <c r="BH223" i="10"/>
  <c r="BG223" i="10"/>
  <c r="BF223" i="10"/>
  <c r="T223" i="10"/>
  <c r="R223" i="10"/>
  <c r="P223" i="10"/>
  <c r="BI218" i="10"/>
  <c r="BH218" i="10"/>
  <c r="BG218" i="10"/>
  <c r="BF218" i="10"/>
  <c r="T218" i="10"/>
  <c r="R218" i="10"/>
  <c r="P218" i="10"/>
  <c r="BI215" i="10"/>
  <c r="BH215" i="10"/>
  <c r="BG215" i="10"/>
  <c r="BF215" i="10"/>
  <c r="T215" i="10"/>
  <c r="R215" i="10"/>
  <c r="P215" i="10"/>
  <c r="BI212" i="10"/>
  <c r="BH212" i="10"/>
  <c r="BG212" i="10"/>
  <c r="BF212" i="10"/>
  <c r="T212" i="10"/>
  <c r="R212" i="10"/>
  <c r="P212" i="10"/>
  <c r="BI209" i="10"/>
  <c r="BH209" i="10"/>
  <c r="BG209" i="10"/>
  <c r="BF209" i="10"/>
  <c r="T209" i="10"/>
  <c r="R209" i="10"/>
  <c r="P209" i="10"/>
  <c r="BI204" i="10"/>
  <c r="BH204" i="10"/>
  <c r="BG204" i="10"/>
  <c r="BF204" i="10"/>
  <c r="T204" i="10"/>
  <c r="T203" i="10" s="1"/>
  <c r="R204" i="10"/>
  <c r="R203" i="10"/>
  <c r="P204" i="10"/>
  <c r="P203" i="10" s="1"/>
  <c r="BI200" i="10"/>
  <c r="BH200" i="10"/>
  <c r="BG200" i="10"/>
  <c r="BF200" i="10"/>
  <c r="T200" i="10"/>
  <c r="R200" i="10"/>
  <c r="P200" i="10"/>
  <c r="BI197" i="10"/>
  <c r="BH197" i="10"/>
  <c r="BG197" i="10"/>
  <c r="BF197" i="10"/>
  <c r="T197" i="10"/>
  <c r="R197" i="10"/>
  <c r="P197" i="10"/>
  <c r="BI193" i="10"/>
  <c r="BH193" i="10"/>
  <c r="BG193" i="10"/>
  <c r="BF193" i="10"/>
  <c r="T193" i="10"/>
  <c r="R193" i="10"/>
  <c r="P193" i="10"/>
  <c r="BI189" i="10"/>
  <c r="BH189" i="10"/>
  <c r="BG189" i="10"/>
  <c r="BF189" i="10"/>
  <c r="T189" i="10"/>
  <c r="R189" i="10"/>
  <c r="P189" i="10"/>
  <c r="BI185" i="10"/>
  <c r="BH185" i="10"/>
  <c r="BG185" i="10"/>
  <c r="BF185" i="10"/>
  <c r="T185" i="10"/>
  <c r="R185" i="10"/>
  <c r="P185" i="10"/>
  <c r="BI182" i="10"/>
  <c r="BH182" i="10"/>
  <c r="BG182" i="10"/>
  <c r="BF182" i="10"/>
  <c r="T182" i="10"/>
  <c r="R182" i="10"/>
  <c r="P182" i="10"/>
  <c r="BI179" i="10"/>
  <c r="BH179" i="10"/>
  <c r="BG179" i="10"/>
  <c r="BF179" i="10"/>
  <c r="T179" i="10"/>
  <c r="R179" i="10"/>
  <c r="P179" i="10"/>
  <c r="BI176" i="10"/>
  <c r="BH176" i="10"/>
  <c r="BG176" i="10"/>
  <c r="BF176" i="10"/>
  <c r="T176" i="10"/>
  <c r="R176" i="10"/>
  <c r="P176" i="10"/>
  <c r="BI173" i="10"/>
  <c r="BH173" i="10"/>
  <c r="BG173" i="10"/>
  <c r="BF173" i="10"/>
  <c r="T173" i="10"/>
  <c r="R173" i="10"/>
  <c r="P173" i="10"/>
  <c r="BI170" i="10"/>
  <c r="BH170" i="10"/>
  <c r="BG170" i="10"/>
  <c r="BF170" i="10"/>
  <c r="T170" i="10"/>
  <c r="R170" i="10"/>
  <c r="P170" i="10"/>
  <c r="BI167" i="10"/>
  <c r="BH167" i="10"/>
  <c r="BG167" i="10"/>
  <c r="BF167" i="10"/>
  <c r="T167" i="10"/>
  <c r="R167" i="10"/>
  <c r="P167" i="10"/>
  <c r="BI164" i="10"/>
  <c r="BH164" i="10"/>
  <c r="BG164" i="10"/>
  <c r="BF164" i="10"/>
  <c r="T164" i="10"/>
  <c r="R164" i="10"/>
  <c r="P164" i="10"/>
  <c r="BI161" i="10"/>
  <c r="BH161" i="10"/>
  <c r="BG161" i="10"/>
  <c r="BF161" i="10"/>
  <c r="T161" i="10"/>
  <c r="R161" i="10"/>
  <c r="P161" i="10"/>
  <c r="BI159" i="10"/>
  <c r="BH159" i="10"/>
  <c r="BG159" i="10"/>
  <c r="BF159" i="10"/>
  <c r="T159" i="10"/>
  <c r="R159" i="10"/>
  <c r="P159" i="10"/>
  <c r="BI156" i="10"/>
  <c r="BH156" i="10"/>
  <c r="BG156" i="10"/>
  <c r="BF156" i="10"/>
  <c r="T156" i="10"/>
  <c r="R156" i="10"/>
  <c r="P156" i="10"/>
  <c r="BI153" i="10"/>
  <c r="BH153" i="10"/>
  <c r="BG153" i="10"/>
  <c r="BF153" i="10"/>
  <c r="T153" i="10"/>
  <c r="R153" i="10"/>
  <c r="P153" i="10"/>
  <c r="BI150" i="10"/>
  <c r="BH150" i="10"/>
  <c r="BG150" i="10"/>
  <c r="BF150" i="10"/>
  <c r="T150" i="10"/>
  <c r="T149" i="10"/>
  <c r="R150" i="10"/>
  <c r="R149" i="10"/>
  <c r="P150" i="10"/>
  <c r="P149" i="10"/>
  <c r="BI146" i="10"/>
  <c r="BH146" i="10"/>
  <c r="BG146" i="10"/>
  <c r="BF146" i="10"/>
  <c r="T146" i="10"/>
  <c r="T145" i="10" s="1"/>
  <c r="R146" i="10"/>
  <c r="R145" i="10"/>
  <c r="P146" i="10"/>
  <c r="P145" i="10" s="1"/>
  <c r="BI144" i="10"/>
  <c r="BH144" i="10"/>
  <c r="BG144" i="10"/>
  <c r="BF144" i="10"/>
  <c r="T144" i="10"/>
  <c r="R144" i="10"/>
  <c r="P144" i="10"/>
  <c r="BI142" i="10"/>
  <c r="BH142" i="10"/>
  <c r="BG142" i="10"/>
  <c r="BF142" i="10"/>
  <c r="T142" i="10"/>
  <c r="R142" i="10"/>
  <c r="P142" i="10"/>
  <c r="BI140" i="10"/>
  <c r="BH140" i="10"/>
  <c r="BG140" i="10"/>
  <c r="BF140" i="10"/>
  <c r="T140" i="10"/>
  <c r="R140" i="10"/>
  <c r="P140" i="10"/>
  <c r="BI137" i="10"/>
  <c r="BH137" i="10"/>
  <c r="BG137" i="10"/>
  <c r="BF137" i="10"/>
  <c r="T137" i="10"/>
  <c r="R137" i="10"/>
  <c r="P137" i="10"/>
  <c r="BI134" i="10"/>
  <c r="BH134" i="10"/>
  <c r="BG134" i="10"/>
  <c r="BF134" i="10"/>
  <c r="T134" i="10"/>
  <c r="R134" i="10"/>
  <c r="P134" i="10"/>
  <c r="BI131" i="10"/>
  <c r="BH131" i="10"/>
  <c r="BG131" i="10"/>
  <c r="BF131" i="10"/>
  <c r="T131" i="10"/>
  <c r="R131" i="10"/>
  <c r="P131" i="10"/>
  <c r="J125" i="10"/>
  <c r="J124" i="10"/>
  <c r="F124" i="10"/>
  <c r="F122" i="10"/>
  <c r="E120" i="10"/>
  <c r="J92" i="10"/>
  <c r="J91" i="10"/>
  <c r="F91" i="10"/>
  <c r="F89" i="10"/>
  <c r="E87" i="10"/>
  <c r="J18" i="10"/>
  <c r="E18" i="10"/>
  <c r="F125" i="10" s="1"/>
  <c r="J17" i="10"/>
  <c r="J12" i="10"/>
  <c r="J122" i="10"/>
  <c r="E7" i="10"/>
  <c r="E118" i="10" s="1"/>
  <c r="J37" i="9"/>
  <c r="J36" i="9"/>
  <c r="AY102" i="1" s="1"/>
  <c r="J35" i="9"/>
  <c r="AX102" i="1"/>
  <c r="BI291" i="9"/>
  <c r="BH291" i="9"/>
  <c r="BG291" i="9"/>
  <c r="BF291" i="9"/>
  <c r="T291" i="9"/>
  <c r="T290" i="9" s="1"/>
  <c r="R291" i="9"/>
  <c r="R290" i="9"/>
  <c r="P291" i="9"/>
  <c r="P290" i="9" s="1"/>
  <c r="BI289" i="9"/>
  <c r="BH289" i="9"/>
  <c r="BG289" i="9"/>
  <c r="BF289" i="9"/>
  <c r="T289" i="9"/>
  <c r="R289" i="9"/>
  <c r="P289" i="9"/>
  <c r="BI288" i="9"/>
  <c r="BH288" i="9"/>
  <c r="BG288" i="9"/>
  <c r="BF288" i="9"/>
  <c r="T288" i="9"/>
  <c r="R288" i="9"/>
  <c r="P288" i="9"/>
  <c r="BI287" i="9"/>
  <c r="BH287" i="9"/>
  <c r="BG287" i="9"/>
  <c r="BF287" i="9"/>
  <c r="T287" i="9"/>
  <c r="R287" i="9"/>
  <c r="P287" i="9"/>
  <c r="BI279" i="9"/>
  <c r="BH279" i="9"/>
  <c r="BG279" i="9"/>
  <c r="BF279" i="9"/>
  <c r="T279" i="9"/>
  <c r="R279" i="9"/>
  <c r="P279" i="9"/>
  <c r="BI277" i="9"/>
  <c r="BH277" i="9"/>
  <c r="BG277" i="9"/>
  <c r="BF277" i="9"/>
  <c r="T277" i="9"/>
  <c r="R277" i="9"/>
  <c r="P277" i="9"/>
  <c r="BI272" i="9"/>
  <c r="BH272" i="9"/>
  <c r="BG272" i="9"/>
  <c r="BF272" i="9"/>
  <c r="T272" i="9"/>
  <c r="R272" i="9"/>
  <c r="P272" i="9"/>
  <c r="BI268" i="9"/>
  <c r="BH268" i="9"/>
  <c r="BG268" i="9"/>
  <c r="BF268" i="9"/>
  <c r="T268" i="9"/>
  <c r="R268" i="9"/>
  <c r="P268" i="9"/>
  <c r="BI264" i="9"/>
  <c r="BH264" i="9"/>
  <c r="BG264" i="9"/>
  <c r="BF264" i="9"/>
  <c r="T264" i="9"/>
  <c r="R264" i="9"/>
  <c r="P264" i="9"/>
  <c r="BI262" i="9"/>
  <c r="BH262" i="9"/>
  <c r="BG262" i="9"/>
  <c r="BF262" i="9"/>
  <c r="T262" i="9"/>
  <c r="R262" i="9"/>
  <c r="P262" i="9"/>
  <c r="BI259" i="9"/>
  <c r="BH259" i="9"/>
  <c r="BG259" i="9"/>
  <c r="BF259" i="9"/>
  <c r="T259" i="9"/>
  <c r="R259" i="9"/>
  <c r="P259" i="9"/>
  <c r="BI255" i="9"/>
  <c r="BH255" i="9"/>
  <c r="BG255" i="9"/>
  <c r="BF255" i="9"/>
  <c r="T255" i="9"/>
  <c r="R255" i="9"/>
  <c r="P255" i="9"/>
  <c r="BI253" i="9"/>
  <c r="BH253" i="9"/>
  <c r="BG253" i="9"/>
  <c r="BF253" i="9"/>
  <c r="T253" i="9"/>
  <c r="R253" i="9"/>
  <c r="P253" i="9"/>
  <c r="BI249" i="9"/>
  <c r="BH249" i="9"/>
  <c r="BG249" i="9"/>
  <c r="BF249" i="9"/>
  <c r="T249" i="9"/>
  <c r="T248" i="9" s="1"/>
  <c r="R249" i="9"/>
  <c r="R248" i="9" s="1"/>
  <c r="P249" i="9"/>
  <c r="P248" i="9" s="1"/>
  <c r="BI247" i="9"/>
  <c r="BH247" i="9"/>
  <c r="BG247" i="9"/>
  <c r="BF247" i="9"/>
  <c r="T247" i="9"/>
  <c r="R247" i="9"/>
  <c r="P247" i="9"/>
  <c r="BI245" i="9"/>
  <c r="BH245" i="9"/>
  <c r="BG245" i="9"/>
  <c r="BF245" i="9"/>
  <c r="T245" i="9"/>
  <c r="R245" i="9"/>
  <c r="P245" i="9"/>
  <c r="BI243" i="9"/>
  <c r="BH243" i="9"/>
  <c r="BG243" i="9"/>
  <c r="BF243" i="9"/>
  <c r="T243" i="9"/>
  <c r="R243" i="9"/>
  <c r="P243" i="9"/>
  <c r="BI241" i="9"/>
  <c r="BH241" i="9"/>
  <c r="BG241" i="9"/>
  <c r="BF241" i="9"/>
  <c r="T241" i="9"/>
  <c r="R241" i="9"/>
  <c r="P241" i="9"/>
  <c r="BI238" i="9"/>
  <c r="BH238" i="9"/>
  <c r="BG238" i="9"/>
  <c r="BF238" i="9"/>
  <c r="T238" i="9"/>
  <c r="R238" i="9"/>
  <c r="P238" i="9"/>
  <c r="BI236" i="9"/>
  <c r="BH236" i="9"/>
  <c r="BG236" i="9"/>
  <c r="BF236" i="9"/>
  <c r="T236" i="9"/>
  <c r="R236" i="9"/>
  <c r="P236" i="9"/>
  <c r="BI234" i="9"/>
  <c r="BH234" i="9"/>
  <c r="BG234" i="9"/>
  <c r="BF234" i="9"/>
  <c r="T234" i="9"/>
  <c r="R234" i="9"/>
  <c r="P234" i="9"/>
  <c r="BI231" i="9"/>
  <c r="BH231" i="9"/>
  <c r="BG231" i="9"/>
  <c r="BF231" i="9"/>
  <c r="T231" i="9"/>
  <c r="R231" i="9"/>
  <c r="P231" i="9"/>
  <c r="BI229" i="9"/>
  <c r="BH229" i="9"/>
  <c r="BG229" i="9"/>
  <c r="BF229" i="9"/>
  <c r="T229" i="9"/>
  <c r="R229" i="9"/>
  <c r="P229" i="9"/>
  <c r="BI223" i="9"/>
  <c r="BH223" i="9"/>
  <c r="BG223" i="9"/>
  <c r="BF223" i="9"/>
  <c r="T223" i="9"/>
  <c r="R223" i="9"/>
  <c r="P223" i="9"/>
  <c r="BI217" i="9"/>
  <c r="BH217" i="9"/>
  <c r="BG217" i="9"/>
  <c r="BF217" i="9"/>
  <c r="T217" i="9"/>
  <c r="R217" i="9"/>
  <c r="P217" i="9"/>
  <c r="BI211" i="9"/>
  <c r="BH211" i="9"/>
  <c r="BG211" i="9"/>
  <c r="BF211" i="9"/>
  <c r="T211" i="9"/>
  <c r="R211" i="9"/>
  <c r="P211" i="9"/>
  <c r="BI206" i="9"/>
  <c r="BH206" i="9"/>
  <c r="BG206" i="9"/>
  <c r="BF206" i="9"/>
  <c r="T206" i="9"/>
  <c r="R206" i="9"/>
  <c r="P206" i="9"/>
  <c r="BI203" i="9"/>
  <c r="BH203" i="9"/>
  <c r="BG203" i="9"/>
  <c r="BF203" i="9"/>
  <c r="T203" i="9"/>
  <c r="R203" i="9"/>
  <c r="P203" i="9"/>
  <c r="BI199" i="9"/>
  <c r="BH199" i="9"/>
  <c r="BG199" i="9"/>
  <c r="BF199" i="9"/>
  <c r="T199" i="9"/>
  <c r="R199" i="9"/>
  <c r="P199" i="9"/>
  <c r="BI196" i="9"/>
  <c r="BH196" i="9"/>
  <c r="BG196" i="9"/>
  <c r="BF196" i="9"/>
  <c r="T196" i="9"/>
  <c r="R196" i="9"/>
  <c r="P196" i="9"/>
  <c r="BI193" i="9"/>
  <c r="BH193" i="9"/>
  <c r="BG193" i="9"/>
  <c r="BF193" i="9"/>
  <c r="T193" i="9"/>
  <c r="R193" i="9"/>
  <c r="P193" i="9"/>
  <c r="BI190" i="9"/>
  <c r="BH190" i="9"/>
  <c r="BG190" i="9"/>
  <c r="BF190" i="9"/>
  <c r="T190" i="9"/>
  <c r="R190" i="9"/>
  <c r="P190" i="9"/>
  <c r="BI188" i="9"/>
  <c r="BH188" i="9"/>
  <c r="BG188" i="9"/>
  <c r="BF188" i="9"/>
  <c r="T188" i="9"/>
  <c r="R188" i="9"/>
  <c r="P188" i="9"/>
  <c r="BI187" i="9"/>
  <c r="BH187" i="9"/>
  <c r="BG187" i="9"/>
  <c r="BF187" i="9"/>
  <c r="T187" i="9"/>
  <c r="R187" i="9"/>
  <c r="P187" i="9"/>
  <c r="BI185" i="9"/>
  <c r="BH185" i="9"/>
  <c r="BG185" i="9"/>
  <c r="BF185" i="9"/>
  <c r="T185" i="9"/>
  <c r="R185" i="9"/>
  <c r="P185" i="9"/>
  <c r="BI183" i="9"/>
  <c r="BH183" i="9"/>
  <c r="BG183" i="9"/>
  <c r="BF183" i="9"/>
  <c r="T183" i="9"/>
  <c r="R183" i="9"/>
  <c r="P183" i="9"/>
  <c r="BI181" i="9"/>
  <c r="BH181" i="9"/>
  <c r="BG181" i="9"/>
  <c r="BF181" i="9"/>
  <c r="T181" i="9"/>
  <c r="R181" i="9"/>
  <c r="P181" i="9"/>
  <c r="BI179" i="9"/>
  <c r="BH179" i="9"/>
  <c r="BG179" i="9"/>
  <c r="BF179" i="9"/>
  <c r="T179" i="9"/>
  <c r="R179" i="9"/>
  <c r="P179" i="9"/>
  <c r="BI177" i="9"/>
  <c r="BH177" i="9"/>
  <c r="BG177" i="9"/>
  <c r="BF177" i="9"/>
  <c r="T177" i="9"/>
  <c r="R177" i="9"/>
  <c r="P177" i="9"/>
  <c r="BI175" i="9"/>
  <c r="BH175" i="9"/>
  <c r="BG175" i="9"/>
  <c r="BF175" i="9"/>
  <c r="T175" i="9"/>
  <c r="R175" i="9"/>
  <c r="P175" i="9"/>
  <c r="BI172" i="9"/>
  <c r="BH172" i="9"/>
  <c r="BG172" i="9"/>
  <c r="BF172" i="9"/>
  <c r="T172" i="9"/>
  <c r="R172" i="9"/>
  <c r="P172" i="9"/>
  <c r="BI169" i="9"/>
  <c r="BH169" i="9"/>
  <c r="BG169" i="9"/>
  <c r="BF169" i="9"/>
  <c r="T169" i="9"/>
  <c r="R169" i="9"/>
  <c r="P169" i="9"/>
  <c r="BI167" i="9"/>
  <c r="BH167" i="9"/>
  <c r="BG167" i="9"/>
  <c r="BF167" i="9"/>
  <c r="T167" i="9"/>
  <c r="R167" i="9"/>
  <c r="P167" i="9"/>
  <c r="BI165" i="9"/>
  <c r="BH165" i="9"/>
  <c r="BG165" i="9"/>
  <c r="BF165" i="9"/>
  <c r="T165" i="9"/>
  <c r="R165" i="9"/>
  <c r="P165" i="9"/>
  <c r="BI163" i="9"/>
  <c r="BH163" i="9"/>
  <c r="BG163" i="9"/>
  <c r="BF163" i="9"/>
  <c r="T163" i="9"/>
  <c r="R163" i="9"/>
  <c r="P163" i="9"/>
  <c r="BI160" i="9"/>
  <c r="BH160" i="9"/>
  <c r="BG160" i="9"/>
  <c r="BF160" i="9"/>
  <c r="T160" i="9"/>
  <c r="R160" i="9"/>
  <c r="P160" i="9"/>
  <c r="BI158" i="9"/>
  <c r="BH158" i="9"/>
  <c r="BG158" i="9"/>
  <c r="BF158" i="9"/>
  <c r="T158" i="9"/>
  <c r="R158" i="9"/>
  <c r="P158" i="9"/>
  <c r="BI155" i="9"/>
  <c r="BH155" i="9"/>
  <c r="BG155" i="9"/>
  <c r="BF155" i="9"/>
  <c r="T155" i="9"/>
  <c r="R155" i="9"/>
  <c r="P155" i="9"/>
  <c r="BI153" i="9"/>
  <c r="BH153" i="9"/>
  <c r="BG153" i="9"/>
  <c r="BF153" i="9"/>
  <c r="T153" i="9"/>
  <c r="R153" i="9"/>
  <c r="P153" i="9"/>
  <c r="BI151" i="9"/>
  <c r="BH151" i="9"/>
  <c r="BG151" i="9"/>
  <c r="BF151" i="9"/>
  <c r="T151" i="9"/>
  <c r="R151" i="9"/>
  <c r="P151" i="9"/>
  <c r="BI148" i="9"/>
  <c r="BH148" i="9"/>
  <c r="BG148" i="9"/>
  <c r="BF148" i="9"/>
  <c r="T148" i="9"/>
  <c r="R148" i="9"/>
  <c r="P148" i="9"/>
  <c r="BI146" i="9"/>
  <c r="BH146" i="9"/>
  <c r="BG146" i="9"/>
  <c r="BF146" i="9"/>
  <c r="T146" i="9"/>
  <c r="R146" i="9"/>
  <c r="P146" i="9"/>
  <c r="BI144" i="9"/>
  <c r="BH144" i="9"/>
  <c r="BG144" i="9"/>
  <c r="BF144" i="9"/>
  <c r="T144" i="9"/>
  <c r="R144" i="9"/>
  <c r="P144" i="9"/>
  <c r="BI142" i="9"/>
  <c r="BH142" i="9"/>
  <c r="BG142" i="9"/>
  <c r="BF142" i="9"/>
  <c r="T142" i="9"/>
  <c r="R142" i="9"/>
  <c r="P142" i="9"/>
  <c r="BI139" i="9"/>
  <c r="BH139" i="9"/>
  <c r="BG139" i="9"/>
  <c r="BF139" i="9"/>
  <c r="T139" i="9"/>
  <c r="R139" i="9"/>
  <c r="P139" i="9"/>
  <c r="BI136" i="9"/>
  <c r="BH136" i="9"/>
  <c r="BG136" i="9"/>
  <c r="BF136" i="9"/>
  <c r="T136" i="9"/>
  <c r="R136" i="9"/>
  <c r="P136" i="9"/>
  <c r="BI134" i="9"/>
  <c r="BH134" i="9"/>
  <c r="BG134" i="9"/>
  <c r="BF134" i="9"/>
  <c r="T134" i="9"/>
  <c r="R134" i="9"/>
  <c r="P134" i="9"/>
  <c r="J128" i="9"/>
  <c r="J127" i="9"/>
  <c r="F127" i="9"/>
  <c r="F125" i="9"/>
  <c r="E123" i="9"/>
  <c r="J92" i="9"/>
  <c r="J91" i="9"/>
  <c r="F91" i="9"/>
  <c r="F89" i="9"/>
  <c r="E87" i="9"/>
  <c r="J18" i="9"/>
  <c r="E18" i="9"/>
  <c r="F128" i="9" s="1"/>
  <c r="J17" i="9"/>
  <c r="J12" i="9"/>
  <c r="J89" i="9"/>
  <c r="E7" i="9"/>
  <c r="E85" i="9" s="1"/>
  <c r="J37" i="8"/>
  <c r="J36" i="8"/>
  <c r="AY101" i="1" s="1"/>
  <c r="J35" i="8"/>
  <c r="AX101" i="1"/>
  <c r="BI182" i="8"/>
  <c r="BH182" i="8"/>
  <c r="BG182" i="8"/>
  <c r="BF182" i="8"/>
  <c r="T182" i="8"/>
  <c r="T181" i="8" s="1"/>
  <c r="R182" i="8"/>
  <c r="R181" i="8" s="1"/>
  <c r="P182" i="8"/>
  <c r="P181" i="8" s="1"/>
  <c r="BI179" i="8"/>
  <c r="BH179" i="8"/>
  <c r="BG179" i="8"/>
  <c r="BF179" i="8"/>
  <c r="T179" i="8"/>
  <c r="R179" i="8"/>
  <c r="P179" i="8"/>
  <c r="BI177" i="8"/>
  <c r="BH177" i="8"/>
  <c r="BG177" i="8"/>
  <c r="BF177" i="8"/>
  <c r="T177" i="8"/>
  <c r="R177" i="8"/>
  <c r="P177" i="8"/>
  <c r="BI175" i="8"/>
  <c r="BH175" i="8"/>
  <c r="BG175" i="8"/>
  <c r="BF175" i="8"/>
  <c r="T175" i="8"/>
  <c r="R175" i="8"/>
  <c r="P175" i="8"/>
  <c r="BI168" i="8"/>
  <c r="BH168" i="8"/>
  <c r="BG168" i="8"/>
  <c r="BF168" i="8"/>
  <c r="T168" i="8"/>
  <c r="R168" i="8"/>
  <c r="P168" i="8"/>
  <c r="BI166" i="8"/>
  <c r="BH166" i="8"/>
  <c r="BG166" i="8"/>
  <c r="BF166" i="8"/>
  <c r="T166" i="8"/>
  <c r="R166" i="8"/>
  <c r="P166" i="8"/>
  <c r="BI161" i="8"/>
  <c r="BH161" i="8"/>
  <c r="BG161" i="8"/>
  <c r="BF161" i="8"/>
  <c r="T161" i="8"/>
  <c r="R161" i="8"/>
  <c r="P161" i="8"/>
  <c r="BI158" i="8"/>
  <c r="BH158" i="8"/>
  <c r="BG158" i="8"/>
  <c r="BF158" i="8"/>
  <c r="T158" i="8"/>
  <c r="R158" i="8"/>
  <c r="P158" i="8"/>
  <c r="BI156" i="8"/>
  <c r="BH156" i="8"/>
  <c r="BG156" i="8"/>
  <c r="BF156" i="8"/>
  <c r="T156" i="8"/>
  <c r="R156" i="8"/>
  <c r="P156" i="8"/>
  <c r="BI154" i="8"/>
  <c r="BH154" i="8"/>
  <c r="BG154" i="8"/>
  <c r="BF154" i="8"/>
  <c r="T154" i="8"/>
  <c r="R154" i="8"/>
  <c r="P154" i="8"/>
  <c r="BI152" i="8"/>
  <c r="BH152" i="8"/>
  <c r="BG152" i="8"/>
  <c r="BF152" i="8"/>
  <c r="T152" i="8"/>
  <c r="R152" i="8"/>
  <c r="P152" i="8"/>
  <c r="BI151" i="8"/>
  <c r="BH151" i="8"/>
  <c r="BG151" i="8"/>
  <c r="BF151" i="8"/>
  <c r="T151" i="8"/>
  <c r="R151" i="8"/>
  <c r="P151" i="8"/>
  <c r="BI149" i="8"/>
  <c r="BH149" i="8"/>
  <c r="BG149" i="8"/>
  <c r="BF149" i="8"/>
  <c r="T149" i="8"/>
  <c r="R149" i="8"/>
  <c r="P149" i="8"/>
  <c r="BI147" i="8"/>
  <c r="BH147" i="8"/>
  <c r="BG147" i="8"/>
  <c r="BF147" i="8"/>
  <c r="T147" i="8"/>
  <c r="R147" i="8"/>
  <c r="P147" i="8"/>
  <c r="BI145" i="8"/>
  <c r="BH145" i="8"/>
  <c r="BG145" i="8"/>
  <c r="BF145" i="8"/>
  <c r="T145" i="8"/>
  <c r="R145" i="8"/>
  <c r="P145" i="8"/>
  <c r="BI144" i="8"/>
  <c r="BH144" i="8"/>
  <c r="BG144" i="8"/>
  <c r="BF144" i="8"/>
  <c r="T144" i="8"/>
  <c r="R144" i="8"/>
  <c r="P144" i="8"/>
  <c r="BI142" i="8"/>
  <c r="BH142" i="8"/>
  <c r="BG142" i="8"/>
  <c r="BF142" i="8"/>
  <c r="T142" i="8"/>
  <c r="R142" i="8"/>
  <c r="P142" i="8"/>
  <c r="BI140" i="8"/>
  <c r="BH140" i="8"/>
  <c r="BG140" i="8"/>
  <c r="BF140" i="8"/>
  <c r="T140" i="8"/>
  <c r="R140" i="8"/>
  <c r="P140" i="8"/>
  <c r="BI138" i="8"/>
  <c r="BH138" i="8"/>
  <c r="BG138" i="8"/>
  <c r="BF138" i="8"/>
  <c r="T138" i="8"/>
  <c r="T137" i="8" s="1"/>
  <c r="R138" i="8"/>
  <c r="R137" i="8"/>
  <c r="P138" i="8"/>
  <c r="P137" i="8" s="1"/>
  <c r="BI136" i="8"/>
  <c r="BH136" i="8"/>
  <c r="BG136" i="8"/>
  <c r="BF136" i="8"/>
  <c r="T136" i="8"/>
  <c r="R136" i="8"/>
  <c r="P136" i="8"/>
  <c r="BI135" i="8"/>
  <c r="BH135" i="8"/>
  <c r="BG135" i="8"/>
  <c r="BF135" i="8"/>
  <c r="T135" i="8"/>
  <c r="R135" i="8"/>
  <c r="P135" i="8"/>
  <c r="BI133" i="8"/>
  <c r="BH133" i="8"/>
  <c r="BG133" i="8"/>
  <c r="BF133" i="8"/>
  <c r="T133" i="8"/>
  <c r="R133" i="8"/>
  <c r="P133" i="8"/>
  <c r="BI131" i="8"/>
  <c r="BH131" i="8"/>
  <c r="BG131" i="8"/>
  <c r="BF131" i="8"/>
  <c r="T131" i="8"/>
  <c r="R131" i="8"/>
  <c r="P131" i="8"/>
  <c r="BI129" i="8"/>
  <c r="BH129" i="8"/>
  <c r="BG129" i="8"/>
  <c r="BF129" i="8"/>
  <c r="T129" i="8"/>
  <c r="R129" i="8"/>
  <c r="P129" i="8"/>
  <c r="BI127" i="8"/>
  <c r="BH127" i="8"/>
  <c r="BG127" i="8"/>
  <c r="BF127" i="8"/>
  <c r="T127" i="8"/>
  <c r="R127" i="8"/>
  <c r="P127" i="8"/>
  <c r="J121" i="8"/>
  <c r="J120" i="8"/>
  <c r="F120" i="8"/>
  <c r="F118" i="8"/>
  <c r="E116" i="8"/>
  <c r="J92" i="8"/>
  <c r="J91" i="8"/>
  <c r="F91" i="8"/>
  <c r="F89" i="8"/>
  <c r="E87" i="8"/>
  <c r="J18" i="8"/>
  <c r="E18" i="8"/>
  <c r="F92" i="8" s="1"/>
  <c r="J17" i="8"/>
  <c r="J12" i="8"/>
  <c r="J89" i="8"/>
  <c r="E7" i="8"/>
  <c r="E114" i="8" s="1"/>
  <c r="J297" i="7"/>
  <c r="J111" i="7" s="1"/>
  <c r="J37" i="7"/>
  <c r="J36" i="7"/>
  <c r="AY100" i="1"/>
  <c r="J35" i="7"/>
  <c r="AX100" i="1"/>
  <c r="BI296" i="7"/>
  <c r="BH296" i="7"/>
  <c r="BG296" i="7"/>
  <c r="BF296" i="7"/>
  <c r="T296" i="7"/>
  <c r="T295" i="7" s="1"/>
  <c r="R296" i="7"/>
  <c r="R295" i="7" s="1"/>
  <c r="P296" i="7"/>
  <c r="P295" i="7" s="1"/>
  <c r="BI294" i="7"/>
  <c r="BH294" i="7"/>
  <c r="BG294" i="7"/>
  <c r="BF294" i="7"/>
  <c r="T294" i="7"/>
  <c r="R294" i="7"/>
  <c r="P294" i="7"/>
  <c r="BI292" i="7"/>
  <c r="BH292" i="7"/>
  <c r="BG292" i="7"/>
  <c r="BF292" i="7"/>
  <c r="T292" i="7"/>
  <c r="R292" i="7"/>
  <c r="P292" i="7"/>
  <c r="BI290" i="7"/>
  <c r="BH290" i="7"/>
  <c r="BG290" i="7"/>
  <c r="BF290" i="7"/>
  <c r="T290" i="7"/>
  <c r="R290" i="7"/>
  <c r="P290" i="7"/>
  <c r="BI288" i="7"/>
  <c r="BH288" i="7"/>
  <c r="BG288" i="7"/>
  <c r="BF288" i="7"/>
  <c r="T288" i="7"/>
  <c r="R288" i="7"/>
  <c r="P288" i="7"/>
  <c r="BI282" i="7"/>
  <c r="BH282" i="7"/>
  <c r="BG282" i="7"/>
  <c r="BF282" i="7"/>
  <c r="T282" i="7"/>
  <c r="R282" i="7"/>
  <c r="P282" i="7"/>
  <c r="BI280" i="7"/>
  <c r="BH280" i="7"/>
  <c r="BG280" i="7"/>
  <c r="BF280" i="7"/>
  <c r="T280" i="7"/>
  <c r="R280" i="7"/>
  <c r="P280" i="7"/>
  <c r="BI277" i="7"/>
  <c r="BH277" i="7"/>
  <c r="BG277" i="7"/>
  <c r="BF277" i="7"/>
  <c r="T277" i="7"/>
  <c r="R277" i="7"/>
  <c r="P277" i="7"/>
  <c r="BI272" i="7"/>
  <c r="BH272" i="7"/>
  <c r="BG272" i="7"/>
  <c r="BF272" i="7"/>
  <c r="T272" i="7"/>
  <c r="R272" i="7"/>
  <c r="P272" i="7"/>
  <c r="BI268" i="7"/>
  <c r="BH268" i="7"/>
  <c r="BG268" i="7"/>
  <c r="BF268" i="7"/>
  <c r="T268" i="7"/>
  <c r="R268" i="7"/>
  <c r="P268" i="7"/>
  <c r="BI264" i="7"/>
  <c r="BH264" i="7"/>
  <c r="BG264" i="7"/>
  <c r="BF264" i="7"/>
  <c r="T264" i="7"/>
  <c r="R264" i="7"/>
  <c r="P264" i="7"/>
  <c r="BI261" i="7"/>
  <c r="BH261" i="7"/>
  <c r="BG261" i="7"/>
  <c r="BF261" i="7"/>
  <c r="T261" i="7"/>
  <c r="R261" i="7"/>
  <c r="P261" i="7"/>
  <c r="BI258" i="7"/>
  <c r="BH258" i="7"/>
  <c r="BG258" i="7"/>
  <c r="BF258" i="7"/>
  <c r="T258" i="7"/>
  <c r="R258" i="7"/>
  <c r="P258" i="7"/>
  <c r="BI255" i="7"/>
  <c r="BH255" i="7"/>
  <c r="BG255" i="7"/>
  <c r="BF255" i="7"/>
  <c r="T255" i="7"/>
  <c r="R255" i="7"/>
  <c r="P255" i="7"/>
  <c r="BI250" i="7"/>
  <c r="BH250" i="7"/>
  <c r="BG250" i="7"/>
  <c r="BF250" i="7"/>
  <c r="T250" i="7"/>
  <c r="T249" i="7"/>
  <c r="R250" i="7"/>
  <c r="R249" i="7" s="1"/>
  <c r="P250" i="7"/>
  <c r="P249" i="7"/>
  <c r="BI246" i="7"/>
  <c r="BH246" i="7"/>
  <c r="BG246" i="7"/>
  <c r="BF246" i="7"/>
  <c r="T246" i="7"/>
  <c r="R246" i="7"/>
  <c r="P246" i="7"/>
  <c r="BI243" i="7"/>
  <c r="BH243" i="7"/>
  <c r="BG243" i="7"/>
  <c r="BF243" i="7"/>
  <c r="T243" i="7"/>
  <c r="R243" i="7"/>
  <c r="P243" i="7"/>
  <c r="BI239" i="7"/>
  <c r="BH239" i="7"/>
  <c r="BG239" i="7"/>
  <c r="BF239" i="7"/>
  <c r="T239" i="7"/>
  <c r="R239" i="7"/>
  <c r="P239" i="7"/>
  <c r="BI235" i="7"/>
  <c r="BH235" i="7"/>
  <c r="BG235" i="7"/>
  <c r="BF235" i="7"/>
  <c r="T235" i="7"/>
  <c r="R235" i="7"/>
  <c r="P235" i="7"/>
  <c r="BI231" i="7"/>
  <c r="BH231" i="7"/>
  <c r="BG231" i="7"/>
  <c r="BF231" i="7"/>
  <c r="T231" i="7"/>
  <c r="R231" i="7"/>
  <c r="P231" i="7"/>
  <c r="BI228" i="7"/>
  <c r="BH228" i="7"/>
  <c r="BG228" i="7"/>
  <c r="BF228" i="7"/>
  <c r="T228" i="7"/>
  <c r="R228" i="7"/>
  <c r="P228" i="7"/>
  <c r="BI225" i="7"/>
  <c r="BH225" i="7"/>
  <c r="BG225" i="7"/>
  <c r="BF225" i="7"/>
  <c r="T225" i="7"/>
  <c r="R225" i="7"/>
  <c r="P225" i="7"/>
  <c r="BI222" i="7"/>
  <c r="BH222" i="7"/>
  <c r="BG222" i="7"/>
  <c r="BF222" i="7"/>
  <c r="T222" i="7"/>
  <c r="R222" i="7"/>
  <c r="P222" i="7"/>
  <c r="BI219" i="7"/>
  <c r="BH219" i="7"/>
  <c r="BG219" i="7"/>
  <c r="BF219" i="7"/>
  <c r="T219" i="7"/>
  <c r="R219" i="7"/>
  <c r="P219" i="7"/>
  <c r="BI216" i="7"/>
  <c r="BH216" i="7"/>
  <c r="BG216" i="7"/>
  <c r="BF216" i="7"/>
  <c r="T216" i="7"/>
  <c r="R216" i="7"/>
  <c r="P216" i="7"/>
  <c r="BI210" i="7"/>
  <c r="BH210" i="7"/>
  <c r="BG210" i="7"/>
  <c r="BF210" i="7"/>
  <c r="T210" i="7"/>
  <c r="R210" i="7"/>
  <c r="P210" i="7"/>
  <c r="BI209" i="7"/>
  <c r="BH209" i="7"/>
  <c r="BG209" i="7"/>
  <c r="BF209" i="7"/>
  <c r="T209" i="7"/>
  <c r="R209" i="7"/>
  <c r="P209" i="7"/>
  <c r="BI208" i="7"/>
  <c r="BH208" i="7"/>
  <c r="BG208" i="7"/>
  <c r="BF208" i="7"/>
  <c r="T208" i="7"/>
  <c r="R208" i="7"/>
  <c r="P208" i="7"/>
  <c r="BI206" i="7"/>
  <c r="BH206" i="7"/>
  <c r="BG206" i="7"/>
  <c r="BF206" i="7"/>
  <c r="T206" i="7"/>
  <c r="R206" i="7"/>
  <c r="P206" i="7"/>
  <c r="BI202" i="7"/>
  <c r="BH202" i="7"/>
  <c r="BG202" i="7"/>
  <c r="BF202" i="7"/>
  <c r="T202" i="7"/>
  <c r="R202" i="7"/>
  <c r="P202" i="7"/>
  <c r="BI201" i="7"/>
  <c r="BH201" i="7"/>
  <c r="BG201" i="7"/>
  <c r="BF201" i="7"/>
  <c r="T201" i="7"/>
  <c r="R201" i="7"/>
  <c r="P201" i="7"/>
  <c r="BI200" i="7"/>
  <c r="BH200" i="7"/>
  <c r="BG200" i="7"/>
  <c r="BF200" i="7"/>
  <c r="T200" i="7"/>
  <c r="R200" i="7"/>
  <c r="P200" i="7"/>
  <c r="BI199" i="7"/>
  <c r="BH199" i="7"/>
  <c r="BG199" i="7"/>
  <c r="BF199" i="7"/>
  <c r="T199" i="7"/>
  <c r="R199" i="7"/>
  <c r="P199" i="7"/>
  <c r="BI197" i="7"/>
  <c r="BH197" i="7"/>
  <c r="BG197" i="7"/>
  <c r="BF197" i="7"/>
  <c r="T197" i="7"/>
  <c r="R197" i="7"/>
  <c r="P197" i="7"/>
  <c r="BI195" i="7"/>
  <c r="BH195" i="7"/>
  <c r="BG195" i="7"/>
  <c r="BF195" i="7"/>
  <c r="T195" i="7"/>
  <c r="R195" i="7"/>
  <c r="P195" i="7"/>
  <c r="BI193" i="7"/>
  <c r="BH193" i="7"/>
  <c r="BG193" i="7"/>
  <c r="BF193" i="7"/>
  <c r="T193" i="7"/>
  <c r="R193" i="7"/>
  <c r="P193" i="7"/>
  <c r="BI191" i="7"/>
  <c r="BH191" i="7"/>
  <c r="BG191" i="7"/>
  <c r="BF191" i="7"/>
  <c r="T191" i="7"/>
  <c r="R191" i="7"/>
  <c r="P191" i="7"/>
  <c r="BI188" i="7"/>
  <c r="BH188" i="7"/>
  <c r="BG188" i="7"/>
  <c r="BF188" i="7"/>
  <c r="T188" i="7"/>
  <c r="R188" i="7"/>
  <c r="P188" i="7"/>
  <c r="BI185" i="7"/>
  <c r="BH185" i="7"/>
  <c r="BG185" i="7"/>
  <c r="BF185" i="7"/>
  <c r="T185" i="7"/>
  <c r="R185" i="7"/>
  <c r="P185" i="7"/>
  <c r="BI182" i="7"/>
  <c r="BH182" i="7"/>
  <c r="BG182" i="7"/>
  <c r="BF182" i="7"/>
  <c r="T182" i="7"/>
  <c r="R182" i="7"/>
  <c r="P182" i="7"/>
  <c r="BI180" i="7"/>
  <c r="BH180" i="7"/>
  <c r="BG180" i="7"/>
  <c r="BF180" i="7"/>
  <c r="T180" i="7"/>
  <c r="R180" i="7"/>
  <c r="P180" i="7"/>
  <c r="BI177" i="7"/>
  <c r="BH177" i="7"/>
  <c r="BG177" i="7"/>
  <c r="BF177" i="7"/>
  <c r="T177" i="7"/>
  <c r="R177" i="7"/>
  <c r="P177" i="7"/>
  <c r="BI174" i="7"/>
  <c r="BH174" i="7"/>
  <c r="BG174" i="7"/>
  <c r="BF174" i="7"/>
  <c r="T174" i="7"/>
  <c r="R174" i="7"/>
  <c r="P174" i="7"/>
  <c r="BI171" i="7"/>
  <c r="BH171" i="7"/>
  <c r="BG171" i="7"/>
  <c r="BF171" i="7"/>
  <c r="T171" i="7"/>
  <c r="T170" i="7"/>
  <c r="R171" i="7"/>
  <c r="R170" i="7"/>
  <c r="P171" i="7"/>
  <c r="P170" i="7"/>
  <c r="BI165" i="7"/>
  <c r="BH165" i="7"/>
  <c r="BG165" i="7"/>
  <c r="BF165" i="7"/>
  <c r="T165" i="7"/>
  <c r="R165" i="7"/>
  <c r="P165" i="7"/>
  <c r="BI162" i="7"/>
  <c r="BH162" i="7"/>
  <c r="BG162" i="7"/>
  <c r="BF162" i="7"/>
  <c r="T162" i="7"/>
  <c r="R162" i="7"/>
  <c r="P162" i="7"/>
  <c r="BI159" i="7"/>
  <c r="BH159" i="7"/>
  <c r="BG159" i="7"/>
  <c r="BF159" i="7"/>
  <c r="T159" i="7"/>
  <c r="R159" i="7"/>
  <c r="P159" i="7"/>
  <c r="BI156" i="7"/>
  <c r="BH156" i="7"/>
  <c r="BG156" i="7"/>
  <c r="BF156" i="7"/>
  <c r="T156" i="7"/>
  <c r="R156" i="7"/>
  <c r="P156" i="7"/>
  <c r="BI153" i="7"/>
  <c r="BH153" i="7"/>
  <c r="BG153" i="7"/>
  <c r="BF153" i="7"/>
  <c r="T153" i="7"/>
  <c r="R153" i="7"/>
  <c r="P153" i="7"/>
  <c r="BI149" i="7"/>
  <c r="BH149" i="7"/>
  <c r="BG149" i="7"/>
  <c r="BF149" i="7"/>
  <c r="T149" i="7"/>
  <c r="T148" i="7" s="1"/>
  <c r="R149" i="7"/>
  <c r="R148" i="7" s="1"/>
  <c r="P149" i="7"/>
  <c r="P148" i="7"/>
  <c r="BI147" i="7"/>
  <c r="BH147" i="7"/>
  <c r="BG147" i="7"/>
  <c r="BF147" i="7"/>
  <c r="T147" i="7"/>
  <c r="R147" i="7"/>
  <c r="P147" i="7"/>
  <c r="BI145" i="7"/>
  <c r="BH145" i="7"/>
  <c r="BG145" i="7"/>
  <c r="BF145" i="7"/>
  <c r="T145" i="7"/>
  <c r="R145" i="7"/>
  <c r="P145" i="7"/>
  <c r="BI143" i="7"/>
  <c r="BH143" i="7"/>
  <c r="BG143" i="7"/>
  <c r="BF143" i="7"/>
  <c r="T143" i="7"/>
  <c r="R143" i="7"/>
  <c r="P143" i="7"/>
  <c r="BI140" i="7"/>
  <c r="BH140" i="7"/>
  <c r="BG140" i="7"/>
  <c r="BF140" i="7"/>
  <c r="T140" i="7"/>
  <c r="R140" i="7"/>
  <c r="P140" i="7"/>
  <c r="BI137" i="7"/>
  <c r="BH137" i="7"/>
  <c r="BG137" i="7"/>
  <c r="BF137" i="7"/>
  <c r="T137" i="7"/>
  <c r="R137" i="7"/>
  <c r="P137" i="7"/>
  <c r="BI134" i="7"/>
  <c r="BH134" i="7"/>
  <c r="BG134" i="7"/>
  <c r="BF134" i="7"/>
  <c r="T134" i="7"/>
  <c r="R134" i="7"/>
  <c r="P134" i="7"/>
  <c r="J128" i="7"/>
  <c r="J127" i="7"/>
  <c r="F127" i="7"/>
  <c r="F125" i="7"/>
  <c r="E123" i="7"/>
  <c r="J92" i="7"/>
  <c r="J91" i="7"/>
  <c r="F91" i="7"/>
  <c r="F89" i="7"/>
  <c r="E87" i="7"/>
  <c r="J18" i="7"/>
  <c r="E18" i="7"/>
  <c r="F128" i="7"/>
  <c r="J17" i="7"/>
  <c r="J12" i="7"/>
  <c r="J125" i="7" s="1"/>
  <c r="E7" i="7"/>
  <c r="E121" i="7" s="1"/>
  <c r="J291" i="6"/>
  <c r="J103" i="6" s="1"/>
  <c r="J37" i="6"/>
  <c r="J36" i="6"/>
  <c r="AY99" i="1" s="1"/>
  <c r="J35" i="6"/>
  <c r="AX99" i="1" s="1"/>
  <c r="BI364" i="6"/>
  <c r="BH364" i="6"/>
  <c r="BG364" i="6"/>
  <c r="BF364" i="6"/>
  <c r="T364" i="6"/>
  <c r="R364" i="6"/>
  <c r="P364" i="6"/>
  <c r="BI363" i="6"/>
  <c r="BH363" i="6"/>
  <c r="BG363" i="6"/>
  <c r="BF363" i="6"/>
  <c r="T363" i="6"/>
  <c r="R363" i="6"/>
  <c r="P363" i="6"/>
  <c r="BI362" i="6"/>
  <c r="BH362" i="6"/>
  <c r="BG362" i="6"/>
  <c r="BF362" i="6"/>
  <c r="T362" i="6"/>
  <c r="R362" i="6"/>
  <c r="P362" i="6"/>
  <c r="BI361" i="6"/>
  <c r="BH361" i="6"/>
  <c r="BG361" i="6"/>
  <c r="BF361" i="6"/>
  <c r="T361" i="6"/>
  <c r="R361" i="6"/>
  <c r="P361" i="6"/>
  <c r="BI355" i="6"/>
  <c r="BH355" i="6"/>
  <c r="BG355" i="6"/>
  <c r="BF355" i="6"/>
  <c r="T355" i="6"/>
  <c r="R355" i="6"/>
  <c r="P355" i="6"/>
  <c r="BI353" i="6"/>
  <c r="BH353" i="6"/>
  <c r="BG353" i="6"/>
  <c r="BF353" i="6"/>
  <c r="T353" i="6"/>
  <c r="R353" i="6"/>
  <c r="P353" i="6"/>
  <c r="BI350" i="6"/>
  <c r="BH350" i="6"/>
  <c r="BG350" i="6"/>
  <c r="BF350" i="6"/>
  <c r="T350" i="6"/>
  <c r="R350" i="6"/>
  <c r="P350" i="6"/>
  <c r="BI345" i="6"/>
  <c r="BH345" i="6"/>
  <c r="BG345" i="6"/>
  <c r="BF345" i="6"/>
  <c r="T345" i="6"/>
  <c r="R345" i="6"/>
  <c r="P345" i="6"/>
  <c r="BI341" i="6"/>
  <c r="BH341" i="6"/>
  <c r="BG341" i="6"/>
  <c r="BF341" i="6"/>
  <c r="T341" i="6"/>
  <c r="R341" i="6"/>
  <c r="P341" i="6"/>
  <c r="BI337" i="6"/>
  <c r="BH337" i="6"/>
  <c r="BG337" i="6"/>
  <c r="BF337" i="6"/>
  <c r="T337" i="6"/>
  <c r="R337" i="6"/>
  <c r="P337" i="6"/>
  <c r="BI334" i="6"/>
  <c r="BH334" i="6"/>
  <c r="BG334" i="6"/>
  <c r="BF334" i="6"/>
  <c r="T334" i="6"/>
  <c r="R334" i="6"/>
  <c r="P334" i="6"/>
  <c r="BI331" i="6"/>
  <c r="BH331" i="6"/>
  <c r="BG331" i="6"/>
  <c r="BF331" i="6"/>
  <c r="T331" i="6"/>
  <c r="R331" i="6"/>
  <c r="P331" i="6"/>
  <c r="BI328" i="6"/>
  <c r="BH328" i="6"/>
  <c r="BG328" i="6"/>
  <c r="BF328" i="6"/>
  <c r="T328" i="6"/>
  <c r="R328" i="6"/>
  <c r="P328" i="6"/>
  <c r="BI323" i="6"/>
  <c r="BH323" i="6"/>
  <c r="BG323" i="6"/>
  <c r="BF323" i="6"/>
  <c r="T323" i="6"/>
  <c r="T322" i="6"/>
  <c r="R323" i="6"/>
  <c r="R322" i="6"/>
  <c r="P323" i="6"/>
  <c r="P322" i="6"/>
  <c r="BI318" i="6"/>
  <c r="BH318" i="6"/>
  <c r="BG318" i="6"/>
  <c r="BF318" i="6"/>
  <c r="T318" i="6"/>
  <c r="R318" i="6"/>
  <c r="P318" i="6"/>
  <c r="BI315" i="6"/>
  <c r="BH315" i="6"/>
  <c r="BG315" i="6"/>
  <c r="BF315" i="6"/>
  <c r="T315" i="6"/>
  <c r="R315" i="6"/>
  <c r="P315" i="6"/>
  <c r="BI310" i="6"/>
  <c r="BH310" i="6"/>
  <c r="BG310" i="6"/>
  <c r="BF310" i="6"/>
  <c r="T310" i="6"/>
  <c r="R310" i="6"/>
  <c r="P310" i="6"/>
  <c r="BI305" i="6"/>
  <c r="BH305" i="6"/>
  <c r="BG305" i="6"/>
  <c r="BF305" i="6"/>
  <c r="T305" i="6"/>
  <c r="R305" i="6"/>
  <c r="P305" i="6"/>
  <c r="BI302" i="6"/>
  <c r="BH302" i="6"/>
  <c r="BG302" i="6"/>
  <c r="BF302" i="6"/>
  <c r="T302" i="6"/>
  <c r="R302" i="6"/>
  <c r="P302" i="6"/>
  <c r="BI298" i="6"/>
  <c r="BH298" i="6"/>
  <c r="BG298" i="6"/>
  <c r="BF298" i="6"/>
  <c r="T298" i="6"/>
  <c r="R298" i="6"/>
  <c r="P298" i="6"/>
  <c r="BI295" i="6"/>
  <c r="BH295" i="6"/>
  <c r="BG295" i="6"/>
  <c r="BF295" i="6"/>
  <c r="T295" i="6"/>
  <c r="R295" i="6"/>
  <c r="P295" i="6"/>
  <c r="BI293" i="6"/>
  <c r="BH293" i="6"/>
  <c r="BG293" i="6"/>
  <c r="BF293" i="6"/>
  <c r="T293" i="6"/>
  <c r="R293" i="6"/>
  <c r="P293" i="6"/>
  <c r="BI286" i="6"/>
  <c r="BH286" i="6"/>
  <c r="BG286" i="6"/>
  <c r="BF286" i="6"/>
  <c r="T286" i="6"/>
  <c r="R286" i="6"/>
  <c r="P286" i="6"/>
  <c r="BI283" i="6"/>
  <c r="BH283" i="6"/>
  <c r="BG283" i="6"/>
  <c r="BF283" i="6"/>
  <c r="T283" i="6"/>
  <c r="R283" i="6"/>
  <c r="P283" i="6"/>
  <c r="BI280" i="6"/>
  <c r="BH280" i="6"/>
  <c r="BG280" i="6"/>
  <c r="BF280" i="6"/>
  <c r="T280" i="6"/>
  <c r="R280" i="6"/>
  <c r="P280" i="6"/>
  <c r="BI278" i="6"/>
  <c r="BH278" i="6"/>
  <c r="BG278" i="6"/>
  <c r="BF278" i="6"/>
  <c r="T278" i="6"/>
  <c r="R278" i="6"/>
  <c r="P278" i="6"/>
  <c r="BI273" i="6"/>
  <c r="BH273" i="6"/>
  <c r="BG273" i="6"/>
  <c r="BF273" i="6"/>
  <c r="T273" i="6"/>
  <c r="R273" i="6"/>
  <c r="P273" i="6"/>
  <c r="BI270" i="6"/>
  <c r="BH270" i="6"/>
  <c r="BG270" i="6"/>
  <c r="BF270" i="6"/>
  <c r="T270" i="6"/>
  <c r="R270" i="6"/>
  <c r="P270" i="6"/>
  <c r="BI268" i="6"/>
  <c r="BH268" i="6"/>
  <c r="BG268" i="6"/>
  <c r="BF268" i="6"/>
  <c r="T268" i="6"/>
  <c r="R268" i="6"/>
  <c r="P268" i="6"/>
  <c r="BI266" i="6"/>
  <c r="BH266" i="6"/>
  <c r="BG266" i="6"/>
  <c r="BF266" i="6"/>
  <c r="T266" i="6"/>
  <c r="R266" i="6"/>
  <c r="P266" i="6"/>
  <c r="BI264" i="6"/>
  <c r="BH264" i="6"/>
  <c r="BG264" i="6"/>
  <c r="BF264" i="6"/>
  <c r="T264" i="6"/>
  <c r="R264" i="6"/>
  <c r="P264" i="6"/>
  <c r="BI262" i="6"/>
  <c r="BH262" i="6"/>
  <c r="BG262" i="6"/>
  <c r="BF262" i="6"/>
  <c r="T262" i="6"/>
  <c r="R262" i="6"/>
  <c r="P262" i="6"/>
  <c r="BI260" i="6"/>
  <c r="BH260" i="6"/>
  <c r="BG260" i="6"/>
  <c r="BF260" i="6"/>
  <c r="T260" i="6"/>
  <c r="R260" i="6"/>
  <c r="P260" i="6"/>
  <c r="BI258" i="6"/>
  <c r="BH258" i="6"/>
  <c r="BG258" i="6"/>
  <c r="BF258" i="6"/>
  <c r="T258" i="6"/>
  <c r="R258" i="6"/>
  <c r="P258" i="6"/>
  <c r="BI257" i="6"/>
  <c r="BH257" i="6"/>
  <c r="BG257" i="6"/>
  <c r="BF257" i="6"/>
  <c r="T257" i="6"/>
  <c r="R257" i="6"/>
  <c r="P257" i="6"/>
  <c r="BI251" i="6"/>
  <c r="BH251" i="6"/>
  <c r="BG251" i="6"/>
  <c r="BF251" i="6"/>
  <c r="T251" i="6"/>
  <c r="R251" i="6"/>
  <c r="P251" i="6"/>
  <c r="BI249" i="6"/>
  <c r="BH249" i="6"/>
  <c r="BG249" i="6"/>
  <c r="BF249" i="6"/>
  <c r="T249" i="6"/>
  <c r="R249" i="6"/>
  <c r="P249" i="6"/>
  <c r="BI247" i="6"/>
  <c r="BH247" i="6"/>
  <c r="BG247" i="6"/>
  <c r="BF247" i="6"/>
  <c r="T247" i="6"/>
  <c r="R247" i="6"/>
  <c r="P247" i="6"/>
  <c r="BI244" i="6"/>
  <c r="BH244" i="6"/>
  <c r="BG244" i="6"/>
  <c r="BF244" i="6"/>
  <c r="T244" i="6"/>
  <c r="R244" i="6"/>
  <c r="P244" i="6"/>
  <c r="BI241" i="6"/>
  <c r="BH241" i="6"/>
  <c r="BG241" i="6"/>
  <c r="BF241" i="6"/>
  <c r="T241" i="6"/>
  <c r="R241" i="6"/>
  <c r="P241" i="6"/>
  <c r="BI238" i="6"/>
  <c r="BH238" i="6"/>
  <c r="BG238" i="6"/>
  <c r="BF238" i="6"/>
  <c r="T238" i="6"/>
  <c r="R238" i="6"/>
  <c r="P238" i="6"/>
  <c r="BI232" i="6"/>
  <c r="BH232" i="6"/>
  <c r="BG232" i="6"/>
  <c r="BF232" i="6"/>
  <c r="T232" i="6"/>
  <c r="R232" i="6"/>
  <c r="P232" i="6"/>
  <c r="BI226" i="6"/>
  <c r="BH226" i="6"/>
  <c r="BG226" i="6"/>
  <c r="BF226" i="6"/>
  <c r="T226" i="6"/>
  <c r="R226" i="6"/>
  <c r="P226" i="6"/>
  <c r="BI220" i="6"/>
  <c r="BH220" i="6"/>
  <c r="BG220" i="6"/>
  <c r="BF220" i="6"/>
  <c r="T220" i="6"/>
  <c r="R220" i="6"/>
  <c r="P220" i="6"/>
  <c r="BI215" i="6"/>
  <c r="BH215" i="6"/>
  <c r="BG215" i="6"/>
  <c r="BF215" i="6"/>
  <c r="T215" i="6"/>
  <c r="R215" i="6"/>
  <c r="P215" i="6"/>
  <c r="BI212" i="6"/>
  <c r="BH212" i="6"/>
  <c r="BG212" i="6"/>
  <c r="BF212" i="6"/>
  <c r="T212" i="6"/>
  <c r="R212" i="6"/>
  <c r="P212" i="6"/>
  <c r="BI208" i="6"/>
  <c r="BH208" i="6"/>
  <c r="BG208" i="6"/>
  <c r="BF208" i="6"/>
  <c r="T208" i="6"/>
  <c r="R208" i="6"/>
  <c r="P208" i="6"/>
  <c r="BI205" i="6"/>
  <c r="BH205" i="6"/>
  <c r="BG205" i="6"/>
  <c r="BF205" i="6"/>
  <c r="T205" i="6"/>
  <c r="R205" i="6"/>
  <c r="P205" i="6"/>
  <c r="BI201" i="6"/>
  <c r="BH201" i="6"/>
  <c r="BG201" i="6"/>
  <c r="BF201" i="6"/>
  <c r="T201" i="6"/>
  <c r="R201" i="6"/>
  <c r="P201" i="6"/>
  <c r="BI198" i="6"/>
  <c r="BH198" i="6"/>
  <c r="BG198" i="6"/>
  <c r="BF198" i="6"/>
  <c r="T198" i="6"/>
  <c r="R198" i="6"/>
  <c r="P198" i="6"/>
  <c r="BI195" i="6"/>
  <c r="BH195" i="6"/>
  <c r="BG195" i="6"/>
  <c r="BF195" i="6"/>
  <c r="T195" i="6"/>
  <c r="R195" i="6"/>
  <c r="P195" i="6"/>
  <c r="BI193" i="6"/>
  <c r="BH193" i="6"/>
  <c r="BG193" i="6"/>
  <c r="BF193" i="6"/>
  <c r="T193" i="6"/>
  <c r="R193" i="6"/>
  <c r="P193" i="6"/>
  <c r="BI192" i="6"/>
  <c r="BH192" i="6"/>
  <c r="BG192" i="6"/>
  <c r="BF192" i="6"/>
  <c r="T192" i="6"/>
  <c r="R192" i="6"/>
  <c r="P192" i="6"/>
  <c r="BI190" i="6"/>
  <c r="BH190" i="6"/>
  <c r="BG190" i="6"/>
  <c r="BF190" i="6"/>
  <c r="T190" i="6"/>
  <c r="R190" i="6"/>
  <c r="P190" i="6"/>
  <c r="BI187" i="6"/>
  <c r="BH187" i="6"/>
  <c r="BG187" i="6"/>
  <c r="BF187" i="6"/>
  <c r="T187" i="6"/>
  <c r="R187" i="6"/>
  <c r="P187" i="6"/>
  <c r="BI184" i="6"/>
  <c r="BH184" i="6"/>
  <c r="BG184" i="6"/>
  <c r="BF184" i="6"/>
  <c r="T184" i="6"/>
  <c r="R184" i="6"/>
  <c r="P184" i="6"/>
  <c r="BI181" i="6"/>
  <c r="BH181" i="6"/>
  <c r="BG181" i="6"/>
  <c r="BF181" i="6"/>
  <c r="T181" i="6"/>
  <c r="R181" i="6"/>
  <c r="P181" i="6"/>
  <c r="BI178" i="6"/>
  <c r="BH178" i="6"/>
  <c r="BG178" i="6"/>
  <c r="BF178" i="6"/>
  <c r="T178" i="6"/>
  <c r="R178" i="6"/>
  <c r="P178" i="6"/>
  <c r="BI175" i="6"/>
  <c r="BH175" i="6"/>
  <c r="BG175" i="6"/>
  <c r="BF175" i="6"/>
  <c r="T175" i="6"/>
  <c r="R175" i="6"/>
  <c r="P175" i="6"/>
  <c r="BI171" i="6"/>
  <c r="BH171" i="6"/>
  <c r="BG171" i="6"/>
  <c r="BF171" i="6"/>
  <c r="T171" i="6"/>
  <c r="R171" i="6"/>
  <c r="P171" i="6"/>
  <c r="BI168" i="6"/>
  <c r="BH168" i="6"/>
  <c r="BG168" i="6"/>
  <c r="BF168" i="6"/>
  <c r="T168" i="6"/>
  <c r="R168" i="6"/>
  <c r="P168" i="6"/>
  <c r="BI165" i="6"/>
  <c r="BH165" i="6"/>
  <c r="BG165" i="6"/>
  <c r="BF165" i="6"/>
  <c r="T165" i="6"/>
  <c r="R165" i="6"/>
  <c r="P165" i="6"/>
  <c r="BI162" i="6"/>
  <c r="BH162" i="6"/>
  <c r="BG162" i="6"/>
  <c r="BF162" i="6"/>
  <c r="T162" i="6"/>
  <c r="R162" i="6"/>
  <c r="P162" i="6"/>
  <c r="BI158" i="6"/>
  <c r="BH158" i="6"/>
  <c r="BG158" i="6"/>
  <c r="BF158" i="6"/>
  <c r="T158" i="6"/>
  <c r="R158" i="6"/>
  <c r="P158" i="6"/>
  <c r="BI155" i="6"/>
  <c r="BH155" i="6"/>
  <c r="BG155" i="6"/>
  <c r="BF155" i="6"/>
  <c r="T155" i="6"/>
  <c r="R155" i="6"/>
  <c r="P155" i="6"/>
  <c r="BI152" i="6"/>
  <c r="BH152" i="6"/>
  <c r="BG152" i="6"/>
  <c r="BF152" i="6"/>
  <c r="T152" i="6"/>
  <c r="R152" i="6"/>
  <c r="P152" i="6"/>
  <c r="BI149" i="6"/>
  <c r="BH149" i="6"/>
  <c r="BG149" i="6"/>
  <c r="BF149" i="6"/>
  <c r="T149" i="6"/>
  <c r="R149" i="6"/>
  <c r="P149" i="6"/>
  <c r="BI146" i="6"/>
  <c r="BH146" i="6"/>
  <c r="BG146" i="6"/>
  <c r="BF146" i="6"/>
  <c r="T146" i="6"/>
  <c r="R146" i="6"/>
  <c r="P146" i="6"/>
  <c r="BI143" i="6"/>
  <c r="BH143" i="6"/>
  <c r="BG143" i="6"/>
  <c r="BF143" i="6"/>
  <c r="T143" i="6"/>
  <c r="R143" i="6"/>
  <c r="P143" i="6"/>
  <c r="BI140" i="6"/>
  <c r="BH140" i="6"/>
  <c r="BG140" i="6"/>
  <c r="BF140" i="6"/>
  <c r="T140" i="6"/>
  <c r="R140" i="6"/>
  <c r="P140" i="6"/>
  <c r="BI137" i="6"/>
  <c r="BH137" i="6"/>
  <c r="BG137" i="6"/>
  <c r="BF137" i="6"/>
  <c r="T137" i="6"/>
  <c r="R137" i="6"/>
  <c r="P137" i="6"/>
  <c r="BI134" i="6"/>
  <c r="BH134" i="6"/>
  <c r="BG134" i="6"/>
  <c r="BF134" i="6"/>
  <c r="T134" i="6"/>
  <c r="R134" i="6"/>
  <c r="P134" i="6"/>
  <c r="J128" i="6"/>
  <c r="J127" i="6"/>
  <c r="F127" i="6"/>
  <c r="F125" i="6"/>
  <c r="E123" i="6"/>
  <c r="J92" i="6"/>
  <c r="J91" i="6"/>
  <c r="F91" i="6"/>
  <c r="F89" i="6"/>
  <c r="E87" i="6"/>
  <c r="J18" i="6"/>
  <c r="E18" i="6"/>
  <c r="F92" i="6"/>
  <c r="J17" i="6"/>
  <c r="J12" i="6"/>
  <c r="J125" i="6" s="1"/>
  <c r="E7" i="6"/>
  <c r="E121" i="6" s="1"/>
  <c r="J37" i="5"/>
  <c r="J36" i="5"/>
  <c r="AY98" i="1"/>
  <c r="J35" i="5"/>
  <c r="AX98" i="1"/>
  <c r="BI248" i="5"/>
  <c r="BH248" i="5"/>
  <c r="BG248" i="5"/>
  <c r="BF248" i="5"/>
  <c r="T248" i="5"/>
  <c r="T247" i="5"/>
  <c r="T246" i="5" s="1"/>
  <c r="R248" i="5"/>
  <c r="R247" i="5" s="1"/>
  <c r="R246" i="5" s="1"/>
  <c r="P248" i="5"/>
  <c r="P247" i="5"/>
  <c r="P246" i="5" s="1"/>
  <c r="BI243" i="5"/>
  <c r="BH243" i="5"/>
  <c r="BG243" i="5"/>
  <c r="BF243" i="5"/>
  <c r="T243" i="5"/>
  <c r="R243" i="5"/>
  <c r="P243" i="5"/>
  <c r="BI240" i="5"/>
  <c r="BH240" i="5"/>
  <c r="BG240" i="5"/>
  <c r="BF240" i="5"/>
  <c r="T240" i="5"/>
  <c r="R240" i="5"/>
  <c r="P240" i="5"/>
  <c r="BI237" i="5"/>
  <c r="BH237" i="5"/>
  <c r="BG237" i="5"/>
  <c r="BF237" i="5"/>
  <c r="T237" i="5"/>
  <c r="R237" i="5"/>
  <c r="P237" i="5"/>
  <c r="BI234" i="5"/>
  <c r="BH234" i="5"/>
  <c r="BG234" i="5"/>
  <c r="BF234" i="5"/>
  <c r="T234" i="5"/>
  <c r="R234" i="5"/>
  <c r="P234" i="5"/>
  <c r="BI231" i="5"/>
  <c r="BH231" i="5"/>
  <c r="BG231" i="5"/>
  <c r="BF231" i="5"/>
  <c r="T231" i="5"/>
  <c r="R231" i="5"/>
  <c r="P231" i="5"/>
  <c r="BI227" i="5"/>
  <c r="BH227" i="5"/>
  <c r="BG227" i="5"/>
  <c r="BF227" i="5"/>
  <c r="T227" i="5"/>
  <c r="R227" i="5"/>
  <c r="P227" i="5"/>
  <c r="BI224" i="5"/>
  <c r="BH224" i="5"/>
  <c r="BG224" i="5"/>
  <c r="BF224" i="5"/>
  <c r="T224" i="5"/>
  <c r="R224" i="5"/>
  <c r="P224" i="5"/>
  <c r="BI221" i="5"/>
  <c r="BH221" i="5"/>
  <c r="BG221" i="5"/>
  <c r="BF221" i="5"/>
  <c r="T221" i="5"/>
  <c r="R221" i="5"/>
  <c r="P221" i="5"/>
  <c r="BI218" i="5"/>
  <c r="BH218" i="5"/>
  <c r="BG218" i="5"/>
  <c r="BF218" i="5"/>
  <c r="T218" i="5"/>
  <c r="R218" i="5"/>
  <c r="P218" i="5"/>
  <c r="BI215" i="5"/>
  <c r="BH215" i="5"/>
  <c r="BG215" i="5"/>
  <c r="BF215" i="5"/>
  <c r="T215" i="5"/>
  <c r="R215" i="5"/>
  <c r="P215" i="5"/>
  <c r="BI212" i="5"/>
  <c r="BH212" i="5"/>
  <c r="BG212" i="5"/>
  <c r="BF212" i="5"/>
  <c r="T212" i="5"/>
  <c r="R212" i="5"/>
  <c r="P212" i="5"/>
  <c r="BI209" i="5"/>
  <c r="BH209" i="5"/>
  <c r="BG209" i="5"/>
  <c r="BF209" i="5"/>
  <c r="T209" i="5"/>
  <c r="R209" i="5"/>
  <c r="P209" i="5"/>
  <c r="BI206" i="5"/>
  <c r="BH206" i="5"/>
  <c r="BG206" i="5"/>
  <c r="BF206" i="5"/>
  <c r="T206" i="5"/>
  <c r="R206" i="5"/>
  <c r="P206" i="5"/>
  <c r="BI203" i="5"/>
  <c r="BH203" i="5"/>
  <c r="BG203" i="5"/>
  <c r="BF203" i="5"/>
  <c r="T203" i="5"/>
  <c r="R203" i="5"/>
  <c r="P203" i="5"/>
  <c r="BI200" i="5"/>
  <c r="BH200" i="5"/>
  <c r="BG200" i="5"/>
  <c r="BF200" i="5"/>
  <c r="T200" i="5"/>
  <c r="R200" i="5"/>
  <c r="P200" i="5"/>
  <c r="BI197" i="5"/>
  <c r="BH197" i="5"/>
  <c r="BG197" i="5"/>
  <c r="BF197" i="5"/>
  <c r="T197" i="5"/>
  <c r="R197" i="5"/>
  <c r="P197" i="5"/>
  <c r="BI194" i="5"/>
  <c r="BH194" i="5"/>
  <c r="BG194" i="5"/>
  <c r="BF194" i="5"/>
  <c r="T194" i="5"/>
  <c r="R194" i="5"/>
  <c r="P194" i="5"/>
  <c r="BI191" i="5"/>
  <c r="BH191" i="5"/>
  <c r="BG191" i="5"/>
  <c r="BF191" i="5"/>
  <c r="T191" i="5"/>
  <c r="R191" i="5"/>
  <c r="P191" i="5"/>
  <c r="BI188" i="5"/>
  <c r="BH188" i="5"/>
  <c r="BG188" i="5"/>
  <c r="BF188" i="5"/>
  <c r="T188" i="5"/>
  <c r="R188" i="5"/>
  <c r="P188" i="5"/>
  <c r="BI185" i="5"/>
  <c r="BH185" i="5"/>
  <c r="BG185" i="5"/>
  <c r="BF185" i="5"/>
  <c r="T185" i="5"/>
  <c r="R185" i="5"/>
  <c r="P185" i="5"/>
  <c r="BI181" i="5"/>
  <c r="BH181" i="5"/>
  <c r="BG181" i="5"/>
  <c r="BF181" i="5"/>
  <c r="T181" i="5"/>
  <c r="T180" i="5"/>
  <c r="R181" i="5"/>
  <c r="R180" i="5" s="1"/>
  <c r="P181" i="5"/>
  <c r="P180" i="5"/>
  <c r="BI177" i="5"/>
  <c r="BH177" i="5"/>
  <c r="BG177" i="5"/>
  <c r="BF177" i="5"/>
  <c r="T177" i="5"/>
  <c r="R177" i="5"/>
  <c r="P177" i="5"/>
  <c r="BI174" i="5"/>
  <c r="BH174" i="5"/>
  <c r="BG174" i="5"/>
  <c r="BF174" i="5"/>
  <c r="T174" i="5"/>
  <c r="R174" i="5"/>
  <c r="P174" i="5"/>
  <c r="BI170" i="5"/>
  <c r="BH170" i="5"/>
  <c r="BG170" i="5"/>
  <c r="BF170" i="5"/>
  <c r="T170" i="5"/>
  <c r="R170" i="5"/>
  <c r="P170" i="5"/>
  <c r="BI167" i="5"/>
  <c r="BH167" i="5"/>
  <c r="BG167" i="5"/>
  <c r="BF167" i="5"/>
  <c r="T167" i="5"/>
  <c r="R167" i="5"/>
  <c r="P167" i="5"/>
  <c r="BI164" i="5"/>
  <c r="BH164" i="5"/>
  <c r="BG164" i="5"/>
  <c r="BF164" i="5"/>
  <c r="T164" i="5"/>
  <c r="R164" i="5"/>
  <c r="P164" i="5"/>
  <c r="BI161" i="5"/>
  <c r="BH161" i="5"/>
  <c r="BG161" i="5"/>
  <c r="BF161" i="5"/>
  <c r="T161" i="5"/>
  <c r="R161" i="5"/>
  <c r="P161" i="5"/>
  <c r="BI158" i="5"/>
  <c r="BH158" i="5"/>
  <c r="BG158" i="5"/>
  <c r="BF158" i="5"/>
  <c r="T158" i="5"/>
  <c r="R158" i="5"/>
  <c r="P158" i="5"/>
  <c r="BI155" i="5"/>
  <c r="BH155" i="5"/>
  <c r="BG155" i="5"/>
  <c r="BF155" i="5"/>
  <c r="T155" i="5"/>
  <c r="R155" i="5"/>
  <c r="P155" i="5"/>
  <c r="BI151" i="5"/>
  <c r="BH151" i="5"/>
  <c r="BG151" i="5"/>
  <c r="BF151" i="5"/>
  <c r="T151" i="5"/>
  <c r="R151" i="5"/>
  <c r="P151" i="5"/>
  <c r="BI148" i="5"/>
  <c r="BH148" i="5"/>
  <c r="BG148" i="5"/>
  <c r="BF148" i="5"/>
  <c r="T148" i="5"/>
  <c r="R148" i="5"/>
  <c r="P148" i="5"/>
  <c r="BI145" i="5"/>
  <c r="BH145" i="5"/>
  <c r="BG145" i="5"/>
  <c r="BF145" i="5"/>
  <c r="T145" i="5"/>
  <c r="R145" i="5"/>
  <c r="P145" i="5"/>
  <c r="BI142" i="5"/>
  <c r="BH142" i="5"/>
  <c r="BG142" i="5"/>
  <c r="BF142" i="5"/>
  <c r="T142" i="5"/>
  <c r="R142" i="5"/>
  <c r="P142" i="5"/>
  <c r="BI139" i="5"/>
  <c r="BH139" i="5"/>
  <c r="BG139" i="5"/>
  <c r="BF139" i="5"/>
  <c r="T139" i="5"/>
  <c r="R139" i="5"/>
  <c r="P139" i="5"/>
  <c r="BI136" i="5"/>
  <c r="BH136" i="5"/>
  <c r="BG136" i="5"/>
  <c r="BF136" i="5"/>
  <c r="T136" i="5"/>
  <c r="R136" i="5"/>
  <c r="P136" i="5"/>
  <c r="BI134" i="5"/>
  <c r="BH134" i="5"/>
  <c r="BG134" i="5"/>
  <c r="BF134" i="5"/>
  <c r="T134" i="5"/>
  <c r="R134" i="5"/>
  <c r="P134" i="5"/>
  <c r="BI130" i="5"/>
  <c r="BH130" i="5"/>
  <c r="BG130" i="5"/>
  <c r="BF130" i="5"/>
  <c r="T130" i="5"/>
  <c r="R130" i="5"/>
  <c r="P130" i="5"/>
  <c r="BI128" i="5"/>
  <c r="BH128" i="5"/>
  <c r="BG128" i="5"/>
  <c r="BF128" i="5"/>
  <c r="T128" i="5"/>
  <c r="R128" i="5"/>
  <c r="P128" i="5"/>
  <c r="J122" i="5"/>
  <c r="J121" i="5"/>
  <c r="F121" i="5"/>
  <c r="F119" i="5"/>
  <c r="E117" i="5"/>
  <c r="J92" i="5"/>
  <c r="J91" i="5"/>
  <c r="F91" i="5"/>
  <c r="F89" i="5"/>
  <c r="E87" i="5"/>
  <c r="J18" i="5"/>
  <c r="E18" i="5"/>
  <c r="F92" i="5"/>
  <c r="J17" i="5"/>
  <c r="J12" i="5"/>
  <c r="J119" i="5" s="1"/>
  <c r="E7" i="5"/>
  <c r="E85" i="5"/>
  <c r="J123" i="4"/>
  <c r="J37" i="4"/>
  <c r="J36" i="4"/>
  <c r="AY97" i="1"/>
  <c r="J35" i="4"/>
  <c r="AX97" i="1" s="1"/>
  <c r="BI314" i="4"/>
  <c r="BH314" i="4"/>
  <c r="BG314" i="4"/>
  <c r="BF314" i="4"/>
  <c r="T314" i="4"/>
  <c r="R314" i="4"/>
  <c r="P314" i="4"/>
  <c r="BI308" i="4"/>
  <c r="BH308" i="4"/>
  <c r="BG308" i="4"/>
  <c r="BF308" i="4"/>
  <c r="T308" i="4"/>
  <c r="R308" i="4"/>
  <c r="P308" i="4"/>
  <c r="BI301" i="4"/>
  <c r="BH301" i="4"/>
  <c r="BG301" i="4"/>
  <c r="BF301" i="4"/>
  <c r="T301" i="4"/>
  <c r="R301" i="4"/>
  <c r="P301" i="4"/>
  <c r="BI299" i="4"/>
  <c r="BH299" i="4"/>
  <c r="BG299" i="4"/>
  <c r="BF299" i="4"/>
  <c r="T299" i="4"/>
  <c r="R299" i="4"/>
  <c r="P299" i="4"/>
  <c r="BI294" i="4"/>
  <c r="BH294" i="4"/>
  <c r="BG294" i="4"/>
  <c r="BF294" i="4"/>
  <c r="T294" i="4"/>
  <c r="R294" i="4"/>
  <c r="P294" i="4"/>
  <c r="BI291" i="4"/>
  <c r="BH291" i="4"/>
  <c r="BG291" i="4"/>
  <c r="BF291" i="4"/>
  <c r="T291" i="4"/>
  <c r="R291" i="4"/>
  <c r="P291" i="4"/>
  <c r="BI285" i="4"/>
  <c r="BH285" i="4"/>
  <c r="BG285" i="4"/>
  <c r="BF285" i="4"/>
  <c r="T285" i="4"/>
  <c r="R285" i="4"/>
  <c r="P285" i="4"/>
  <c r="BI278" i="4"/>
  <c r="BH278" i="4"/>
  <c r="BG278" i="4"/>
  <c r="BF278" i="4"/>
  <c r="T278" i="4"/>
  <c r="R278" i="4"/>
  <c r="P278" i="4"/>
  <c r="BI272" i="4"/>
  <c r="BH272" i="4"/>
  <c r="BG272" i="4"/>
  <c r="BF272" i="4"/>
  <c r="T272" i="4"/>
  <c r="R272" i="4"/>
  <c r="P272" i="4"/>
  <c r="BI268" i="4"/>
  <c r="BH268" i="4"/>
  <c r="BG268" i="4"/>
  <c r="BF268" i="4"/>
  <c r="T268" i="4"/>
  <c r="R268" i="4"/>
  <c r="P268" i="4"/>
  <c r="BI264" i="4"/>
  <c r="BH264" i="4"/>
  <c r="BG264" i="4"/>
  <c r="BF264" i="4"/>
  <c r="T264" i="4"/>
  <c r="R264" i="4"/>
  <c r="P264" i="4"/>
  <c r="BI259" i="4"/>
  <c r="BH259" i="4"/>
  <c r="BG259" i="4"/>
  <c r="BF259" i="4"/>
  <c r="T259" i="4"/>
  <c r="R259" i="4"/>
  <c r="P259" i="4"/>
  <c r="BI251" i="4"/>
  <c r="BH251" i="4"/>
  <c r="BG251" i="4"/>
  <c r="BF251" i="4"/>
  <c r="T251" i="4"/>
  <c r="R251" i="4"/>
  <c r="P251" i="4"/>
  <c r="BI248" i="4"/>
  <c r="BH248" i="4"/>
  <c r="BG248" i="4"/>
  <c r="BF248" i="4"/>
  <c r="T248" i="4"/>
  <c r="R248" i="4"/>
  <c r="P248" i="4"/>
  <c r="BI244" i="4"/>
  <c r="BH244" i="4"/>
  <c r="BG244" i="4"/>
  <c r="BF244" i="4"/>
  <c r="T244" i="4"/>
  <c r="R244" i="4"/>
  <c r="P244" i="4"/>
  <c r="BI241" i="4"/>
  <c r="BH241" i="4"/>
  <c r="BG241" i="4"/>
  <c r="BF241" i="4"/>
  <c r="T241" i="4"/>
  <c r="R241" i="4"/>
  <c r="P241" i="4"/>
  <c r="BI236" i="4"/>
  <c r="BH236" i="4"/>
  <c r="BG236" i="4"/>
  <c r="BF236" i="4"/>
  <c r="T236" i="4"/>
  <c r="R236" i="4"/>
  <c r="P236" i="4"/>
  <c r="BI229" i="4"/>
  <c r="BH229" i="4"/>
  <c r="BG229" i="4"/>
  <c r="BF229" i="4"/>
  <c r="T229" i="4"/>
  <c r="R229" i="4"/>
  <c r="P229" i="4"/>
  <c r="BI227" i="4"/>
  <c r="BH227" i="4"/>
  <c r="BG227" i="4"/>
  <c r="BF227" i="4"/>
  <c r="T227" i="4"/>
  <c r="R227" i="4"/>
  <c r="P227" i="4"/>
  <c r="BI224" i="4"/>
  <c r="BH224" i="4"/>
  <c r="BG224" i="4"/>
  <c r="BF224" i="4"/>
  <c r="T224" i="4"/>
  <c r="R224" i="4"/>
  <c r="P224" i="4"/>
  <c r="BI217" i="4"/>
  <c r="BH217" i="4"/>
  <c r="BG217" i="4"/>
  <c r="BF217" i="4"/>
  <c r="T217" i="4"/>
  <c r="R217" i="4"/>
  <c r="P217" i="4"/>
  <c r="BI213" i="4"/>
  <c r="BH213" i="4"/>
  <c r="BG213" i="4"/>
  <c r="BF213" i="4"/>
  <c r="T213" i="4"/>
  <c r="R213" i="4"/>
  <c r="P213" i="4"/>
  <c r="BI210" i="4"/>
  <c r="BH210" i="4"/>
  <c r="BG210" i="4"/>
  <c r="BF210" i="4"/>
  <c r="T210" i="4"/>
  <c r="R210" i="4"/>
  <c r="P210" i="4"/>
  <c r="BI206" i="4"/>
  <c r="BH206" i="4"/>
  <c r="BG206" i="4"/>
  <c r="BF206" i="4"/>
  <c r="T206" i="4"/>
  <c r="R206" i="4"/>
  <c r="P206" i="4"/>
  <c r="BI200" i="4"/>
  <c r="BH200" i="4"/>
  <c r="BG200" i="4"/>
  <c r="BF200" i="4"/>
  <c r="T200" i="4"/>
  <c r="R200" i="4"/>
  <c r="P200" i="4"/>
  <c r="BI197" i="4"/>
  <c r="BH197" i="4"/>
  <c r="BG197" i="4"/>
  <c r="BF197" i="4"/>
  <c r="T197" i="4"/>
  <c r="R197" i="4"/>
  <c r="P197" i="4"/>
  <c r="BI196" i="4"/>
  <c r="BH196" i="4"/>
  <c r="BG196" i="4"/>
  <c r="BF196" i="4"/>
  <c r="T196" i="4"/>
  <c r="R196" i="4"/>
  <c r="P196" i="4"/>
  <c r="BI195" i="4"/>
  <c r="BH195" i="4"/>
  <c r="BG195" i="4"/>
  <c r="BF195" i="4"/>
  <c r="T195" i="4"/>
  <c r="R195" i="4"/>
  <c r="P195" i="4"/>
  <c r="BI192" i="4"/>
  <c r="BH192" i="4"/>
  <c r="BG192" i="4"/>
  <c r="BF192" i="4"/>
  <c r="T192" i="4"/>
  <c r="R192" i="4"/>
  <c r="P192" i="4"/>
  <c r="BI191" i="4"/>
  <c r="BH191" i="4"/>
  <c r="BG191" i="4"/>
  <c r="BF191" i="4"/>
  <c r="T191" i="4"/>
  <c r="R191" i="4"/>
  <c r="P191"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79" i="4"/>
  <c r="BH179" i="4"/>
  <c r="BG179" i="4"/>
  <c r="BF179" i="4"/>
  <c r="T179" i="4"/>
  <c r="R179" i="4"/>
  <c r="P179" i="4"/>
  <c r="BI170" i="4"/>
  <c r="BH170" i="4"/>
  <c r="BG170" i="4"/>
  <c r="BF170" i="4"/>
  <c r="T170" i="4"/>
  <c r="R170" i="4"/>
  <c r="P170" i="4"/>
  <c r="BI168" i="4"/>
  <c r="BH168" i="4"/>
  <c r="BG168" i="4"/>
  <c r="BF168" i="4"/>
  <c r="T168" i="4"/>
  <c r="R168" i="4"/>
  <c r="P168" i="4"/>
  <c r="BI165" i="4"/>
  <c r="BH165" i="4"/>
  <c r="BG165" i="4"/>
  <c r="BF165" i="4"/>
  <c r="T165" i="4"/>
  <c r="R165" i="4"/>
  <c r="P165" i="4"/>
  <c r="BI163" i="4"/>
  <c r="BH163" i="4"/>
  <c r="BG163" i="4"/>
  <c r="BF163" i="4"/>
  <c r="T163" i="4"/>
  <c r="R163" i="4"/>
  <c r="P163" i="4"/>
  <c r="BI160" i="4"/>
  <c r="BH160" i="4"/>
  <c r="BG160" i="4"/>
  <c r="BF160" i="4"/>
  <c r="T160" i="4"/>
  <c r="R160" i="4"/>
  <c r="P160" i="4"/>
  <c r="BI149" i="4"/>
  <c r="BH149" i="4"/>
  <c r="BG149" i="4"/>
  <c r="BF149" i="4"/>
  <c r="T149" i="4"/>
  <c r="R149" i="4"/>
  <c r="P149" i="4"/>
  <c r="BI136" i="4"/>
  <c r="BH136" i="4"/>
  <c r="BG136" i="4"/>
  <c r="BF136" i="4"/>
  <c r="T136" i="4"/>
  <c r="R136" i="4"/>
  <c r="P136" i="4"/>
  <c r="BI125" i="4"/>
  <c r="BH125" i="4"/>
  <c r="BG125" i="4"/>
  <c r="BF125" i="4"/>
  <c r="T125" i="4"/>
  <c r="R125" i="4"/>
  <c r="P125" i="4"/>
  <c r="J98" i="4"/>
  <c r="J118" i="4"/>
  <c r="J117" i="4"/>
  <c r="F117" i="4"/>
  <c r="F115" i="4"/>
  <c r="E113" i="4"/>
  <c r="J92" i="4"/>
  <c r="J91" i="4"/>
  <c r="F91" i="4"/>
  <c r="F89" i="4"/>
  <c r="E87" i="4"/>
  <c r="J18" i="4"/>
  <c r="E18" i="4"/>
  <c r="F92" i="4" s="1"/>
  <c r="J17" i="4"/>
  <c r="J12" i="4"/>
  <c r="J115" i="4"/>
  <c r="E7" i="4"/>
  <c r="E111" i="4" s="1"/>
  <c r="J37" i="3"/>
  <c r="J36" i="3"/>
  <c r="AY96" i="1" s="1"/>
  <c r="J35" i="3"/>
  <c r="AX96" i="1"/>
  <c r="BI466" i="3"/>
  <c r="BH466" i="3"/>
  <c r="BG466" i="3"/>
  <c r="BF466" i="3"/>
  <c r="T466" i="3"/>
  <c r="R466" i="3"/>
  <c r="P466" i="3"/>
  <c r="BI463" i="3"/>
  <c r="BH463" i="3"/>
  <c r="BG463" i="3"/>
  <c r="BF463" i="3"/>
  <c r="T463" i="3"/>
  <c r="R463" i="3"/>
  <c r="P463" i="3"/>
  <c r="BI460" i="3"/>
  <c r="BH460" i="3"/>
  <c r="BG460" i="3"/>
  <c r="BF460" i="3"/>
  <c r="T460" i="3"/>
  <c r="R460" i="3"/>
  <c r="P460" i="3"/>
  <c r="BI454" i="3"/>
  <c r="BH454" i="3"/>
  <c r="BG454" i="3"/>
  <c r="BF454" i="3"/>
  <c r="T454" i="3"/>
  <c r="R454" i="3"/>
  <c r="P454" i="3"/>
  <c r="BI449" i="3"/>
  <c r="BH449" i="3"/>
  <c r="BG449" i="3"/>
  <c r="BF449" i="3"/>
  <c r="T449" i="3"/>
  <c r="R449" i="3"/>
  <c r="P449" i="3"/>
  <c r="BI448" i="3"/>
  <c r="BH448" i="3"/>
  <c r="BG448" i="3"/>
  <c r="BF448" i="3"/>
  <c r="T448" i="3"/>
  <c r="R448" i="3"/>
  <c r="P448" i="3"/>
  <c r="BI444" i="3"/>
  <c r="BH444" i="3"/>
  <c r="BG444" i="3"/>
  <c r="BF444" i="3"/>
  <c r="T444" i="3"/>
  <c r="R444" i="3"/>
  <c r="P444" i="3"/>
  <c r="BI440" i="3"/>
  <c r="BH440" i="3"/>
  <c r="BG440" i="3"/>
  <c r="BF440" i="3"/>
  <c r="T440" i="3"/>
  <c r="R440" i="3"/>
  <c r="P440" i="3"/>
  <c r="BI435" i="3"/>
  <c r="BH435" i="3"/>
  <c r="BG435" i="3"/>
  <c r="BF435" i="3"/>
  <c r="T435" i="3"/>
  <c r="R435" i="3"/>
  <c r="P435" i="3"/>
  <c r="BI431" i="3"/>
  <c r="BH431" i="3"/>
  <c r="BG431" i="3"/>
  <c r="BF431" i="3"/>
  <c r="T431" i="3"/>
  <c r="R431" i="3"/>
  <c r="P431" i="3"/>
  <c r="BI428" i="3"/>
  <c r="BH428" i="3"/>
  <c r="BG428" i="3"/>
  <c r="BF428" i="3"/>
  <c r="T428" i="3"/>
  <c r="R428" i="3"/>
  <c r="P428" i="3"/>
  <c r="BI425" i="3"/>
  <c r="BH425" i="3"/>
  <c r="BG425" i="3"/>
  <c r="BF425" i="3"/>
  <c r="T425" i="3"/>
  <c r="R425" i="3"/>
  <c r="P425" i="3"/>
  <c r="BI422" i="3"/>
  <c r="BH422" i="3"/>
  <c r="BG422" i="3"/>
  <c r="BF422" i="3"/>
  <c r="T422" i="3"/>
  <c r="R422" i="3"/>
  <c r="P422" i="3"/>
  <c r="BI421" i="3"/>
  <c r="BH421" i="3"/>
  <c r="BG421" i="3"/>
  <c r="BF421" i="3"/>
  <c r="T421" i="3"/>
  <c r="R421" i="3"/>
  <c r="P421" i="3"/>
  <c r="BI420" i="3"/>
  <c r="BH420" i="3"/>
  <c r="BG420" i="3"/>
  <c r="BF420" i="3"/>
  <c r="T420" i="3"/>
  <c r="R420" i="3"/>
  <c r="P420" i="3"/>
  <c r="BI413" i="3"/>
  <c r="BH413" i="3"/>
  <c r="BG413" i="3"/>
  <c r="BF413" i="3"/>
  <c r="T413" i="3"/>
  <c r="R413" i="3"/>
  <c r="P413" i="3"/>
  <c r="BI407" i="3"/>
  <c r="BH407" i="3"/>
  <c r="BG407" i="3"/>
  <c r="BF407" i="3"/>
  <c r="T407" i="3"/>
  <c r="R407" i="3"/>
  <c r="P407" i="3"/>
  <c r="BI404" i="3"/>
  <c r="BH404" i="3"/>
  <c r="BG404" i="3"/>
  <c r="BF404" i="3"/>
  <c r="T404" i="3"/>
  <c r="R404" i="3"/>
  <c r="P404" i="3"/>
  <c r="BI398" i="3"/>
  <c r="BH398" i="3"/>
  <c r="BG398" i="3"/>
  <c r="BF398" i="3"/>
  <c r="T398" i="3"/>
  <c r="R398" i="3"/>
  <c r="P398" i="3"/>
  <c r="BI392" i="3"/>
  <c r="BH392" i="3"/>
  <c r="BG392" i="3"/>
  <c r="BF392" i="3"/>
  <c r="T392" i="3"/>
  <c r="R392" i="3"/>
  <c r="P392" i="3"/>
  <c r="BI388" i="3"/>
  <c r="BH388" i="3"/>
  <c r="BG388" i="3"/>
  <c r="BF388" i="3"/>
  <c r="T388" i="3"/>
  <c r="R388" i="3"/>
  <c r="P388" i="3"/>
  <c r="BI383" i="3"/>
  <c r="BH383" i="3"/>
  <c r="BG383" i="3"/>
  <c r="BF383" i="3"/>
  <c r="T383" i="3"/>
  <c r="R383" i="3"/>
  <c r="P383" i="3"/>
  <c r="BI378" i="3"/>
  <c r="BH378" i="3"/>
  <c r="BG378" i="3"/>
  <c r="BF378" i="3"/>
  <c r="T378" i="3"/>
  <c r="R378" i="3"/>
  <c r="P378" i="3"/>
  <c r="BI372" i="3"/>
  <c r="BH372" i="3"/>
  <c r="BG372" i="3"/>
  <c r="BF372" i="3"/>
  <c r="T372" i="3"/>
  <c r="R372" i="3"/>
  <c r="P372" i="3"/>
  <c r="BI362" i="3"/>
  <c r="BH362" i="3"/>
  <c r="BG362" i="3"/>
  <c r="BF362" i="3"/>
  <c r="T362" i="3"/>
  <c r="R362" i="3"/>
  <c r="P362" i="3"/>
  <c r="BI339" i="3"/>
  <c r="BH339" i="3"/>
  <c r="BG339" i="3"/>
  <c r="BF339" i="3"/>
  <c r="T339" i="3"/>
  <c r="R339" i="3"/>
  <c r="P339" i="3"/>
  <c r="BI331" i="3"/>
  <c r="BH331" i="3"/>
  <c r="BG331" i="3"/>
  <c r="BF331" i="3"/>
  <c r="T331" i="3"/>
  <c r="R331" i="3"/>
  <c r="P331" i="3"/>
  <c r="BI326" i="3"/>
  <c r="BH326" i="3"/>
  <c r="BG326" i="3"/>
  <c r="BF326" i="3"/>
  <c r="T326" i="3"/>
  <c r="R326" i="3"/>
  <c r="P326" i="3"/>
  <c r="BI319" i="3"/>
  <c r="BH319" i="3"/>
  <c r="BG319" i="3"/>
  <c r="BF319" i="3"/>
  <c r="T319" i="3"/>
  <c r="R319" i="3"/>
  <c r="P319" i="3"/>
  <c r="BI313" i="3"/>
  <c r="BH313" i="3"/>
  <c r="BG313" i="3"/>
  <c r="BF313" i="3"/>
  <c r="T313" i="3"/>
  <c r="R313" i="3"/>
  <c r="P313" i="3"/>
  <c r="BI312" i="3"/>
  <c r="BH312" i="3"/>
  <c r="BG312" i="3"/>
  <c r="BF312" i="3"/>
  <c r="T312" i="3"/>
  <c r="R312" i="3"/>
  <c r="P312" i="3"/>
  <c r="BI310" i="3"/>
  <c r="BH310" i="3"/>
  <c r="BG310" i="3"/>
  <c r="BF310" i="3"/>
  <c r="T310" i="3"/>
  <c r="R310" i="3"/>
  <c r="P310" i="3"/>
  <c r="BI309" i="3"/>
  <c r="BH309" i="3"/>
  <c r="BG309" i="3"/>
  <c r="BF309" i="3"/>
  <c r="T309" i="3"/>
  <c r="R309" i="3"/>
  <c r="P309" i="3"/>
  <c r="BI308" i="3"/>
  <c r="BH308" i="3"/>
  <c r="BG308" i="3"/>
  <c r="BF308" i="3"/>
  <c r="T308" i="3"/>
  <c r="R308" i="3"/>
  <c r="P308" i="3"/>
  <c r="BI307" i="3"/>
  <c r="BH307" i="3"/>
  <c r="BG307" i="3"/>
  <c r="BF307" i="3"/>
  <c r="T307" i="3"/>
  <c r="R307" i="3"/>
  <c r="P307" i="3"/>
  <c r="BI306" i="3"/>
  <c r="BH306" i="3"/>
  <c r="BG306" i="3"/>
  <c r="BF306" i="3"/>
  <c r="T306" i="3"/>
  <c r="R306" i="3"/>
  <c r="P306" i="3"/>
  <c r="BI305" i="3"/>
  <c r="BH305" i="3"/>
  <c r="BG305" i="3"/>
  <c r="BF305" i="3"/>
  <c r="T305" i="3"/>
  <c r="R305" i="3"/>
  <c r="P305" i="3"/>
  <c r="BI304" i="3"/>
  <c r="BH304" i="3"/>
  <c r="BG304" i="3"/>
  <c r="BF304" i="3"/>
  <c r="T304" i="3"/>
  <c r="R304" i="3"/>
  <c r="P304" i="3"/>
  <c r="BI299" i="3"/>
  <c r="BH299" i="3"/>
  <c r="BG299" i="3"/>
  <c r="BF299" i="3"/>
  <c r="T299" i="3"/>
  <c r="R299" i="3"/>
  <c r="P299" i="3"/>
  <c r="BI298" i="3"/>
  <c r="BH298" i="3"/>
  <c r="BG298" i="3"/>
  <c r="BF298" i="3"/>
  <c r="T298" i="3"/>
  <c r="R298" i="3"/>
  <c r="P298" i="3"/>
  <c r="BI296" i="3"/>
  <c r="BH296" i="3"/>
  <c r="BG296" i="3"/>
  <c r="BF296" i="3"/>
  <c r="T296" i="3"/>
  <c r="R296" i="3"/>
  <c r="P296" i="3"/>
  <c r="BI295" i="3"/>
  <c r="BH295" i="3"/>
  <c r="BG295" i="3"/>
  <c r="BF295" i="3"/>
  <c r="T295" i="3"/>
  <c r="R295" i="3"/>
  <c r="P295" i="3"/>
  <c r="BI293" i="3"/>
  <c r="BH293" i="3"/>
  <c r="BG293" i="3"/>
  <c r="BF293" i="3"/>
  <c r="T293" i="3"/>
  <c r="R293" i="3"/>
  <c r="P293" i="3"/>
  <c r="BI292" i="3"/>
  <c r="BH292" i="3"/>
  <c r="BG292" i="3"/>
  <c r="BF292" i="3"/>
  <c r="T292" i="3"/>
  <c r="R292" i="3"/>
  <c r="P292" i="3"/>
  <c r="BI290" i="3"/>
  <c r="BH290" i="3"/>
  <c r="BG290" i="3"/>
  <c r="BF290" i="3"/>
  <c r="T290" i="3"/>
  <c r="R290" i="3"/>
  <c r="P290" i="3"/>
  <c r="BI289" i="3"/>
  <c r="BH289" i="3"/>
  <c r="BG289" i="3"/>
  <c r="BF289" i="3"/>
  <c r="T289" i="3"/>
  <c r="R289" i="3"/>
  <c r="P289" i="3"/>
  <c r="BI287" i="3"/>
  <c r="BH287" i="3"/>
  <c r="BG287" i="3"/>
  <c r="BF287" i="3"/>
  <c r="T287" i="3"/>
  <c r="R287" i="3"/>
  <c r="P287" i="3"/>
  <c r="BI285" i="3"/>
  <c r="BH285" i="3"/>
  <c r="BG285" i="3"/>
  <c r="BF285" i="3"/>
  <c r="T285" i="3"/>
  <c r="R285" i="3"/>
  <c r="P285" i="3"/>
  <c r="BI281" i="3"/>
  <c r="BH281" i="3"/>
  <c r="BG281" i="3"/>
  <c r="BF281" i="3"/>
  <c r="T281" i="3"/>
  <c r="R281" i="3"/>
  <c r="P281" i="3"/>
  <c r="BI277" i="3"/>
  <c r="BH277" i="3"/>
  <c r="BG277" i="3"/>
  <c r="BF277" i="3"/>
  <c r="T277" i="3"/>
  <c r="R277" i="3"/>
  <c r="P277" i="3"/>
  <c r="BI273" i="3"/>
  <c r="BH273" i="3"/>
  <c r="BG273" i="3"/>
  <c r="BF273" i="3"/>
  <c r="T273" i="3"/>
  <c r="R273" i="3"/>
  <c r="P273" i="3"/>
  <c r="BI269" i="3"/>
  <c r="BH269" i="3"/>
  <c r="BG269" i="3"/>
  <c r="BF269" i="3"/>
  <c r="T269" i="3"/>
  <c r="R269" i="3"/>
  <c r="P269" i="3"/>
  <c r="BI265" i="3"/>
  <c r="BH265" i="3"/>
  <c r="BG265" i="3"/>
  <c r="BF265" i="3"/>
  <c r="T265" i="3"/>
  <c r="R265" i="3"/>
  <c r="P265" i="3"/>
  <c r="BI260" i="3"/>
  <c r="BH260" i="3"/>
  <c r="BG260" i="3"/>
  <c r="BF260" i="3"/>
  <c r="T260" i="3"/>
  <c r="R260" i="3"/>
  <c r="P260" i="3"/>
  <c r="BI256" i="3"/>
  <c r="BH256" i="3"/>
  <c r="BG256" i="3"/>
  <c r="BF256" i="3"/>
  <c r="T256" i="3"/>
  <c r="R256" i="3"/>
  <c r="P256" i="3"/>
  <c r="BI251" i="3"/>
  <c r="BH251" i="3"/>
  <c r="BG251" i="3"/>
  <c r="BF251" i="3"/>
  <c r="T251" i="3"/>
  <c r="R251" i="3"/>
  <c r="P251" i="3"/>
  <c r="BI246" i="3"/>
  <c r="BH246" i="3"/>
  <c r="BG246" i="3"/>
  <c r="BF246" i="3"/>
  <c r="T246" i="3"/>
  <c r="R246" i="3"/>
  <c r="P246" i="3"/>
  <c r="BI239" i="3"/>
  <c r="BH239" i="3"/>
  <c r="BG239" i="3"/>
  <c r="BF239" i="3"/>
  <c r="T239" i="3"/>
  <c r="R239" i="3"/>
  <c r="P239" i="3"/>
  <c r="BI235" i="3"/>
  <c r="BH235" i="3"/>
  <c r="BG235" i="3"/>
  <c r="BF235" i="3"/>
  <c r="T235" i="3"/>
  <c r="R235" i="3"/>
  <c r="P235" i="3"/>
  <c r="BI230" i="3"/>
  <c r="BH230" i="3"/>
  <c r="BG230" i="3"/>
  <c r="BF230" i="3"/>
  <c r="T230" i="3"/>
  <c r="R230" i="3"/>
  <c r="P230" i="3"/>
  <c r="BI223" i="3"/>
  <c r="BH223" i="3"/>
  <c r="BG223" i="3"/>
  <c r="BF223" i="3"/>
  <c r="T223" i="3"/>
  <c r="R223" i="3"/>
  <c r="P223" i="3"/>
  <c r="BI207" i="3"/>
  <c r="BH207" i="3"/>
  <c r="BG207" i="3"/>
  <c r="BF207" i="3"/>
  <c r="T207" i="3"/>
  <c r="R207" i="3"/>
  <c r="P207" i="3"/>
  <c r="BI203" i="3"/>
  <c r="BH203" i="3"/>
  <c r="BG203" i="3"/>
  <c r="BF203" i="3"/>
  <c r="T203" i="3"/>
  <c r="R203" i="3"/>
  <c r="P203" i="3"/>
  <c r="BI198" i="3"/>
  <c r="BH198" i="3"/>
  <c r="BG198" i="3"/>
  <c r="BF198" i="3"/>
  <c r="T198" i="3"/>
  <c r="R198" i="3"/>
  <c r="P198" i="3"/>
  <c r="BI193" i="3"/>
  <c r="BH193" i="3"/>
  <c r="BG193" i="3"/>
  <c r="BF193" i="3"/>
  <c r="T193" i="3"/>
  <c r="R193" i="3"/>
  <c r="P193" i="3"/>
  <c r="BI188" i="3"/>
  <c r="BH188" i="3"/>
  <c r="BG188" i="3"/>
  <c r="BF188" i="3"/>
  <c r="T188" i="3"/>
  <c r="R188" i="3"/>
  <c r="P188" i="3"/>
  <c r="BI187" i="3"/>
  <c r="BH187" i="3"/>
  <c r="BG187" i="3"/>
  <c r="BF187" i="3"/>
  <c r="T187" i="3"/>
  <c r="R187" i="3"/>
  <c r="P187" i="3"/>
  <c r="BI186" i="3"/>
  <c r="BH186" i="3"/>
  <c r="BG186" i="3"/>
  <c r="BF186" i="3"/>
  <c r="T186" i="3"/>
  <c r="R186" i="3"/>
  <c r="P186" i="3"/>
  <c r="BI184" i="3"/>
  <c r="BH184" i="3"/>
  <c r="BG184" i="3"/>
  <c r="BF184" i="3"/>
  <c r="T184" i="3"/>
  <c r="R184" i="3"/>
  <c r="P184" i="3"/>
  <c r="BI182" i="3"/>
  <c r="BH182" i="3"/>
  <c r="BG182" i="3"/>
  <c r="BF182" i="3"/>
  <c r="T182" i="3"/>
  <c r="R182" i="3"/>
  <c r="P182" i="3"/>
  <c r="BI180" i="3"/>
  <c r="BH180" i="3"/>
  <c r="BG180" i="3"/>
  <c r="BF180" i="3"/>
  <c r="T180" i="3"/>
  <c r="R180" i="3"/>
  <c r="P180" i="3"/>
  <c r="BI174" i="3"/>
  <c r="BH174" i="3"/>
  <c r="BG174" i="3"/>
  <c r="BF174" i="3"/>
  <c r="T174" i="3"/>
  <c r="R174" i="3"/>
  <c r="P174" i="3"/>
  <c r="BI173" i="3"/>
  <c r="BH173" i="3"/>
  <c r="BG173" i="3"/>
  <c r="BF173" i="3"/>
  <c r="T173" i="3"/>
  <c r="R173" i="3"/>
  <c r="P173" i="3"/>
  <c r="BI172" i="3"/>
  <c r="BH172" i="3"/>
  <c r="BG172" i="3"/>
  <c r="BF172" i="3"/>
  <c r="T172" i="3"/>
  <c r="R172" i="3"/>
  <c r="P172" i="3"/>
  <c r="BI165" i="3"/>
  <c r="BH165" i="3"/>
  <c r="BG165" i="3"/>
  <c r="BF165" i="3"/>
  <c r="T165" i="3"/>
  <c r="R165" i="3"/>
  <c r="P165" i="3"/>
  <c r="BI160" i="3"/>
  <c r="BH160" i="3"/>
  <c r="BG160" i="3"/>
  <c r="BF160" i="3"/>
  <c r="T160" i="3"/>
  <c r="R160" i="3"/>
  <c r="P160" i="3"/>
  <c r="BI156" i="3"/>
  <c r="BH156" i="3"/>
  <c r="BG156" i="3"/>
  <c r="BF156" i="3"/>
  <c r="T156" i="3"/>
  <c r="R156" i="3"/>
  <c r="P156" i="3"/>
  <c r="BI151" i="3"/>
  <c r="BH151" i="3"/>
  <c r="BG151" i="3"/>
  <c r="BF151" i="3"/>
  <c r="T151" i="3"/>
  <c r="R151" i="3"/>
  <c r="P151" i="3"/>
  <c r="BI145" i="3"/>
  <c r="BH145" i="3"/>
  <c r="BG145" i="3"/>
  <c r="BF145" i="3"/>
  <c r="T145" i="3"/>
  <c r="R145" i="3"/>
  <c r="P145" i="3"/>
  <c r="BI138" i="3"/>
  <c r="BH138" i="3"/>
  <c r="BG138" i="3"/>
  <c r="BF138" i="3"/>
  <c r="T138" i="3"/>
  <c r="R138" i="3"/>
  <c r="P138" i="3"/>
  <c r="BI132" i="3"/>
  <c r="BH132" i="3"/>
  <c r="BG132" i="3"/>
  <c r="BF132" i="3"/>
  <c r="T132" i="3"/>
  <c r="R132" i="3"/>
  <c r="P132" i="3"/>
  <c r="BI123" i="3"/>
  <c r="BH123" i="3"/>
  <c r="BG123" i="3"/>
  <c r="BF123" i="3"/>
  <c r="T123" i="3"/>
  <c r="R123" i="3"/>
  <c r="P123" i="3"/>
  <c r="J117" i="3"/>
  <c r="J116" i="3"/>
  <c r="F116" i="3"/>
  <c r="F114" i="3"/>
  <c r="E112" i="3"/>
  <c r="J92" i="3"/>
  <c r="J91" i="3"/>
  <c r="F91" i="3"/>
  <c r="F89" i="3"/>
  <c r="E87" i="3"/>
  <c r="J18" i="3"/>
  <c r="E18" i="3"/>
  <c r="F92" i="3"/>
  <c r="J17" i="3"/>
  <c r="J12" i="3"/>
  <c r="J114" i="3" s="1"/>
  <c r="E7" i="3"/>
  <c r="E110" i="3" s="1"/>
  <c r="J37" i="2"/>
  <c r="J36" i="2"/>
  <c r="AY95" i="1"/>
  <c r="J35" i="2"/>
  <c r="AX95" i="1"/>
  <c r="BI372" i="2"/>
  <c r="BH372" i="2"/>
  <c r="BG372" i="2"/>
  <c r="BF372" i="2"/>
  <c r="T372" i="2"/>
  <c r="R372" i="2"/>
  <c r="P372" i="2"/>
  <c r="BI366" i="2"/>
  <c r="BH366" i="2"/>
  <c r="BG366" i="2"/>
  <c r="BF366" i="2"/>
  <c r="T366" i="2"/>
  <c r="R366" i="2"/>
  <c r="P366" i="2"/>
  <c r="BI360" i="2"/>
  <c r="BH360" i="2"/>
  <c r="BG360" i="2"/>
  <c r="BF360" i="2"/>
  <c r="T360" i="2"/>
  <c r="R360" i="2"/>
  <c r="P360" i="2"/>
  <c r="BI354" i="2"/>
  <c r="BH354" i="2"/>
  <c r="BG354" i="2"/>
  <c r="BF354" i="2"/>
  <c r="T354" i="2"/>
  <c r="R354" i="2"/>
  <c r="P354" i="2"/>
  <c r="BI350" i="2"/>
  <c r="BH350" i="2"/>
  <c r="BG350" i="2"/>
  <c r="BF350" i="2"/>
  <c r="T350" i="2"/>
  <c r="R350" i="2"/>
  <c r="P350" i="2"/>
  <c r="BI347" i="2"/>
  <c r="BH347" i="2"/>
  <c r="BG347" i="2"/>
  <c r="BF347" i="2"/>
  <c r="T347" i="2"/>
  <c r="R347" i="2"/>
  <c r="P347" i="2"/>
  <c r="BI344" i="2"/>
  <c r="BH344" i="2"/>
  <c r="BG344" i="2"/>
  <c r="BF344" i="2"/>
  <c r="T344" i="2"/>
  <c r="R344" i="2"/>
  <c r="P344" i="2"/>
  <c r="BI341" i="2"/>
  <c r="BH341" i="2"/>
  <c r="BG341" i="2"/>
  <c r="BF341" i="2"/>
  <c r="T341" i="2"/>
  <c r="R341" i="2"/>
  <c r="P341" i="2"/>
  <c r="BI340" i="2"/>
  <c r="BH340" i="2"/>
  <c r="BG340" i="2"/>
  <c r="BF340" i="2"/>
  <c r="T340" i="2"/>
  <c r="R340" i="2"/>
  <c r="P340" i="2"/>
  <c r="BI339" i="2"/>
  <c r="BH339" i="2"/>
  <c r="BG339" i="2"/>
  <c r="BF339" i="2"/>
  <c r="T339" i="2"/>
  <c r="R339" i="2"/>
  <c r="P339" i="2"/>
  <c r="BI333" i="2"/>
  <c r="BH333" i="2"/>
  <c r="BG333" i="2"/>
  <c r="BF333" i="2"/>
  <c r="T333" i="2"/>
  <c r="R333" i="2"/>
  <c r="P333" i="2"/>
  <c r="BI327" i="2"/>
  <c r="BH327" i="2"/>
  <c r="BG327" i="2"/>
  <c r="BF327" i="2"/>
  <c r="T327" i="2"/>
  <c r="R327" i="2"/>
  <c r="P327" i="2"/>
  <c r="BI323" i="2"/>
  <c r="BH323" i="2"/>
  <c r="BG323" i="2"/>
  <c r="BF323" i="2"/>
  <c r="T323" i="2"/>
  <c r="R323" i="2"/>
  <c r="P323" i="2"/>
  <c r="BI319" i="2"/>
  <c r="BH319" i="2"/>
  <c r="BG319" i="2"/>
  <c r="BF319" i="2"/>
  <c r="T319" i="2"/>
  <c r="R319" i="2"/>
  <c r="P319" i="2"/>
  <c r="BI313" i="2"/>
  <c r="BH313" i="2"/>
  <c r="BG313" i="2"/>
  <c r="BF313" i="2"/>
  <c r="T313" i="2"/>
  <c r="R313" i="2"/>
  <c r="P313" i="2"/>
  <c r="BI307" i="2"/>
  <c r="BH307" i="2"/>
  <c r="BG307" i="2"/>
  <c r="BF307" i="2"/>
  <c r="T307" i="2"/>
  <c r="R307" i="2"/>
  <c r="P307" i="2"/>
  <c r="BI300" i="2"/>
  <c r="BH300" i="2"/>
  <c r="BG300" i="2"/>
  <c r="BF300" i="2"/>
  <c r="T300" i="2"/>
  <c r="R300" i="2"/>
  <c r="P300" i="2"/>
  <c r="BI290" i="2"/>
  <c r="BH290" i="2"/>
  <c r="BG290" i="2"/>
  <c r="BF290" i="2"/>
  <c r="T290" i="2"/>
  <c r="R290" i="2"/>
  <c r="P290" i="2"/>
  <c r="BI269" i="2"/>
  <c r="BH269" i="2"/>
  <c r="BG269" i="2"/>
  <c r="BF269" i="2"/>
  <c r="T269" i="2"/>
  <c r="R269" i="2"/>
  <c r="P269" i="2"/>
  <c r="BI260" i="2"/>
  <c r="BH260" i="2"/>
  <c r="BG260" i="2"/>
  <c r="BF260" i="2"/>
  <c r="T260" i="2"/>
  <c r="R260" i="2"/>
  <c r="P260" i="2"/>
  <c r="BI254" i="2"/>
  <c r="BH254" i="2"/>
  <c r="BG254" i="2"/>
  <c r="BF254" i="2"/>
  <c r="T254" i="2"/>
  <c r="R254" i="2"/>
  <c r="P254" i="2"/>
  <c r="BI246" i="2"/>
  <c r="BH246" i="2"/>
  <c r="BG246" i="2"/>
  <c r="BF246" i="2"/>
  <c r="T246" i="2"/>
  <c r="R246" i="2"/>
  <c r="P246" i="2"/>
  <c r="BI239" i="2"/>
  <c r="BH239" i="2"/>
  <c r="BG239" i="2"/>
  <c r="BF239" i="2"/>
  <c r="T239" i="2"/>
  <c r="R239" i="2"/>
  <c r="P239" i="2"/>
  <c r="BI235" i="2"/>
  <c r="BH235" i="2"/>
  <c r="BG235" i="2"/>
  <c r="BF235" i="2"/>
  <c r="T235" i="2"/>
  <c r="R235" i="2"/>
  <c r="P235" i="2"/>
  <c r="BI233" i="2"/>
  <c r="BH233" i="2"/>
  <c r="BG233" i="2"/>
  <c r="BF233" i="2"/>
  <c r="T233" i="2"/>
  <c r="R233" i="2"/>
  <c r="P233" i="2"/>
  <c r="BI224" i="2"/>
  <c r="BH224" i="2"/>
  <c r="BG224" i="2"/>
  <c r="BF224" i="2"/>
  <c r="T224" i="2"/>
  <c r="R224" i="2"/>
  <c r="P224" i="2"/>
  <c r="BI208" i="2"/>
  <c r="BH208" i="2"/>
  <c r="BG208" i="2"/>
  <c r="BF208" i="2"/>
  <c r="T208" i="2"/>
  <c r="R208" i="2"/>
  <c r="P208" i="2"/>
  <c r="BI202" i="2"/>
  <c r="BH202" i="2"/>
  <c r="BG202" i="2"/>
  <c r="BF202" i="2"/>
  <c r="T202" i="2"/>
  <c r="R202" i="2"/>
  <c r="P202" i="2"/>
  <c r="BI196" i="2"/>
  <c r="BH196" i="2"/>
  <c r="BG196" i="2"/>
  <c r="BF196" i="2"/>
  <c r="T196" i="2"/>
  <c r="R196" i="2"/>
  <c r="P196" i="2"/>
  <c r="BI190" i="2"/>
  <c r="BH190" i="2"/>
  <c r="BG190" i="2"/>
  <c r="BF190" i="2"/>
  <c r="T190" i="2"/>
  <c r="R190" i="2"/>
  <c r="P190" i="2"/>
  <c r="BI188" i="2"/>
  <c r="BH188" i="2"/>
  <c r="BG188" i="2"/>
  <c r="BF188" i="2"/>
  <c r="T188" i="2"/>
  <c r="R188" i="2"/>
  <c r="P188" i="2"/>
  <c r="BI186" i="2"/>
  <c r="BH186" i="2"/>
  <c r="BG186" i="2"/>
  <c r="BF186" i="2"/>
  <c r="T186" i="2"/>
  <c r="R186" i="2"/>
  <c r="P186" i="2"/>
  <c r="BI181" i="2"/>
  <c r="BH181" i="2"/>
  <c r="BG181" i="2"/>
  <c r="BF181" i="2"/>
  <c r="T181" i="2"/>
  <c r="R181" i="2"/>
  <c r="P181" i="2"/>
  <c r="BI180" i="2"/>
  <c r="BH180" i="2"/>
  <c r="BG180" i="2"/>
  <c r="BF180" i="2"/>
  <c r="T180" i="2"/>
  <c r="R180" i="2"/>
  <c r="P180" i="2"/>
  <c r="BI179" i="2"/>
  <c r="BH179" i="2"/>
  <c r="BG179" i="2"/>
  <c r="BF179" i="2"/>
  <c r="T179" i="2"/>
  <c r="R179" i="2"/>
  <c r="P179" i="2"/>
  <c r="BI174" i="2"/>
  <c r="BH174" i="2"/>
  <c r="BG174" i="2"/>
  <c r="BF174" i="2"/>
  <c r="T174" i="2"/>
  <c r="R174" i="2"/>
  <c r="P174" i="2"/>
  <c r="BI166" i="2"/>
  <c r="BH166" i="2"/>
  <c r="BG166" i="2"/>
  <c r="BF166" i="2"/>
  <c r="T166" i="2"/>
  <c r="R166" i="2"/>
  <c r="P166" i="2"/>
  <c r="BI160" i="2"/>
  <c r="BH160" i="2"/>
  <c r="BG160" i="2"/>
  <c r="BF160" i="2"/>
  <c r="T160" i="2"/>
  <c r="R160" i="2"/>
  <c r="P160" i="2"/>
  <c r="BI153" i="2"/>
  <c r="BH153" i="2"/>
  <c r="BG153" i="2"/>
  <c r="BF153" i="2"/>
  <c r="T153" i="2"/>
  <c r="R153" i="2"/>
  <c r="P153" i="2"/>
  <c r="BI149" i="2"/>
  <c r="BH149" i="2"/>
  <c r="BG149" i="2"/>
  <c r="BF149" i="2"/>
  <c r="T149" i="2"/>
  <c r="R149" i="2"/>
  <c r="P149" i="2"/>
  <c r="BI144" i="2"/>
  <c r="BH144" i="2"/>
  <c r="BG144" i="2"/>
  <c r="BF144" i="2"/>
  <c r="T144" i="2"/>
  <c r="R144" i="2"/>
  <c r="P144" i="2"/>
  <c r="BI137" i="2"/>
  <c r="BH137" i="2"/>
  <c r="BG137" i="2"/>
  <c r="BF137" i="2"/>
  <c r="T137" i="2"/>
  <c r="R137" i="2"/>
  <c r="P137" i="2"/>
  <c r="BI130" i="2"/>
  <c r="BH130" i="2"/>
  <c r="BG130" i="2"/>
  <c r="BF130" i="2"/>
  <c r="T130" i="2"/>
  <c r="R130" i="2"/>
  <c r="P130" i="2"/>
  <c r="BI123" i="2"/>
  <c r="BH123" i="2"/>
  <c r="BG123" i="2"/>
  <c r="BF123" i="2"/>
  <c r="T123" i="2"/>
  <c r="R123" i="2"/>
  <c r="P123" i="2"/>
  <c r="J117" i="2"/>
  <c r="J116" i="2"/>
  <c r="F116" i="2"/>
  <c r="F114" i="2"/>
  <c r="E112" i="2"/>
  <c r="J92" i="2"/>
  <c r="J91" i="2"/>
  <c r="F91" i="2"/>
  <c r="F89" i="2"/>
  <c r="E87" i="2"/>
  <c r="J18" i="2"/>
  <c r="E18" i="2"/>
  <c r="F92" i="2" s="1"/>
  <c r="J17" i="2"/>
  <c r="J12" i="2"/>
  <c r="J89" i="2"/>
  <c r="E7" i="2"/>
  <c r="E85" i="2" s="1"/>
  <c r="L90" i="1"/>
  <c r="AM90" i="1"/>
  <c r="AM89" i="1"/>
  <c r="L89" i="1"/>
  <c r="AM87" i="1"/>
  <c r="L87" i="1"/>
  <c r="L85" i="1"/>
  <c r="L84" i="1"/>
  <c r="J34" i="18"/>
  <c r="J149" i="16"/>
  <c r="J202" i="15"/>
  <c r="BK191" i="15"/>
  <c r="J129" i="14"/>
  <c r="BK348" i="13"/>
  <c r="J331" i="13"/>
  <c r="J298" i="13"/>
  <c r="J290" i="13"/>
  <c r="J285" i="13"/>
  <c r="J279" i="13"/>
  <c r="J259" i="13"/>
  <c r="BK241" i="13"/>
  <c r="BK199" i="13"/>
  <c r="BK163" i="13"/>
  <c r="BK137" i="13"/>
  <c r="BK135" i="13"/>
  <c r="BK248" i="12"/>
  <c r="BK196" i="12"/>
  <c r="J195" i="12"/>
  <c r="BK175" i="12"/>
  <c r="J145" i="12"/>
  <c r="BK139" i="12"/>
  <c r="BK261" i="11"/>
  <c r="BK243" i="11"/>
  <c r="BK232" i="11"/>
  <c r="BK227" i="11"/>
  <c r="BK203" i="11"/>
  <c r="J198" i="11"/>
  <c r="BK189" i="11"/>
  <c r="BK183" i="11"/>
  <c r="J157" i="11"/>
  <c r="BK145" i="11"/>
  <c r="BK137" i="11"/>
  <c r="BK218" i="10"/>
  <c r="J209" i="10"/>
  <c r="BK200" i="10"/>
  <c r="J182" i="10"/>
  <c r="BK176" i="10"/>
  <c r="J164" i="10"/>
  <c r="BK153" i="10"/>
  <c r="BK144" i="10"/>
  <c r="BK134" i="10"/>
  <c r="BK241" i="9"/>
  <c r="BK223" i="9"/>
  <c r="BK211" i="9"/>
  <c r="J185" i="9"/>
  <c r="BK181" i="9"/>
  <c r="J165" i="9"/>
  <c r="J155" i="9"/>
  <c r="BK146" i="9"/>
  <c r="BK179" i="8"/>
  <c r="J156" i="8"/>
  <c r="J142" i="8"/>
  <c r="J140" i="8"/>
  <c r="BK136" i="8"/>
  <c r="J277" i="7"/>
  <c r="BK272" i="7"/>
  <c r="BK231" i="7"/>
  <c r="J209" i="7"/>
  <c r="BK202" i="7"/>
  <c r="BK199" i="7"/>
  <c r="J191" i="7"/>
  <c r="BK171" i="7"/>
  <c r="J159" i="7"/>
  <c r="BK153" i="7"/>
  <c r="BK145" i="7"/>
  <c r="J355" i="6"/>
  <c r="BK341" i="6"/>
  <c r="J337" i="6"/>
  <c r="J305" i="6"/>
  <c r="J295" i="6"/>
  <c r="BK283" i="6"/>
  <c r="J268" i="6"/>
  <c r="BK249" i="6"/>
  <c r="J244" i="6"/>
  <c r="BK215" i="6"/>
  <c r="J208" i="6"/>
  <c r="J195" i="6"/>
  <c r="J192" i="6"/>
  <c r="BK171" i="6"/>
  <c r="J155" i="6"/>
  <c r="J234" i="5"/>
  <c r="BK231" i="5"/>
  <c r="BK215" i="5"/>
  <c r="J206" i="5"/>
  <c r="BK203" i="5"/>
  <c r="J200" i="5"/>
  <c r="BK194" i="5"/>
  <c r="J164" i="5"/>
  <c r="J142" i="5"/>
  <c r="J136" i="5"/>
  <c r="BK264" i="4"/>
  <c r="BK217" i="4"/>
  <c r="J213" i="4"/>
  <c r="BK195" i="4"/>
  <c r="J192" i="4"/>
  <c r="BK191" i="4"/>
  <c r="BK187" i="4"/>
  <c r="BK125" i="4"/>
  <c r="BK463" i="3"/>
  <c r="BK460" i="3"/>
  <c r="J454" i="3"/>
  <c r="J448" i="3"/>
  <c r="J435" i="3"/>
  <c r="BK431" i="3"/>
  <c r="J378" i="3"/>
  <c r="BK372" i="3"/>
  <c r="BK308" i="3"/>
  <c r="BK307" i="3"/>
  <c r="BK306" i="3"/>
  <c r="BK305" i="3"/>
  <c r="J299" i="3"/>
  <c r="J281" i="3"/>
  <c r="BK193" i="3"/>
  <c r="BK188" i="3"/>
  <c r="J151" i="3"/>
  <c r="BK123" i="3"/>
  <c r="BK360" i="2"/>
  <c r="J347" i="2"/>
  <c r="J344" i="2"/>
  <c r="J327" i="2"/>
  <c r="J269" i="2"/>
  <c r="BK239" i="2"/>
  <c r="BK235" i="2"/>
  <c r="J233" i="2"/>
  <c r="BK188" i="2"/>
  <c r="BK179" i="2"/>
  <c r="BK166" i="2"/>
  <c r="BK160" i="2"/>
  <c r="F34" i="18"/>
  <c r="J184" i="16"/>
  <c r="J181" i="16"/>
  <c r="J141" i="16"/>
  <c r="BK194" i="15"/>
  <c r="J191" i="15"/>
  <c r="BK149" i="15"/>
  <c r="BK134" i="15"/>
  <c r="BK131" i="15"/>
  <c r="BK129" i="15"/>
  <c r="J346" i="13"/>
  <c r="BK342" i="13"/>
  <c r="J341" i="13"/>
  <c r="BK337" i="13"/>
  <c r="BK328" i="13"/>
  <c r="J328" i="13"/>
  <c r="BK325" i="13"/>
  <c r="BK318" i="13"/>
  <c r="J318" i="13"/>
  <c r="BK315" i="13"/>
  <c r="J312" i="13"/>
  <c r="BK309" i="13"/>
  <c r="BK305" i="13"/>
  <c r="BK297" i="13"/>
  <c r="BK293" i="13"/>
  <c r="BK267" i="13"/>
  <c r="J262" i="13"/>
  <c r="BK262" i="9"/>
  <c r="J249" i="9"/>
  <c r="BK247" i="9"/>
  <c r="BK243" i="9"/>
  <c r="J236" i="9"/>
  <c r="J231" i="9"/>
  <c r="J229" i="9"/>
  <c r="J206" i="9"/>
  <c r="J177" i="9"/>
  <c r="J163" i="9"/>
  <c r="J136" i="9"/>
  <c r="J182" i="8"/>
  <c r="BK147" i="8"/>
  <c r="J129" i="8"/>
  <c r="BK228" i="7"/>
  <c r="J216" i="7"/>
  <c r="J208" i="7"/>
  <c r="J199" i="7"/>
  <c r="J197" i="7"/>
  <c r="J182" i="7"/>
  <c r="BK174" i="7"/>
  <c r="J171" i="7"/>
  <c r="BK165" i="7"/>
  <c r="J162" i="7"/>
  <c r="J149" i="7"/>
  <c r="J143" i="7"/>
  <c r="BK134" i="7"/>
  <c r="BK361" i="6"/>
  <c r="BK353" i="6"/>
  <c r="J345" i="6"/>
  <c r="J334" i="6"/>
  <c r="BK328" i="6"/>
  <c r="J315" i="6"/>
  <c r="BK298" i="6"/>
  <c r="BK286" i="6"/>
  <c r="J283" i="6"/>
  <c r="J270" i="6"/>
  <c r="BK264" i="6"/>
  <c r="J262" i="6"/>
  <c r="J258" i="6"/>
  <c r="J257" i="6"/>
  <c r="J249" i="6"/>
  <c r="BK247" i="6"/>
  <c r="BK238" i="6"/>
  <c r="BK226" i="6"/>
  <c r="BK208" i="6"/>
  <c r="J201" i="6"/>
  <c r="BK198" i="6"/>
  <c r="BK193" i="6"/>
  <c r="J187" i="6"/>
  <c r="J181" i="6"/>
  <c r="BK158" i="6"/>
  <c r="BK152" i="6"/>
  <c r="BK146" i="6"/>
  <c r="J140" i="6"/>
  <c r="BK137" i="6"/>
  <c r="BK134" i="6"/>
  <c r="J248" i="5"/>
  <c r="BK240" i="5"/>
  <c r="J237" i="5"/>
  <c r="J227" i="5"/>
  <c r="J221" i="5"/>
  <c r="J218" i="5"/>
  <c r="BK212" i="5"/>
  <c r="BK209" i="5"/>
  <c r="BK197" i="5"/>
  <c r="J194" i="5"/>
  <c r="BK185" i="5"/>
  <c r="J181" i="5"/>
  <c r="J161" i="5"/>
  <c r="BK155" i="5"/>
  <c r="BK148" i="5"/>
  <c r="J139" i="5"/>
  <c r="J128" i="5"/>
  <c r="BK294" i="4"/>
  <c r="J291" i="4"/>
  <c r="J268" i="4"/>
  <c r="BK259" i="4"/>
  <c r="BK251" i="4"/>
  <c r="J229" i="4"/>
  <c r="J224" i="4"/>
  <c r="BK197" i="4"/>
  <c r="BK192" i="4"/>
  <c r="J190" i="4"/>
  <c r="J187" i="4"/>
  <c r="BK179" i="4"/>
  <c r="BK165" i="4"/>
  <c r="J163" i="4"/>
  <c r="J125" i="4"/>
  <c r="J449" i="3"/>
  <c r="BK444" i="3"/>
  <c r="BK440" i="3"/>
  <c r="J431" i="3"/>
  <c r="J421" i="3"/>
  <c r="BK413" i="3"/>
  <c r="J398" i="3"/>
  <c r="BK383" i="3"/>
  <c r="J372" i="3"/>
  <c r="J362" i="3"/>
  <c r="BK339" i="3"/>
  <c r="BK326" i="3"/>
  <c r="BK310" i="3"/>
  <c r="J309" i="3"/>
  <c r="J306" i="3"/>
  <c r="BK299" i="3"/>
  <c r="BK295" i="3"/>
  <c r="BK290" i="3"/>
  <c r="BK289" i="3"/>
  <c r="BK287" i="3"/>
  <c r="J285" i="3"/>
  <c r="BK273" i="3"/>
  <c r="BK265" i="3"/>
  <c r="BK256" i="3"/>
  <c r="J251" i="3"/>
  <c r="J235" i="3"/>
  <c r="J198" i="3"/>
  <c r="J188" i="3"/>
  <c r="J186" i="3"/>
  <c r="J156" i="3"/>
  <c r="J138" i="3"/>
  <c r="J360" i="2"/>
  <c r="BK354" i="2"/>
  <c r="BK350" i="2"/>
  <c r="BK347" i="2"/>
  <c r="BK339" i="2"/>
  <c r="BK327" i="2"/>
  <c r="J307" i="2"/>
  <c r="BK300" i="2"/>
  <c r="J290" i="2"/>
  <c r="J260" i="2"/>
  <c r="J254" i="2"/>
  <c r="J246" i="2"/>
  <c r="BK202" i="2"/>
  <c r="BK186" i="2"/>
  <c r="J153" i="2"/>
  <c r="BK149" i="2"/>
  <c r="F37" i="18"/>
  <c r="BK220" i="16"/>
  <c r="BK202" i="16"/>
  <c r="BK178" i="16"/>
  <c r="J137" i="16"/>
  <c r="BK187" i="15"/>
  <c r="BK184" i="15"/>
  <c r="J157" i="15"/>
  <c r="J131" i="14"/>
  <c r="BK129" i="14"/>
  <c r="J124" i="14"/>
  <c r="BK346" i="13"/>
  <c r="J337" i="13"/>
  <c r="BK331" i="13"/>
  <c r="BK312" i="13"/>
  <c r="J309" i="13"/>
  <c r="BK302" i="13"/>
  <c r="J302" i="13"/>
  <c r="J300" i="13"/>
  <c r="J287" i="13"/>
  <c r="J250" i="13"/>
  <c r="BK247" i="13"/>
  <c r="J244" i="13"/>
  <c r="J227" i="13"/>
  <c r="BK223" i="13"/>
  <c r="J217" i="13"/>
  <c r="BK202" i="13"/>
  <c r="J194" i="13"/>
  <c r="J191" i="13"/>
  <c r="BK157" i="13"/>
  <c r="BK140" i="13"/>
  <c r="J135" i="13"/>
  <c r="J342" i="12"/>
  <c r="J330" i="12"/>
  <c r="J321" i="12"/>
  <c r="J316" i="12"/>
  <c r="J312" i="12"/>
  <c r="J298" i="12"/>
  <c r="J290" i="12"/>
  <c r="J260" i="12"/>
  <c r="BK257" i="12"/>
  <c r="J256" i="12"/>
  <c r="J246" i="12"/>
  <c r="J244" i="12"/>
  <c r="BK238" i="12"/>
  <c r="BK207" i="12"/>
  <c r="BK204" i="12"/>
  <c r="BK202" i="12"/>
  <c r="J192" i="12"/>
  <c r="J190" i="12"/>
  <c r="BK184" i="12"/>
  <c r="BK181" i="12"/>
  <c r="BK178" i="12"/>
  <c r="BK171" i="12"/>
  <c r="BK168" i="12"/>
  <c r="J162" i="12"/>
  <c r="J159" i="12"/>
  <c r="BK156" i="12"/>
  <c r="J152" i="12"/>
  <c r="BK145" i="12"/>
  <c r="BK257" i="11"/>
  <c r="BK256" i="11"/>
  <c r="J248" i="11"/>
  <c r="J245" i="11"/>
  <c r="BK238" i="11"/>
  <c r="J227" i="11"/>
  <c r="J225" i="11"/>
  <c r="BK222" i="11"/>
  <c r="BK219" i="11"/>
  <c r="J213" i="11"/>
  <c r="J206" i="11"/>
  <c r="J205" i="11"/>
  <c r="J194" i="11"/>
  <c r="J187" i="11"/>
  <c r="BK181" i="11"/>
  <c r="BK179" i="11"/>
  <c r="BK175" i="11"/>
  <c r="J173" i="11"/>
  <c r="J168" i="11"/>
  <c r="BK165" i="11"/>
  <c r="J163" i="11"/>
  <c r="J151" i="11"/>
  <c r="BK133" i="11"/>
  <c r="BK227" i="10"/>
  <c r="J215" i="10"/>
  <c r="J197" i="10"/>
  <c r="BK182" i="10"/>
  <c r="J176" i="10"/>
  <c r="BK173" i="10"/>
  <c r="J167" i="10"/>
  <c r="BK164" i="10"/>
  <c r="BK161" i="10"/>
  <c r="J159" i="10"/>
  <c r="BK156" i="10"/>
  <c r="J150" i="10"/>
  <c r="J146" i="10"/>
  <c r="J142" i="10"/>
  <c r="J291" i="9"/>
  <c r="J289" i="9"/>
  <c r="BK279" i="9"/>
  <c r="J264" i="9"/>
  <c r="J262" i="9"/>
  <c r="J259" i="9"/>
  <c r="BK255" i="9"/>
  <c r="BK245" i="9"/>
  <c r="J234" i="9"/>
  <c r="J217" i="9"/>
  <c r="J199" i="9"/>
  <c r="J193" i="9"/>
  <c r="BK190" i="9"/>
  <c r="J187" i="9"/>
  <c r="BK177" i="9"/>
  <c r="J172" i="9"/>
  <c r="J169" i="9"/>
  <c r="BK167" i="9"/>
  <c r="J158" i="9"/>
  <c r="J153" i="9"/>
  <c r="J142" i="9"/>
  <c r="BK139" i="9"/>
  <c r="BK134" i="9"/>
  <c r="J179" i="8"/>
  <c r="BK175" i="8"/>
  <c r="J166" i="8"/>
  <c r="BK158" i="8"/>
  <c r="J154" i="8"/>
  <c r="J147" i="8"/>
  <c r="BK144" i="8"/>
  <c r="BK140" i="8"/>
  <c r="J138" i="8"/>
  <c r="J133" i="8"/>
  <c r="J127" i="8"/>
  <c r="J292" i="7"/>
  <c r="J290" i="7"/>
  <c r="J268" i="7"/>
  <c r="BK261" i="7"/>
  <c r="BK258" i="7"/>
  <c r="BK255" i="7"/>
  <c r="J250" i="7"/>
  <c r="BK243" i="7"/>
  <c r="BK235" i="7"/>
  <c r="BK225" i="7"/>
  <c r="J219" i="7"/>
  <c r="J210" i="7"/>
  <c r="J202" i="7"/>
  <c r="BK197" i="7"/>
  <c r="J177" i="7"/>
  <c r="J156" i="7"/>
  <c r="BK147" i="7"/>
  <c r="BK137" i="7"/>
  <c r="J363" i="6"/>
  <c r="BK355" i="6"/>
  <c r="J353" i="6"/>
  <c r="J350" i="6"/>
  <c r="BK334" i="6"/>
  <c r="BK278" i="4"/>
  <c r="BK236" i="4"/>
  <c r="BK229" i="4"/>
  <c r="J227" i="4"/>
  <c r="J217" i="4"/>
  <c r="BK206" i="4"/>
  <c r="BK200" i="4"/>
  <c r="J196" i="4"/>
  <c r="J191" i="4"/>
  <c r="J189" i="4"/>
  <c r="J188" i="4"/>
  <c r="J170" i="4"/>
  <c r="J168" i="4"/>
  <c r="J160" i="4"/>
  <c r="J440" i="3"/>
  <c r="BK435" i="3"/>
  <c r="J425" i="3"/>
  <c r="J413" i="3"/>
  <c r="BK407" i="3"/>
  <c r="BK392" i="3"/>
  <c r="J383" i="3"/>
  <c r="J331" i="3"/>
  <c r="BK298" i="3"/>
  <c r="BK296" i="3"/>
  <c r="J292" i="3"/>
  <c r="BK285" i="3"/>
  <c r="J277" i="3"/>
  <c r="BK251" i="3"/>
  <c r="BK230" i="3"/>
  <c r="BK187" i="3"/>
  <c r="J182" i="3"/>
  <c r="BK180" i="3"/>
  <c r="J174" i="3"/>
  <c r="J173" i="3"/>
  <c r="J172" i="3"/>
  <c r="J165" i="3"/>
  <c r="BK160" i="3"/>
  <c r="J145" i="3"/>
  <c r="J123" i="3"/>
  <c r="BK372" i="2"/>
  <c r="BK366" i="2"/>
  <c r="J341" i="2"/>
  <c r="J239" i="2"/>
  <c r="BK233" i="2"/>
  <c r="J202" i="2"/>
  <c r="BK181" i="2"/>
  <c r="J179" i="2"/>
  <c r="J174" i="2"/>
  <c r="BK144" i="2"/>
  <c r="BK137" i="2"/>
  <c r="J123" i="2"/>
  <c r="BK119" i="18"/>
  <c r="J119" i="18"/>
  <c r="BK119" i="17"/>
  <c r="BK212" i="16"/>
  <c r="J210" i="16"/>
  <c r="BK205" i="16"/>
  <c r="BK197" i="16"/>
  <c r="BK191" i="16"/>
  <c r="BK181" i="16"/>
  <c r="J172" i="16"/>
  <c r="BK165" i="16"/>
  <c r="BK153" i="16"/>
  <c r="BK149" i="16"/>
  <c r="J147" i="16"/>
  <c r="J144" i="16"/>
  <c r="J134" i="16"/>
  <c r="J129" i="16"/>
  <c r="J220" i="15"/>
  <c r="BK212" i="15"/>
  <c r="J210" i="15"/>
  <c r="BK205" i="15"/>
  <c r="J197" i="15"/>
  <c r="J187" i="15"/>
  <c r="J184" i="15"/>
  <c r="J178" i="15"/>
  <c r="BK175" i="15"/>
  <c r="J172" i="15"/>
  <c r="BK169" i="15"/>
  <c r="BK165" i="15"/>
  <c r="BK144" i="15"/>
  <c r="BK141" i="15"/>
  <c r="BK137" i="15"/>
  <c r="J129" i="15"/>
  <c r="BK144" i="14"/>
  <c r="BK141" i="14"/>
  <c r="BK137" i="14"/>
  <c r="BK133" i="14"/>
  <c r="J125" i="14"/>
  <c r="BK124" i="14"/>
  <c r="J367" i="13"/>
  <c r="BK363" i="13"/>
  <c r="J360" i="13"/>
  <c r="BK356" i="13"/>
  <c r="BK354" i="13"/>
  <c r="J342" i="13"/>
  <c r="BK341" i="13"/>
  <c r="BK321" i="13"/>
  <c r="J315" i="13"/>
  <c r="J305" i="13"/>
  <c r="BK300" i="13"/>
  <c r="BK259" i="13"/>
  <c r="J255" i="13"/>
  <c r="J146" i="13"/>
  <c r="J327" i="12"/>
  <c r="J273" i="12"/>
  <c r="J268" i="12"/>
  <c r="J254" i="12"/>
  <c r="BK214" i="12"/>
  <c r="BK133" i="12"/>
  <c r="BK258" i="11"/>
  <c r="J257" i="11"/>
  <c r="J238" i="11"/>
  <c r="J229" i="11"/>
  <c r="J209" i="11"/>
  <c r="J203" i="11"/>
  <c r="BK198" i="11"/>
  <c r="J196" i="11"/>
  <c r="BK185" i="11"/>
  <c r="J177" i="11"/>
  <c r="BK151" i="11"/>
  <c r="J140" i="11"/>
  <c r="J137" i="11"/>
  <c r="BK231" i="10"/>
  <c r="J225" i="10"/>
  <c r="J218" i="10"/>
  <c r="J193" i="10"/>
  <c r="BK179" i="10"/>
  <c r="BK170" i="10"/>
  <c r="J140" i="10"/>
  <c r="BK137" i="10"/>
  <c r="BK131" i="10"/>
  <c r="BK291" i="9"/>
  <c r="BK289" i="9"/>
  <c r="BK288" i="9"/>
  <c r="BK287" i="9"/>
  <c r="J279" i="9"/>
  <c r="J277" i="9"/>
  <c r="BK272" i="9"/>
  <c r="J268" i="9"/>
  <c r="BK264" i="9"/>
  <c r="BK253" i="9"/>
  <c r="J247" i="9"/>
  <c r="J243" i="9"/>
  <c r="BK238" i="9"/>
  <c r="BK236" i="9"/>
  <c r="BK229" i="9"/>
  <c r="J223" i="9"/>
  <c r="BK217" i="9"/>
  <c r="J203" i="9"/>
  <c r="BK196" i="9"/>
  <c r="BK193" i="9"/>
  <c r="J190" i="9"/>
  <c r="BK188" i="9"/>
  <c r="BK187" i="9"/>
  <c r="BK185" i="9"/>
  <c r="BK183" i="9"/>
  <c r="J181" i="9"/>
  <c r="J179" i="9"/>
  <c r="J175" i="9"/>
  <c r="BK172" i="9"/>
  <c r="BK169" i="9"/>
  <c r="BK163" i="9"/>
  <c r="BK160" i="9"/>
  <c r="BK158" i="9"/>
  <c r="BK155" i="9"/>
  <c r="BK153" i="9"/>
  <c r="BK151" i="9"/>
  <c r="J144" i="9"/>
  <c r="BK136" i="9"/>
  <c r="BK177" i="8"/>
  <c r="J158" i="8"/>
  <c r="BK156" i="8"/>
  <c r="J152" i="8"/>
  <c r="BK145" i="8"/>
  <c r="J144" i="8"/>
  <c r="BK142" i="8"/>
  <c r="BK138" i="8"/>
  <c r="J136" i="8"/>
  <c r="BK135" i="8"/>
  <c r="BK133" i="8"/>
  <c r="BK131" i="8"/>
  <c r="BK129" i="8"/>
  <c r="BK296" i="7"/>
  <c r="BK294" i="7"/>
  <c r="BK292" i="7"/>
  <c r="J280" i="7"/>
  <c r="BK268" i="7"/>
  <c r="J258" i="7"/>
  <c r="BK250" i="7"/>
  <c r="J235" i="7"/>
  <c r="J225" i="7"/>
  <c r="BK222" i="7"/>
  <c r="J206" i="7"/>
  <c r="J195" i="7"/>
  <c r="J185" i="7"/>
  <c r="J180" i="7"/>
  <c r="BK162" i="7"/>
  <c r="J153" i="7"/>
  <c r="BK149" i="7"/>
  <c r="J145" i="7"/>
  <c r="BK143" i="7"/>
  <c r="BK140" i="7"/>
  <c r="J137" i="7"/>
  <c r="BK364" i="6"/>
  <c r="BK310" i="6"/>
  <c r="J302" i="6"/>
  <c r="BK295" i="6"/>
  <c r="J293" i="6"/>
  <c r="BK278" i="6"/>
  <c r="J266" i="6"/>
  <c r="BK201" i="6"/>
  <c r="J198" i="6"/>
  <c r="BK195" i="6"/>
  <c r="BK187" i="6"/>
  <c r="J178" i="6"/>
  <c r="J168" i="6"/>
  <c r="BK165" i="6"/>
  <c r="J152" i="6"/>
  <c r="BK221" i="5"/>
  <c r="J212" i="5"/>
  <c r="J209" i="5"/>
  <c r="BK188" i="5"/>
  <c r="J167" i="5"/>
  <c r="BK142" i="5"/>
  <c r="J294" i="4"/>
  <c r="BK196" i="4"/>
  <c r="BK163" i="4"/>
  <c r="BK149" i="4"/>
  <c r="J404" i="3"/>
  <c r="BK398" i="3"/>
  <c r="BK331" i="3"/>
  <c r="J319" i="3"/>
  <c r="BK313" i="3"/>
  <c r="J310" i="3"/>
  <c r="J308" i="3"/>
  <c r="J307" i="3"/>
  <c r="J304" i="3"/>
  <c r="J293" i="3"/>
  <c r="J273" i="3"/>
  <c r="J260" i="3"/>
  <c r="BK223" i="3"/>
  <c r="J203" i="3"/>
  <c r="BK198" i="3"/>
  <c r="BK173" i="3"/>
  <c r="BK151" i="3"/>
  <c r="BK145" i="3"/>
  <c r="BK313" i="2"/>
  <c r="BK260" i="2"/>
  <c r="BK190" i="2"/>
  <c r="J186" i="2"/>
  <c r="BK153" i="2"/>
  <c r="AS94" i="1"/>
  <c r="J178" i="16"/>
  <c r="BK175" i="16"/>
  <c r="BK172" i="16"/>
  <c r="J161" i="16"/>
  <c r="BK134" i="16"/>
  <c r="BK131" i="16"/>
  <c r="BK220" i="15"/>
  <c r="BK202" i="15"/>
  <c r="J181" i="15"/>
  <c r="BK178" i="15"/>
  <c r="J144" i="15"/>
  <c r="J141" i="15"/>
  <c r="J348" i="13"/>
  <c r="BK235" i="13"/>
  <c r="J232" i="13"/>
  <c r="J231" i="13"/>
  <c r="BK227" i="13"/>
  <c r="J223" i="13"/>
  <c r="J220" i="13"/>
  <c r="BK217" i="13"/>
  <c r="BK213" i="13"/>
  <c r="BK209" i="13"/>
  <c r="BK206" i="13"/>
  <c r="BK190" i="13"/>
  <c r="BK187" i="13"/>
  <c r="J184" i="13"/>
  <c r="J181" i="13"/>
  <c r="BK177" i="13"/>
  <c r="J173" i="13"/>
  <c r="BK171" i="13"/>
  <c r="BK167" i="13"/>
  <c r="J159" i="13"/>
  <c r="J153" i="13"/>
  <c r="BK142" i="13"/>
  <c r="BK321" i="12"/>
  <c r="J306" i="12"/>
  <c r="BK298" i="12"/>
  <c r="BK280" i="12"/>
  <c r="J277" i="12"/>
  <c r="J266" i="12"/>
  <c r="BK201" i="12"/>
  <c r="J165" i="12"/>
  <c r="BK248" i="11"/>
  <c r="J236" i="11"/>
  <c r="BK233" i="11"/>
  <c r="J231" i="10"/>
  <c r="J229" i="10"/>
  <c r="J212" i="10"/>
  <c r="J170" i="10"/>
  <c r="J156" i="10"/>
  <c r="J364" i="6"/>
  <c r="BK350" i="6"/>
  <c r="J331" i="6"/>
  <c r="J323" i="6"/>
  <c r="BK318" i="6"/>
  <c r="BK315" i="6"/>
  <c r="BK302" i="6"/>
  <c r="BK260" i="6"/>
  <c r="BK244" i="6"/>
  <c r="J238" i="6"/>
  <c r="J232" i="6"/>
  <c r="BK143" i="6"/>
  <c r="BK243" i="5"/>
  <c r="BK234" i="5"/>
  <c r="J224" i="5"/>
  <c r="J191" i="5"/>
  <c r="J188" i="5"/>
  <c r="J185" i="5"/>
  <c r="BK170" i="5"/>
  <c r="BK167" i="5"/>
  <c r="J151" i="5"/>
  <c r="J148" i="5"/>
  <c r="J301" i="4"/>
  <c r="BK299" i="4"/>
  <c r="BK285" i="4"/>
  <c r="J251" i="4"/>
  <c r="J248" i="4"/>
  <c r="J241" i="4"/>
  <c r="J236" i="4"/>
  <c r="BK425" i="3"/>
  <c r="J407" i="3"/>
  <c r="BK404" i="3"/>
  <c r="J339" i="3"/>
  <c r="J326" i="3"/>
  <c r="J313" i="3"/>
  <c r="J289" i="3"/>
  <c r="BK260" i="3"/>
  <c r="BK246" i="3"/>
  <c r="BK239" i="3"/>
  <c r="BK235" i="3"/>
  <c r="J230" i="3"/>
  <c r="J207" i="3"/>
  <c r="J193" i="3"/>
  <c r="J187" i="3"/>
  <c r="BK186" i="3"/>
  <c r="J184" i="3"/>
  <c r="BK182" i="3"/>
  <c r="J160" i="3"/>
  <c r="J132" i="3"/>
  <c r="J354" i="2"/>
  <c r="J350" i="2"/>
  <c r="BK344" i="2"/>
  <c r="BK333" i="2"/>
  <c r="BK323" i="2"/>
  <c r="J235" i="2"/>
  <c r="BK180" i="2"/>
  <c r="J130" i="2"/>
  <c r="F35" i="18"/>
  <c r="J119" i="17"/>
  <c r="BK224" i="16"/>
  <c r="BK222" i="16"/>
  <c r="BK210" i="16"/>
  <c r="J194" i="16"/>
  <c r="J191" i="16"/>
  <c r="BK187" i="16"/>
  <c r="J175" i="16"/>
  <c r="BK169" i="16"/>
  <c r="J165" i="16"/>
  <c r="BK161" i="16"/>
  <c r="BK157" i="16"/>
  <c r="BK141" i="16"/>
  <c r="J224" i="15"/>
  <c r="BK222" i="15"/>
  <c r="BK210" i="15"/>
  <c r="J205" i="15"/>
  <c r="BK197" i="15"/>
  <c r="J175" i="15"/>
  <c r="BK172" i="15"/>
  <c r="J165" i="15"/>
  <c r="BK161" i="15"/>
  <c r="J153" i="15"/>
  <c r="J149" i="15"/>
  <c r="J147" i="15"/>
  <c r="J134" i="15"/>
  <c r="J139" i="14"/>
  <c r="J137" i="14"/>
  <c r="BK131" i="14"/>
  <c r="BK127" i="14"/>
  <c r="BK125" i="14"/>
  <c r="BK367" i="13"/>
  <c r="BK358" i="13"/>
  <c r="J171" i="13"/>
  <c r="J167" i="13"/>
  <c r="J163" i="13"/>
  <c r="BK159" i="13"/>
  <c r="J142" i="13"/>
  <c r="BK343" i="12"/>
  <c r="J341" i="12"/>
  <c r="J340" i="12"/>
  <c r="J332" i="12"/>
  <c r="BK309" i="12"/>
  <c r="BK303" i="12"/>
  <c r="J293" i="12"/>
  <c r="J285" i="12"/>
  <c r="BK277" i="12"/>
  <c r="BK273" i="12"/>
  <c r="BK270" i="12"/>
  <c r="BK268" i="12"/>
  <c r="J251" i="12"/>
  <c r="BK244" i="12"/>
  <c r="BK232" i="12"/>
  <c r="BK226" i="12"/>
  <c r="BK221" i="12"/>
  <c r="J218" i="12"/>
  <c r="BK210" i="12"/>
  <c r="J204" i="12"/>
  <c r="J202" i="12"/>
  <c r="BK197" i="12"/>
  <c r="J196" i="12"/>
  <c r="BK195" i="12"/>
  <c r="BK192" i="12"/>
  <c r="BK188" i="12"/>
  <c r="J178" i="12"/>
  <c r="BK162" i="12"/>
  <c r="BK159" i="12"/>
  <c r="BK153" i="12"/>
  <c r="J147" i="12"/>
  <c r="J136" i="12"/>
  <c r="J251" i="11"/>
  <c r="BK236" i="11"/>
  <c r="J233" i="11"/>
  <c r="BK225" i="11"/>
  <c r="BK207" i="11"/>
  <c r="BK206" i="11"/>
  <c r="J200" i="11"/>
  <c r="J179" i="11"/>
  <c r="J170" i="11"/>
  <c r="BK168" i="11"/>
  <c r="J165" i="11"/>
  <c r="BK157" i="11"/>
  <c r="J223" i="10"/>
  <c r="BK212" i="10"/>
  <c r="BK209" i="10"/>
  <c r="J204" i="10"/>
  <c r="BK193" i="10"/>
  <c r="BK189" i="10"/>
  <c r="BK140" i="10"/>
  <c r="J131" i="10"/>
  <c r="BK148" i="9"/>
  <c r="BK144" i="9"/>
  <c r="J139" i="9"/>
  <c r="J177" i="8"/>
  <c r="BK161" i="8"/>
  <c r="BK152" i="8"/>
  <c r="BK151" i="8"/>
  <c r="J145" i="8"/>
  <c r="J294" i="7"/>
  <c r="BK290" i="7"/>
  <c r="BK288" i="7"/>
  <c r="BK282" i="7"/>
  <c r="J264" i="7"/>
  <c r="J255" i="7"/>
  <c r="J228" i="7"/>
  <c r="J222" i="7"/>
  <c r="BK206" i="7"/>
  <c r="J200" i="7"/>
  <c r="J193" i="7"/>
  <c r="BK180" i="7"/>
  <c r="BK177" i="7"/>
  <c r="J134" i="7"/>
  <c r="BK363" i="6"/>
  <c r="BK362" i="6"/>
  <c r="BK345" i="6"/>
  <c r="J341" i="6"/>
  <c r="J328" i="6"/>
  <c r="J310" i="6"/>
  <c r="BK293" i="6"/>
  <c r="J286" i="6"/>
  <c r="BK273" i="6"/>
  <c r="BK270" i="6"/>
  <c r="BK258" i="6"/>
  <c r="BK257" i="6"/>
  <c r="BK251" i="6"/>
  <c r="J226" i="6"/>
  <c r="J193" i="6"/>
  <c r="BK192" i="6"/>
  <c r="BK190" i="6"/>
  <c r="BK184" i="6"/>
  <c r="J175" i="6"/>
  <c r="J158" i="6"/>
  <c r="BK155" i="6"/>
  <c r="J149" i="6"/>
  <c r="J146" i="6"/>
  <c r="J143" i="6"/>
  <c r="BK140" i="6"/>
  <c r="BK237" i="5"/>
  <c r="J203" i="5"/>
  <c r="BK200" i="5"/>
  <c r="BK177" i="5"/>
  <c r="BK174" i="5"/>
  <c r="BK161" i="5"/>
  <c r="J158" i="5"/>
  <c r="J155" i="5"/>
  <c r="BK139" i="5"/>
  <c r="BK134" i="5"/>
  <c r="J444" i="3"/>
  <c r="J428" i="3"/>
  <c r="BK422" i="3"/>
  <c r="BK420" i="3"/>
  <c r="J392" i="3"/>
  <c r="J388" i="3"/>
  <c r="BK378" i="3"/>
  <c r="BK362" i="3"/>
  <c r="BK312" i="3"/>
  <c r="BK309" i="3"/>
  <c r="J305" i="3"/>
  <c r="J298" i="3"/>
  <c r="J296" i="3"/>
  <c r="BK293" i="3"/>
  <c r="BK292" i="3"/>
  <c r="J290" i="3"/>
  <c r="J287" i="3"/>
  <c r="J269" i="3"/>
  <c r="J239" i="3"/>
  <c r="J223" i="3"/>
  <c r="BK203" i="3"/>
  <c r="J180" i="3"/>
  <c r="BK174" i="3"/>
  <c r="BK172" i="3"/>
  <c r="BK165" i="3"/>
  <c r="BK156" i="3"/>
  <c r="BK132" i="3"/>
  <c r="J366" i="2"/>
  <c r="BK340" i="2"/>
  <c r="J323" i="2"/>
  <c r="BK319" i="2"/>
  <c r="BK290" i="2"/>
  <c r="BK269" i="2"/>
  <c r="BK224" i="2"/>
  <c r="BK208" i="2"/>
  <c r="BK196" i="2"/>
  <c r="J190" i="2"/>
  <c r="J181" i="2"/>
  <c r="J180" i="2"/>
  <c r="J166" i="2"/>
  <c r="J144" i="2"/>
  <c r="J224" i="16"/>
  <c r="J222" i="16"/>
  <c r="J220" i="16"/>
  <c r="J212" i="16"/>
  <c r="J205" i="16"/>
  <c r="J202" i="16"/>
  <c r="J197" i="16"/>
  <c r="BK194" i="16"/>
  <c r="J187" i="16"/>
  <c r="BK184" i="16"/>
  <c r="J169" i="16"/>
  <c r="J157" i="16"/>
  <c r="J153" i="16"/>
  <c r="BK147" i="16"/>
  <c r="BK144" i="16"/>
  <c r="BK137" i="16"/>
  <c r="J131" i="16"/>
  <c r="BK129" i="16"/>
  <c r="BK224" i="15"/>
  <c r="J222" i="15"/>
  <c r="J212" i="15"/>
  <c r="J194" i="15"/>
  <c r="BK181" i="15"/>
  <c r="J169" i="15"/>
  <c r="J161" i="15"/>
  <c r="BK157" i="15"/>
  <c r="BK153" i="15"/>
  <c r="BK147" i="15"/>
  <c r="J137" i="15"/>
  <c r="J131" i="15"/>
  <c r="J144" i="14"/>
  <c r="J141" i="14"/>
  <c r="BK139" i="14"/>
  <c r="J133" i="14"/>
  <c r="J127" i="14"/>
  <c r="J363" i="13"/>
  <c r="BK360" i="13"/>
  <c r="J358" i="13"/>
  <c r="J356" i="13"/>
  <c r="J354" i="13"/>
  <c r="J325" i="13"/>
  <c r="J321" i="13"/>
  <c r="J273" i="13"/>
  <c r="J241" i="13"/>
  <c r="BK238" i="13"/>
  <c r="J150" i="13"/>
  <c r="J214" i="12"/>
  <c r="J210" i="12"/>
  <c r="J207" i="12"/>
  <c r="J198" i="12"/>
  <c r="J194" i="12"/>
  <c r="J261" i="11"/>
  <c r="J258" i="11"/>
  <c r="J232" i="11"/>
  <c r="BK211" i="11"/>
  <c r="BK205" i="11"/>
  <c r="BK200" i="11"/>
  <c r="BK196" i="11"/>
  <c r="BK194" i="11"/>
  <c r="J191" i="11"/>
  <c r="J189" i="11"/>
  <c r="BK187" i="11"/>
  <c r="J183" i="11"/>
  <c r="BK163" i="11"/>
  <c r="J227" i="10"/>
  <c r="BK223" i="10"/>
  <c r="J200" i="10"/>
  <c r="BK197" i="10"/>
  <c r="J189" i="10"/>
  <c r="J185" i="10"/>
  <c r="J161" i="10"/>
  <c r="J153" i="10"/>
  <c r="BK150" i="10"/>
  <c r="J144" i="10"/>
  <c r="J134" i="10"/>
  <c r="BK234" i="9"/>
  <c r="BK231" i="9"/>
  <c r="J211" i="9"/>
  <c r="BK203" i="9"/>
  <c r="J160" i="9"/>
  <c r="J148" i="9"/>
  <c r="J146" i="9"/>
  <c r="J175" i="8"/>
  <c r="J168" i="8"/>
  <c r="BK154" i="8"/>
  <c r="J151" i="8"/>
  <c r="J149" i="8"/>
  <c r="J135" i="8"/>
  <c r="BK127" i="8"/>
  <c r="BK277" i="7"/>
  <c r="J272" i="7"/>
  <c r="J246" i="7"/>
  <c r="J243" i="7"/>
  <c r="BK239" i="7"/>
  <c r="J231" i="7"/>
  <c r="BK208" i="7"/>
  <c r="BK201" i="7"/>
  <c r="BK200" i="7"/>
  <c r="BK191" i="7"/>
  <c r="BK188" i="7"/>
  <c r="J147" i="7"/>
  <c r="J362" i="6"/>
  <c r="J361" i="6"/>
  <c r="BK337" i="6"/>
  <c r="BK331" i="6"/>
  <c r="BK323" i="6"/>
  <c r="J318" i="6"/>
  <c r="BK305" i="6"/>
  <c r="J298" i="6"/>
  <c r="J280" i="6"/>
  <c r="J278" i="6"/>
  <c r="BK268" i="6"/>
  <c r="BK266" i="6"/>
  <c r="BK262" i="6"/>
  <c r="J260" i="6"/>
  <c r="J251" i="6"/>
  <c r="J247" i="6"/>
  <c r="J241" i="6"/>
  <c r="BK232" i="6"/>
  <c r="BK220" i="6"/>
  <c r="J215" i="6"/>
  <c r="BK212" i="6"/>
  <c r="BK205" i="6"/>
  <c r="J190" i="6"/>
  <c r="J184" i="6"/>
  <c r="BK181" i="6"/>
  <c r="BK175" i="6"/>
  <c r="J162" i="6"/>
  <c r="BK149" i="6"/>
  <c r="J240" i="5"/>
  <c r="BK224" i="5"/>
  <c r="BK206" i="5"/>
  <c r="J197" i="5"/>
  <c r="J170" i="5"/>
  <c r="J145" i="5"/>
  <c r="J134" i="5"/>
  <c r="J130" i="5"/>
  <c r="BK128" i="5"/>
  <c r="J314" i="4"/>
  <c r="BK308" i="4"/>
  <c r="BK301" i="4"/>
  <c r="J299" i="4"/>
  <c r="J285" i="4"/>
  <c r="J272" i="4"/>
  <c r="J259" i="4"/>
  <c r="BK248" i="4"/>
  <c r="BK244" i="4"/>
  <c r="BK227" i="4"/>
  <c r="BK213" i="4"/>
  <c r="J210" i="4"/>
  <c r="J206" i="4"/>
  <c r="J200" i="4"/>
  <c r="J197" i="4"/>
  <c r="J195" i="4"/>
  <c r="J179" i="4"/>
  <c r="BK170" i="4"/>
  <c r="BK160" i="4"/>
  <c r="BK136" i="4"/>
  <c r="BK466" i="3"/>
  <c r="J466" i="3"/>
  <c r="J463" i="3"/>
  <c r="J460" i="3"/>
  <c r="BK454" i="3"/>
  <c r="BK449" i="3"/>
  <c r="BK448" i="3"/>
  <c r="BK428" i="3"/>
  <c r="J422" i="3"/>
  <c r="BK421" i="3"/>
  <c r="J420" i="3"/>
  <c r="BK388" i="3"/>
  <c r="BK319" i="3"/>
  <c r="J312" i="3"/>
  <c r="BK304" i="3"/>
  <c r="J295" i="3"/>
  <c r="BK281" i="3"/>
  <c r="BK277" i="3"/>
  <c r="BK269" i="3"/>
  <c r="J265" i="3"/>
  <c r="J256" i="3"/>
  <c r="J246" i="3"/>
  <c r="BK207" i="3"/>
  <c r="BK184" i="3"/>
  <c r="BK138" i="3"/>
  <c r="J372" i="2"/>
  <c r="BK341" i="2"/>
  <c r="J340" i="2"/>
  <c r="J339" i="2"/>
  <c r="J333" i="2"/>
  <c r="J319" i="2"/>
  <c r="J313" i="2"/>
  <c r="BK307" i="2"/>
  <c r="J300" i="2"/>
  <c r="BK254" i="2"/>
  <c r="BK246" i="2"/>
  <c r="J224" i="2"/>
  <c r="J208" i="2"/>
  <c r="J196" i="2"/>
  <c r="J188" i="2"/>
  <c r="BK174" i="2"/>
  <c r="J160" i="2"/>
  <c r="J149" i="2"/>
  <c r="J137" i="2"/>
  <c r="BK130" i="2"/>
  <c r="BK123" i="2"/>
  <c r="BK298" i="13"/>
  <c r="J297" i="13"/>
  <c r="J293" i="13"/>
  <c r="BK290" i="13"/>
  <c r="BK287" i="13"/>
  <c r="BK285" i="13"/>
  <c r="BK279" i="13"/>
  <c r="BK273" i="13"/>
  <c r="J267" i="13"/>
  <c r="BK262" i="13"/>
  <c r="BK255" i="13"/>
  <c r="BK250" i="13"/>
  <c r="J247" i="13"/>
  <c r="BK244" i="13"/>
  <c r="J238" i="13"/>
  <c r="J235" i="13"/>
  <c r="BK232" i="13"/>
  <c r="BK231" i="13"/>
  <c r="BK220" i="13"/>
  <c r="J213" i="13"/>
  <c r="J209" i="13"/>
  <c r="J206" i="13"/>
  <c r="J202" i="13"/>
  <c r="J199" i="13"/>
  <c r="BK194" i="13"/>
  <c r="BK191" i="13"/>
  <c r="J190" i="13"/>
  <c r="J187" i="13"/>
  <c r="BK184" i="13"/>
  <c r="BK181" i="13"/>
  <c r="J177" i="13"/>
  <c r="BK173" i="13"/>
  <c r="J157" i="13"/>
  <c r="BK153" i="13"/>
  <c r="BK150" i="13"/>
  <c r="BK146" i="13"/>
  <c r="J140" i="13"/>
  <c r="J137" i="13"/>
  <c r="J343" i="12"/>
  <c r="BK342" i="12"/>
  <c r="BK341" i="12"/>
  <c r="BK340" i="12"/>
  <c r="BK332" i="12"/>
  <c r="BK330" i="12"/>
  <c r="BK327" i="12"/>
  <c r="BK316" i="12"/>
  <c r="BK312" i="12"/>
  <c r="J309" i="12"/>
  <c r="BK306" i="12"/>
  <c r="J303" i="12"/>
  <c r="BK293" i="12"/>
  <c r="BK290" i="12"/>
  <c r="BK285" i="12"/>
  <c r="J280" i="12"/>
  <c r="J270" i="12"/>
  <c r="BK266" i="12"/>
  <c r="BK260" i="12"/>
  <c r="J257" i="12"/>
  <c r="BK256" i="12"/>
  <c r="BK254" i="12"/>
  <c r="BK251" i="12"/>
  <c r="J248" i="12"/>
  <c r="BK246" i="12"/>
  <c r="J238" i="12"/>
  <c r="J232" i="12"/>
  <c r="J226" i="12"/>
  <c r="J221" i="12"/>
  <c r="BK218" i="12"/>
  <c r="J201" i="12"/>
  <c r="BK198" i="12"/>
  <c r="J197" i="12"/>
  <c r="BK194" i="12"/>
  <c r="BK190" i="12"/>
  <c r="J188" i="12"/>
  <c r="J184" i="12"/>
  <c r="J181" i="12"/>
  <c r="J175" i="12"/>
  <c r="J171" i="12"/>
  <c r="J168" i="12"/>
  <c r="BK165" i="12"/>
  <c r="J156" i="12"/>
  <c r="J153" i="12"/>
  <c r="BK152" i="12"/>
  <c r="BK147" i="12"/>
  <c r="J139" i="12"/>
  <c r="BK136" i="12"/>
  <c r="J133" i="12"/>
  <c r="J256" i="11"/>
  <c r="BK251" i="11"/>
  <c r="BK245" i="11"/>
  <c r="J243" i="11"/>
  <c r="BK229" i="11"/>
  <c r="J222" i="11"/>
  <c r="J219" i="11"/>
  <c r="BK213" i="11"/>
  <c r="J211" i="11"/>
  <c r="BK209" i="11"/>
  <c r="J207" i="11"/>
  <c r="BK191" i="11"/>
  <c r="J185" i="11"/>
  <c r="J181" i="11"/>
  <c r="BK177" i="11"/>
  <c r="J175" i="11"/>
  <c r="BK173" i="11"/>
  <c r="BK170" i="11"/>
  <c r="J145" i="11"/>
  <c r="BK140" i="11"/>
  <c r="J133" i="11"/>
  <c r="BK229" i="10"/>
  <c r="BK225" i="10"/>
  <c r="BK215" i="10"/>
  <c r="BK204" i="10"/>
  <c r="BK185" i="10"/>
  <c r="J179" i="10"/>
  <c r="J173" i="10"/>
  <c r="BK167" i="10"/>
  <c r="BK159" i="10"/>
  <c r="BK146" i="10"/>
  <c r="BK142" i="10"/>
  <c r="J137" i="10"/>
  <c r="J288" i="9"/>
  <c r="J287" i="9"/>
  <c r="BK277" i="9"/>
  <c r="J272" i="9"/>
  <c r="BK268" i="9"/>
  <c r="BK259" i="9"/>
  <c r="J255" i="9"/>
  <c r="J253" i="9"/>
  <c r="BK249" i="9"/>
  <c r="J245" i="9"/>
  <c r="J241" i="9"/>
  <c r="J238" i="9"/>
  <c r="BK206" i="9"/>
  <c r="BK199" i="9"/>
  <c r="J196" i="9"/>
  <c r="J188" i="9"/>
  <c r="J183" i="9"/>
  <c r="BK179" i="9"/>
  <c r="BK175" i="9"/>
  <c r="J167" i="9"/>
  <c r="BK165" i="9"/>
  <c r="J151" i="9"/>
  <c r="BK142" i="9"/>
  <c r="J134" i="9"/>
  <c r="BK182" i="8"/>
  <c r="BK168" i="8"/>
  <c r="BK166" i="8"/>
  <c r="J161" i="8"/>
  <c r="BK149" i="8"/>
  <c r="J131" i="8"/>
  <c r="J296" i="7"/>
  <c r="J288" i="7"/>
  <c r="J282" i="7"/>
  <c r="BK280" i="7"/>
  <c r="BK264" i="7"/>
  <c r="J261" i="7"/>
  <c r="BK246" i="7"/>
  <c r="J239" i="7"/>
  <c r="BK219" i="7"/>
  <c r="BK216" i="7"/>
  <c r="BK210" i="7"/>
  <c r="BK209" i="7"/>
  <c r="J201" i="7"/>
  <c r="BK195" i="7"/>
  <c r="BK193" i="7"/>
  <c r="J188" i="7"/>
  <c r="BK185" i="7"/>
  <c r="BK182" i="7"/>
  <c r="J174" i="7"/>
  <c r="J165" i="7"/>
  <c r="BK159" i="7"/>
  <c r="BK156" i="7"/>
  <c r="J140" i="7"/>
  <c r="BK280" i="6"/>
  <c r="J273" i="6"/>
  <c r="J264" i="6"/>
  <c r="BK241" i="6"/>
  <c r="J220" i="6"/>
  <c r="J212" i="6"/>
  <c r="J205" i="6"/>
  <c r="BK178" i="6"/>
  <c r="J171" i="6"/>
  <c r="BK168" i="6"/>
  <c r="J165" i="6"/>
  <c r="BK162" i="6"/>
  <c r="J137" i="6"/>
  <c r="J134" i="6"/>
  <c r="BK248" i="5"/>
  <c r="J243" i="5"/>
  <c r="J231" i="5"/>
  <c r="BK227" i="5"/>
  <c r="BK218" i="5"/>
  <c r="J215" i="5"/>
  <c r="BK191" i="5"/>
  <c r="BK181" i="5"/>
  <c r="J177" i="5"/>
  <c r="J174" i="5"/>
  <c r="BK164" i="5"/>
  <c r="BK158" i="5"/>
  <c r="BK151" i="5"/>
  <c r="BK145" i="5"/>
  <c r="BK136" i="5"/>
  <c r="BK130" i="5"/>
  <c r="BK314" i="4"/>
  <c r="J308" i="4"/>
  <c r="BK291" i="4"/>
  <c r="J278" i="4"/>
  <c r="BK272" i="4"/>
  <c r="BK268" i="4"/>
  <c r="J264" i="4"/>
  <c r="J244" i="4"/>
  <c r="BK241" i="4"/>
  <c r="BK224" i="4"/>
  <c r="BK210" i="4"/>
  <c r="BK190" i="4"/>
  <c r="BK189" i="4"/>
  <c r="BK188" i="4"/>
  <c r="BK168" i="4"/>
  <c r="J165" i="4"/>
  <c r="J149" i="4"/>
  <c r="J136" i="4"/>
  <c r="F35" i="17"/>
  <c r="BB110" i="1" s="1"/>
  <c r="J34" i="17"/>
  <c r="AW110" i="1" s="1"/>
  <c r="F36" i="17"/>
  <c r="BC110" i="1" s="1"/>
  <c r="T122" i="3" l="1"/>
  <c r="T121" i="3" s="1"/>
  <c r="R419" i="3"/>
  <c r="T271" i="4"/>
  <c r="R127" i="5"/>
  <c r="BK184" i="5"/>
  <c r="J184" i="5" s="1"/>
  <c r="J102" i="5" s="1"/>
  <c r="R230" i="5"/>
  <c r="T133" i="6"/>
  <c r="T204" i="6"/>
  <c r="R301" i="6"/>
  <c r="R340" i="6"/>
  <c r="P360" i="6"/>
  <c r="P359" i="6" s="1"/>
  <c r="BK133" i="7"/>
  <c r="J133" i="7"/>
  <c r="J98" i="7"/>
  <c r="BK152" i="7"/>
  <c r="J152" i="7" s="1"/>
  <c r="J100" i="7" s="1"/>
  <c r="P152" i="7"/>
  <c r="BK234" i="7"/>
  <c r="J234" i="7" s="1"/>
  <c r="J103" i="7" s="1"/>
  <c r="T254" i="7"/>
  <c r="T253" i="7" s="1"/>
  <c r="R287" i="7"/>
  <c r="R286" i="7"/>
  <c r="T126" i="8"/>
  <c r="P160" i="8"/>
  <c r="T133" i="9"/>
  <c r="R171" i="9"/>
  <c r="BK189" i="9"/>
  <c r="J189" i="9" s="1"/>
  <c r="J101" i="9" s="1"/>
  <c r="R189" i="9"/>
  <c r="BK233" i="9"/>
  <c r="J233" i="9" s="1"/>
  <c r="J103" i="9" s="1"/>
  <c r="R240" i="9"/>
  <c r="P252" i="9"/>
  <c r="P251" i="9" s="1"/>
  <c r="BK267" i="9"/>
  <c r="J267" i="9"/>
  <c r="J108" i="9"/>
  <c r="P286" i="9"/>
  <c r="P285" i="9" s="1"/>
  <c r="R130" i="10"/>
  <c r="R152" i="10"/>
  <c r="T208" i="10"/>
  <c r="T207" i="10" s="1"/>
  <c r="P208" i="11"/>
  <c r="R218" i="11"/>
  <c r="P231" i="11"/>
  <c r="T235" i="11"/>
  <c r="R255" i="11"/>
  <c r="BK132" i="12"/>
  <c r="J132" i="12" s="1"/>
  <c r="J98" i="12" s="1"/>
  <c r="BK174" i="12"/>
  <c r="J174" i="12"/>
  <c r="J99" i="12" s="1"/>
  <c r="BK187" i="12"/>
  <c r="J187" i="12" s="1"/>
  <c r="J100" i="12" s="1"/>
  <c r="P203" i="12"/>
  <c r="P213" i="12"/>
  <c r="BK265" i="12"/>
  <c r="J265" i="12"/>
  <c r="J103" i="12" s="1"/>
  <c r="R276" i="12"/>
  <c r="P315" i="12"/>
  <c r="R339" i="12"/>
  <c r="R338" i="12" s="1"/>
  <c r="BK253" i="2"/>
  <c r="J253" i="2" s="1"/>
  <c r="J99" i="2" s="1"/>
  <c r="R338" i="2"/>
  <c r="R325" i="3"/>
  <c r="R271" i="4"/>
  <c r="T154" i="5"/>
  <c r="P173" i="5"/>
  <c r="P230" i="5"/>
  <c r="BK174" i="6"/>
  <c r="J174" i="6" s="1"/>
  <c r="J100" i="6" s="1"/>
  <c r="T174" i="6"/>
  <c r="R194" i="6"/>
  <c r="BK301" i="6"/>
  <c r="J301" i="6" s="1"/>
  <c r="J105" i="6" s="1"/>
  <c r="R327" i="6"/>
  <c r="R326" i="6"/>
  <c r="T360" i="6"/>
  <c r="T359" i="6"/>
  <c r="R173" i="7"/>
  <c r="T267" i="7"/>
  <c r="P139" i="8"/>
  <c r="P162" i="9"/>
  <c r="R198" i="9"/>
  <c r="P240" i="9"/>
  <c r="T252" i="9"/>
  <c r="T251" i="9"/>
  <c r="P130" i="10"/>
  <c r="T188" i="10"/>
  <c r="T222" i="10"/>
  <c r="T221" i="10"/>
  <c r="BK132" i="11"/>
  <c r="J132" i="11" s="1"/>
  <c r="J98" i="11" s="1"/>
  <c r="P132" i="11"/>
  <c r="P131" i="11"/>
  <c r="T167" i="11"/>
  <c r="P202" i="11"/>
  <c r="R208" i="11"/>
  <c r="R235" i="11"/>
  <c r="T132" i="12"/>
  <c r="T187" i="12"/>
  <c r="R203" i="12"/>
  <c r="P276" i="12"/>
  <c r="P302" i="12"/>
  <c r="P301" i="12" s="1"/>
  <c r="P339" i="12"/>
  <c r="P338" i="12"/>
  <c r="P134" i="13"/>
  <c r="T198" i="13"/>
  <c r="P254" i="13"/>
  <c r="BK289" i="13"/>
  <c r="J289" i="13" s="1"/>
  <c r="J103" i="13" s="1"/>
  <c r="T308" i="13"/>
  <c r="R336" i="13"/>
  <c r="R335" i="13"/>
  <c r="T353" i="13"/>
  <c r="T352" i="13"/>
  <c r="P123" i="14"/>
  <c r="P122" i="14"/>
  <c r="P128" i="15"/>
  <c r="T128" i="15"/>
  <c r="P168" i="15"/>
  <c r="R190" i="15"/>
  <c r="R204" i="15"/>
  <c r="P219" i="15"/>
  <c r="P218" i="15"/>
  <c r="P128" i="16"/>
  <c r="T128" i="16"/>
  <c r="R140" i="16"/>
  <c r="P168" i="16"/>
  <c r="BK190" i="16"/>
  <c r="J190" i="16" s="1"/>
  <c r="J101" i="16" s="1"/>
  <c r="P190" i="16"/>
  <c r="P204" i="16"/>
  <c r="P122" i="2"/>
  <c r="P121" i="2" s="1"/>
  <c r="P338" i="2"/>
  <c r="T127" i="5"/>
  <c r="BK173" i="5"/>
  <c r="J173" i="5" s="1"/>
  <c r="J100" i="5" s="1"/>
  <c r="T173" i="5"/>
  <c r="T230" i="5"/>
  <c r="T161" i="6"/>
  <c r="R174" i="6"/>
  <c r="P194" i="6"/>
  <c r="BK292" i="6"/>
  <c r="J292" i="6" s="1"/>
  <c r="J104" i="6" s="1"/>
  <c r="T292" i="6"/>
  <c r="T327" i="6"/>
  <c r="T326" i="6"/>
  <c r="P133" i="7"/>
  <c r="P173" i="7"/>
  <c r="BK254" i="7"/>
  <c r="J254" i="7"/>
  <c r="J106" i="7"/>
  <c r="P267" i="7"/>
  <c r="P126" i="8"/>
  <c r="P125" i="8"/>
  <c r="T139" i="8"/>
  <c r="BK174" i="8"/>
  <c r="R133" i="9"/>
  <c r="T162" i="9"/>
  <c r="T198" i="9"/>
  <c r="BK240" i="9"/>
  <c r="J240" i="9" s="1"/>
  <c r="J104" i="9" s="1"/>
  <c r="R252" i="9"/>
  <c r="R251" i="9"/>
  <c r="T286" i="9"/>
  <c r="T285" i="9"/>
  <c r="T152" i="10"/>
  <c r="R132" i="11"/>
  <c r="R131" i="11" s="1"/>
  <c r="P167" i="11"/>
  <c r="BK193" i="11"/>
  <c r="J193" i="11" s="1"/>
  <c r="J100" i="11" s="1"/>
  <c r="R193" i="11"/>
  <c r="BK202" i="11"/>
  <c r="J202" i="11"/>
  <c r="J101" i="11" s="1"/>
  <c r="R202" i="11"/>
  <c r="BK218" i="11"/>
  <c r="J218" i="11" s="1"/>
  <c r="J103" i="11" s="1"/>
  <c r="BK231" i="11"/>
  <c r="J231" i="11"/>
  <c r="J104" i="11" s="1"/>
  <c r="T231" i="11"/>
  <c r="R132" i="12"/>
  <c r="R174" i="12"/>
  <c r="R187" i="12"/>
  <c r="T213" i="12"/>
  <c r="T276" i="12"/>
  <c r="BK302" i="12"/>
  <c r="BK301" i="12" s="1"/>
  <c r="J301" i="12" s="1"/>
  <c r="J106" i="12" s="1"/>
  <c r="R315" i="12"/>
  <c r="T339" i="12"/>
  <c r="T338" i="12" s="1"/>
  <c r="T134" i="13"/>
  <c r="P198" i="13"/>
  <c r="T226" i="13"/>
  <c r="R254" i="13"/>
  <c r="BK308" i="13"/>
  <c r="J308" i="13"/>
  <c r="J104" i="13" s="1"/>
  <c r="T336" i="13"/>
  <c r="T335" i="13"/>
  <c r="BK136" i="14"/>
  <c r="J136" i="14" s="1"/>
  <c r="J100" i="14" s="1"/>
  <c r="R128" i="15"/>
  <c r="T140" i="15"/>
  <c r="P190" i="15"/>
  <c r="BK219" i="15"/>
  <c r="BK218" i="15" s="1"/>
  <c r="J218" i="15" s="1"/>
  <c r="J105" i="15" s="1"/>
  <c r="BK140" i="16"/>
  <c r="J140" i="16"/>
  <c r="J99" i="16" s="1"/>
  <c r="BK168" i="16"/>
  <c r="J168" i="16" s="1"/>
  <c r="J100" i="16" s="1"/>
  <c r="T168" i="16"/>
  <c r="R190" i="16"/>
  <c r="BK204" i="16"/>
  <c r="J204" i="16"/>
  <c r="J104" i="16"/>
  <c r="T204" i="16"/>
  <c r="R219" i="16"/>
  <c r="R218" i="16"/>
  <c r="T253" i="2"/>
  <c r="R122" i="3"/>
  <c r="R121" i="3" s="1"/>
  <c r="R120" i="3" s="1"/>
  <c r="T419" i="3"/>
  <c r="BK271" i="4"/>
  <c r="J271" i="4" s="1"/>
  <c r="J101" i="4" s="1"/>
  <c r="P127" i="5"/>
  <c r="R184" i="5"/>
  <c r="R162" i="9"/>
  <c r="T130" i="10"/>
  <c r="T129" i="10"/>
  <c r="T128" i="10" s="1"/>
  <c r="P218" i="11"/>
  <c r="T315" i="12"/>
  <c r="R198" i="13"/>
  <c r="R246" i="13"/>
  <c r="R308" i="13"/>
  <c r="R140" i="15"/>
  <c r="P204" i="15"/>
  <c r="BK122" i="2"/>
  <c r="J122" i="2" s="1"/>
  <c r="J98" i="2" s="1"/>
  <c r="R253" i="2"/>
  <c r="P122" i="3"/>
  <c r="P121" i="3" s="1"/>
  <c r="BK419" i="3"/>
  <c r="J419" i="3"/>
  <c r="J100" i="3"/>
  <c r="R124" i="4"/>
  <c r="BK258" i="4"/>
  <c r="J258" i="4" s="1"/>
  <c r="J100" i="4" s="1"/>
  <c r="T258" i="4"/>
  <c r="BK154" i="5"/>
  <c r="J154" i="5"/>
  <c r="J99" i="5" s="1"/>
  <c r="P184" i="5"/>
  <c r="P133" i="6"/>
  <c r="P204" i="6"/>
  <c r="P301" i="6"/>
  <c r="P340" i="6"/>
  <c r="R360" i="6"/>
  <c r="R359" i="6"/>
  <c r="T173" i="7"/>
  <c r="BK267" i="7"/>
  <c r="J267" i="7"/>
  <c r="J107" i="7"/>
  <c r="T287" i="7"/>
  <c r="T286" i="7" s="1"/>
  <c r="R126" i="8"/>
  <c r="R139" i="8"/>
  <c r="R174" i="8"/>
  <c r="R173" i="8" s="1"/>
  <c r="BK133" i="9"/>
  <c r="BK162" i="9"/>
  <c r="J162" i="9" s="1"/>
  <c r="J99" i="9" s="1"/>
  <c r="T171" i="9"/>
  <c r="P189" i="9"/>
  <c r="T189" i="9"/>
  <c r="P233" i="9"/>
  <c r="T240" i="9"/>
  <c r="BK252" i="9"/>
  <c r="J252" i="9"/>
  <c r="J107" i="9" s="1"/>
  <c r="T267" i="9"/>
  <c r="BK286" i="9"/>
  <c r="J286" i="9"/>
  <c r="J110" i="9" s="1"/>
  <c r="P152" i="10"/>
  <c r="R188" i="10"/>
  <c r="R208" i="10"/>
  <c r="R207" i="10" s="1"/>
  <c r="P222" i="10"/>
  <c r="P221" i="10"/>
  <c r="BK167" i="11"/>
  <c r="J167" i="11" s="1"/>
  <c r="J99" i="11" s="1"/>
  <c r="P193" i="11"/>
  <c r="T208" i="11"/>
  <c r="P235" i="11"/>
  <c r="T255" i="11"/>
  <c r="P187" i="12"/>
  <c r="T203" i="12"/>
  <c r="T265" i="12"/>
  <c r="R302" i="12"/>
  <c r="R301" i="12"/>
  <c r="BK198" i="13"/>
  <c r="J198" i="13" s="1"/>
  <c r="J99" i="13" s="1"/>
  <c r="P226" i="13"/>
  <c r="BK246" i="13"/>
  <c r="J246" i="13" s="1"/>
  <c r="J101" i="13" s="1"/>
  <c r="P246" i="13"/>
  <c r="T254" i="13"/>
  <c r="P308" i="13"/>
  <c r="P336" i="13"/>
  <c r="P335" i="13"/>
  <c r="R353" i="13"/>
  <c r="R352" i="13" s="1"/>
  <c r="R123" i="14"/>
  <c r="R122" i="14"/>
  <c r="T136" i="14"/>
  <c r="T135" i="14" s="1"/>
  <c r="BK128" i="15"/>
  <c r="J128" i="15" s="1"/>
  <c r="J98" i="15" s="1"/>
  <c r="BK140" i="15"/>
  <c r="J140" i="15"/>
  <c r="J99" i="15" s="1"/>
  <c r="R168" i="15"/>
  <c r="T190" i="15"/>
  <c r="T204" i="15"/>
  <c r="R219" i="15"/>
  <c r="R218" i="15"/>
  <c r="BK128" i="16"/>
  <c r="J128" i="16" s="1"/>
  <c r="J98" i="16" s="1"/>
  <c r="R128" i="16"/>
  <c r="P140" i="16"/>
  <c r="T140" i="16"/>
  <c r="R168" i="16"/>
  <c r="T190" i="16"/>
  <c r="R204" i="16"/>
  <c r="BK219" i="16"/>
  <c r="J219" i="16"/>
  <c r="J106" i="16"/>
  <c r="P219" i="16"/>
  <c r="P218" i="16"/>
  <c r="T219" i="16"/>
  <c r="T218" i="16"/>
  <c r="T122" i="2"/>
  <c r="T121" i="2" s="1"/>
  <c r="T338" i="2"/>
  <c r="T325" i="3"/>
  <c r="P124" i="4"/>
  <c r="R133" i="6"/>
  <c r="P161" i="6"/>
  <c r="R204" i="6"/>
  <c r="R292" i="6"/>
  <c r="BK327" i="6"/>
  <c r="BK326" i="6"/>
  <c r="J326" i="6" s="1"/>
  <c r="J107" i="6" s="1"/>
  <c r="P327" i="6"/>
  <c r="P326" i="6"/>
  <c r="BK360" i="6"/>
  <c r="BK359" i="6"/>
  <c r="J359" i="6" s="1"/>
  <c r="J110" i="6" s="1"/>
  <c r="T133" i="7"/>
  <c r="T152" i="7"/>
  <c r="P234" i="7"/>
  <c r="R267" i="7"/>
  <c r="P287" i="7"/>
  <c r="P286" i="7"/>
  <c r="BK139" i="8"/>
  <c r="J139" i="8" s="1"/>
  <c r="J100" i="8" s="1"/>
  <c r="R160" i="8"/>
  <c r="P174" i="8"/>
  <c r="P173" i="8"/>
  <c r="P133" i="9"/>
  <c r="P171" i="9"/>
  <c r="P198" i="9"/>
  <c r="P132" i="9" s="1"/>
  <c r="T233" i="9"/>
  <c r="P267" i="9"/>
  <c r="R286" i="9"/>
  <c r="R285" i="9"/>
  <c r="BK130" i="10"/>
  <c r="BK188" i="10"/>
  <c r="J188" i="10" s="1"/>
  <c r="J102" i="10" s="1"/>
  <c r="P208" i="10"/>
  <c r="P207" i="10"/>
  <c r="R222" i="10"/>
  <c r="R221" i="10"/>
  <c r="T132" i="11"/>
  <c r="T131" i="11"/>
  <c r="R167" i="11"/>
  <c r="T193" i="11"/>
  <c r="BK208" i="11"/>
  <c r="J208" i="11" s="1"/>
  <c r="J102" i="11" s="1"/>
  <c r="T218" i="11"/>
  <c r="BK235" i="11"/>
  <c r="J235" i="11" s="1"/>
  <c r="J105" i="11" s="1"/>
  <c r="BK255" i="11"/>
  <c r="J255" i="11"/>
  <c r="J108" i="11" s="1"/>
  <c r="P132" i="12"/>
  <c r="P174" i="12"/>
  <c r="T174" i="12"/>
  <c r="BK203" i="12"/>
  <c r="J203" i="12" s="1"/>
  <c r="J101" i="12" s="1"/>
  <c r="R213" i="12"/>
  <c r="P265" i="12"/>
  <c r="R265" i="12"/>
  <c r="BK315" i="12"/>
  <c r="J315" i="12" s="1"/>
  <c r="J108" i="12" s="1"/>
  <c r="BK339" i="12"/>
  <c r="J339" i="12" s="1"/>
  <c r="J110" i="12" s="1"/>
  <c r="BK254" i="13"/>
  <c r="J254" i="13" s="1"/>
  <c r="J102" i="13" s="1"/>
  <c r="T289" i="13"/>
  <c r="BK123" i="14"/>
  <c r="J123" i="14" s="1"/>
  <c r="J98" i="14" s="1"/>
  <c r="R136" i="14"/>
  <c r="R135" i="14"/>
  <c r="BK168" i="15"/>
  <c r="J168" i="15"/>
  <c r="J100" i="15" s="1"/>
  <c r="BK204" i="15"/>
  <c r="J204" i="15" s="1"/>
  <c r="J104" i="15" s="1"/>
  <c r="R122" i="2"/>
  <c r="R121" i="2" s="1"/>
  <c r="R120" i="2" s="1"/>
  <c r="BK338" i="2"/>
  <c r="J338" i="2" s="1"/>
  <c r="J100" i="2" s="1"/>
  <c r="BK122" i="3"/>
  <c r="J122" i="3" s="1"/>
  <c r="J98" i="3" s="1"/>
  <c r="P325" i="3"/>
  <c r="BK124" i="4"/>
  <c r="BK122" i="4" s="1"/>
  <c r="BK121" i="4" s="1"/>
  <c r="J121" i="4" s="1"/>
  <c r="J30" i="4" s="1"/>
  <c r="AG97" i="1" s="1"/>
  <c r="P271" i="4"/>
  <c r="BK127" i="5"/>
  <c r="J127" i="5" s="1"/>
  <c r="J98" i="5" s="1"/>
  <c r="P154" i="5"/>
  <c r="T184" i="5"/>
  <c r="BK161" i="6"/>
  <c r="J161" i="6" s="1"/>
  <c r="J99" i="6" s="1"/>
  <c r="R161" i="6"/>
  <c r="P174" i="6"/>
  <c r="BK194" i="6"/>
  <c r="J194" i="6" s="1"/>
  <c r="J101" i="6" s="1"/>
  <c r="T194" i="6"/>
  <c r="P292" i="6"/>
  <c r="T340" i="6"/>
  <c r="R133" i="7"/>
  <c r="R152" i="7"/>
  <c r="R234" i="7"/>
  <c r="P254" i="7"/>
  <c r="P253" i="7" s="1"/>
  <c r="BK287" i="7"/>
  <c r="J287" i="7"/>
  <c r="J109" i="7" s="1"/>
  <c r="BK160" i="8"/>
  <c r="J160" i="8"/>
  <c r="J101" i="8"/>
  <c r="T174" i="8"/>
  <c r="T173" i="8" s="1"/>
  <c r="BK134" i="13"/>
  <c r="J134" i="13" s="1"/>
  <c r="J98" i="13" s="1"/>
  <c r="BK226" i="13"/>
  <c r="J226" i="13"/>
  <c r="J100" i="13"/>
  <c r="T246" i="13"/>
  <c r="R289" i="13"/>
  <c r="BK336" i="13"/>
  <c r="J336" i="13"/>
  <c r="J107" i="13" s="1"/>
  <c r="BK353" i="13"/>
  <c r="T123" i="14"/>
  <c r="T122" i="14"/>
  <c r="T121" i="14" s="1"/>
  <c r="T168" i="15"/>
  <c r="T219" i="15"/>
  <c r="T218" i="15"/>
  <c r="P253" i="2"/>
  <c r="BK325" i="3"/>
  <c r="J325" i="3"/>
  <c r="J99" i="3"/>
  <c r="P419" i="3"/>
  <c r="T124" i="4"/>
  <c r="T122" i="4"/>
  <c r="T121" i="4"/>
  <c r="P258" i="4"/>
  <c r="R258" i="4"/>
  <c r="R154" i="5"/>
  <c r="R173" i="5"/>
  <c r="BK230" i="5"/>
  <c r="J230" i="5" s="1"/>
  <c r="J103" i="5" s="1"/>
  <c r="BK133" i="6"/>
  <c r="J133" i="6" s="1"/>
  <c r="J98" i="6" s="1"/>
  <c r="BK204" i="6"/>
  <c r="J204" i="6" s="1"/>
  <c r="J102" i="6" s="1"/>
  <c r="T301" i="6"/>
  <c r="BK340" i="6"/>
  <c r="J340" i="6" s="1"/>
  <c r="J109" i="6" s="1"/>
  <c r="BK173" i="7"/>
  <c r="J173" i="7"/>
  <c r="J102" i="7" s="1"/>
  <c r="T234" i="7"/>
  <c r="R254" i="7"/>
  <c r="R253" i="7"/>
  <c r="BK126" i="8"/>
  <c r="J126" i="8" s="1"/>
  <c r="J98" i="8" s="1"/>
  <c r="T160" i="8"/>
  <c r="BK171" i="9"/>
  <c r="J171" i="9" s="1"/>
  <c r="J100" i="9" s="1"/>
  <c r="BK198" i="9"/>
  <c r="J198" i="9" s="1"/>
  <c r="J102" i="9" s="1"/>
  <c r="R233" i="9"/>
  <c r="R267" i="9"/>
  <c r="BK152" i="10"/>
  <c r="J152" i="10" s="1"/>
  <c r="J101" i="10" s="1"/>
  <c r="P188" i="10"/>
  <c r="BK208" i="10"/>
  <c r="BK207" i="10" s="1"/>
  <c r="J207" i="10" s="1"/>
  <c r="J104" i="10" s="1"/>
  <c r="BK222" i="10"/>
  <c r="T202" i="11"/>
  <c r="R231" i="11"/>
  <c r="P255" i="11"/>
  <c r="BK213" i="12"/>
  <c r="J213" i="12" s="1"/>
  <c r="J102" i="12" s="1"/>
  <c r="BK276" i="12"/>
  <c r="J276" i="12" s="1"/>
  <c r="J104" i="12" s="1"/>
  <c r="T302" i="12"/>
  <c r="T301" i="12"/>
  <c r="R134" i="13"/>
  <c r="R133" i="13" s="1"/>
  <c r="R226" i="13"/>
  <c r="P289" i="13"/>
  <c r="P353" i="13"/>
  <c r="P352" i="13"/>
  <c r="P136" i="14"/>
  <c r="P135" i="14"/>
  <c r="P140" i="15"/>
  <c r="BK190" i="15"/>
  <c r="J190" i="15" s="1"/>
  <c r="J101" i="15" s="1"/>
  <c r="J89" i="4"/>
  <c r="BE163" i="4"/>
  <c r="BE196" i="4"/>
  <c r="BE197" i="4"/>
  <c r="BE206" i="4"/>
  <c r="BE217" i="4"/>
  <c r="BE227" i="4"/>
  <c r="BE259" i="4"/>
  <c r="BE301" i="4"/>
  <c r="BE314" i="4"/>
  <c r="BE134" i="5"/>
  <c r="BE142" i="5"/>
  <c r="BE155" i="5"/>
  <c r="BE194" i="5"/>
  <c r="BE206" i="5"/>
  <c r="BE224" i="5"/>
  <c r="BE234" i="5"/>
  <c r="BE248" i="5"/>
  <c r="E85" i="6"/>
  <c r="BE134" i="6"/>
  <c r="BE175" i="6"/>
  <c r="BE215" i="6"/>
  <c r="BE232" i="6"/>
  <c r="BE262" i="6"/>
  <c r="BE266" i="6"/>
  <c r="BE283" i="6"/>
  <c r="BE364" i="6"/>
  <c r="J89" i="7"/>
  <c r="BE153" i="7"/>
  <c r="BE185" i="7"/>
  <c r="BE191" i="7"/>
  <c r="BE208" i="7"/>
  <c r="BE219" i="7"/>
  <c r="BE231" i="7"/>
  <c r="BE243" i="7"/>
  <c r="BE250" i="7"/>
  <c r="BE255" i="7"/>
  <c r="BE258" i="7"/>
  <c r="BE277" i="7"/>
  <c r="BK170" i="7"/>
  <c r="J170" i="7" s="1"/>
  <c r="J101" i="7" s="1"/>
  <c r="F121" i="8"/>
  <c r="BE135" i="8"/>
  <c r="BE136" i="8"/>
  <c r="BE147" i="8"/>
  <c r="F92" i="9"/>
  <c r="BE144" i="9"/>
  <c r="BE167" i="9"/>
  <c r="BE181" i="9"/>
  <c r="BE231" i="9"/>
  <c r="BE234" i="9"/>
  <c r="BE262" i="9"/>
  <c r="BE279" i="9"/>
  <c r="BE289" i="9"/>
  <c r="J89" i="10"/>
  <c r="F92" i="10"/>
  <c r="BE134" i="10"/>
  <c r="BE153" i="10"/>
  <c r="BE167" i="10"/>
  <c r="BE179" i="10"/>
  <c r="BE209" i="10"/>
  <c r="BE212" i="10"/>
  <c r="BE218" i="10"/>
  <c r="BE227" i="10"/>
  <c r="BE231" i="10"/>
  <c r="BK203" i="10"/>
  <c r="J203" i="10" s="1"/>
  <c r="J103" i="10" s="1"/>
  <c r="BK230" i="10"/>
  <c r="J230" i="10"/>
  <c r="J108" i="10"/>
  <c r="E85" i="11"/>
  <c r="F92" i="11"/>
  <c r="BE145" i="11"/>
  <c r="BE163" i="11"/>
  <c r="BE179" i="11"/>
  <c r="BE196" i="11"/>
  <c r="BE227" i="11"/>
  <c r="BE238" i="11"/>
  <c r="BE257" i="11"/>
  <c r="BK250" i="11"/>
  <c r="J250" i="11" s="1"/>
  <c r="J107" i="11" s="1"/>
  <c r="F92" i="12"/>
  <c r="BE139" i="12"/>
  <c r="BE153" i="12"/>
  <c r="BE168" i="12"/>
  <c r="BE178" i="12"/>
  <c r="BE184" i="12"/>
  <c r="BE192" i="12"/>
  <c r="BE198" i="12"/>
  <c r="BE204" i="12"/>
  <c r="BE207" i="12"/>
  <c r="BE221" i="12"/>
  <c r="BE226" i="12"/>
  <c r="BE232" i="12"/>
  <c r="BE244" i="12"/>
  <c r="BE256" i="12"/>
  <c r="BE268" i="12"/>
  <c r="BE270" i="12"/>
  <c r="BE277" i="12"/>
  <c r="BE321" i="12"/>
  <c r="J89" i="13"/>
  <c r="F92" i="13"/>
  <c r="BE135" i="13"/>
  <c r="BE137" i="13"/>
  <c r="BE159" i="13"/>
  <c r="BE187" i="13"/>
  <c r="BE202" i="13"/>
  <c r="BE217" i="13"/>
  <c r="BE220" i="13"/>
  <c r="BE223" i="13"/>
  <c r="BE227" i="13"/>
  <c r="BE255" i="13"/>
  <c r="BE259" i="13"/>
  <c r="BE267" i="13"/>
  <c r="BE300" i="13"/>
  <c r="J114" i="2"/>
  <c r="BE190" i="2"/>
  <c r="BE327" i="2"/>
  <c r="BE354" i="2"/>
  <c r="BE372" i="2"/>
  <c r="BE132" i="3"/>
  <c r="BE145" i="3"/>
  <c r="BE193" i="3"/>
  <c r="BE198" i="3"/>
  <c r="BE223" i="3"/>
  <c r="BE230" i="3"/>
  <c r="BE235" i="3"/>
  <c r="BE239" i="3"/>
  <c r="BE251" i="3"/>
  <c r="BE273" i="3"/>
  <c r="BE289" i="3"/>
  <c r="BE296" i="3"/>
  <c r="BE298" i="3"/>
  <c r="BE299" i="3"/>
  <c r="BE313" i="3"/>
  <c r="BE326" i="3"/>
  <c r="BE422" i="3"/>
  <c r="BE425" i="3"/>
  <c r="BE431" i="3"/>
  <c r="BE440" i="3"/>
  <c r="BE454" i="3"/>
  <c r="BE460" i="3"/>
  <c r="BE463" i="3"/>
  <c r="BE188" i="4"/>
  <c r="BE189" i="4"/>
  <c r="BE251" i="4"/>
  <c r="BE285" i="4"/>
  <c r="BE294" i="4"/>
  <c r="BE299" i="4"/>
  <c r="BE308" i="4"/>
  <c r="E115" i="5"/>
  <c r="F122" i="5"/>
  <c r="BE185" i="5"/>
  <c r="BE203" i="5"/>
  <c r="BE212" i="5"/>
  <c r="BE221" i="5"/>
  <c r="BE237" i="5"/>
  <c r="BK180" i="5"/>
  <c r="J180" i="5" s="1"/>
  <c r="J101" i="5" s="1"/>
  <c r="J89" i="6"/>
  <c r="BE158" i="6"/>
  <c r="BE168" i="6"/>
  <c r="BE171" i="6"/>
  <c r="BE187" i="6"/>
  <c r="BE201" i="6"/>
  <c r="BE258" i="6"/>
  <c r="BE270" i="6"/>
  <c r="BE293" i="6"/>
  <c r="BE295" i="6"/>
  <c r="BE315" i="6"/>
  <c r="BE328" i="6"/>
  <c r="BE334" i="6"/>
  <c r="BE345" i="6"/>
  <c r="E85" i="7"/>
  <c r="BE134" i="7"/>
  <c r="BE137" i="7"/>
  <c r="BE149" i="7"/>
  <c r="BE159" i="7"/>
  <c r="BE174" i="7"/>
  <c r="BE202" i="7"/>
  <c r="BE209" i="7"/>
  <c r="BE292" i="7"/>
  <c r="BK148" i="7"/>
  <c r="J148" i="7" s="1"/>
  <c r="J99" i="7" s="1"/>
  <c r="BK295" i="7"/>
  <c r="J295" i="7"/>
  <c r="J110" i="7"/>
  <c r="BE145" i="8"/>
  <c r="BE156" i="8"/>
  <c r="BE177" i="8"/>
  <c r="BE179" i="8"/>
  <c r="BE182" i="8"/>
  <c r="BK181" i="8"/>
  <c r="J181" i="8"/>
  <c r="J104" i="8"/>
  <c r="E121" i="9"/>
  <c r="BE155" i="9"/>
  <c r="BE163" i="9"/>
  <c r="BE177" i="9"/>
  <c r="BE199" i="9"/>
  <c r="BE249" i="9"/>
  <c r="E85" i="10"/>
  <c r="BE159" i="10"/>
  <c r="BE215" i="10"/>
  <c r="BK149" i="10"/>
  <c r="J149" i="10"/>
  <c r="J100" i="10"/>
  <c r="J124" i="11"/>
  <c r="BE151" i="11"/>
  <c r="BE198" i="11"/>
  <c r="BE219" i="11"/>
  <c r="BE245" i="11"/>
  <c r="BE258" i="11"/>
  <c r="E85" i="12"/>
  <c r="BE147" i="12"/>
  <c r="BE152" i="12"/>
  <c r="BE195" i="12"/>
  <c r="BE238" i="12"/>
  <c r="BE140" i="13"/>
  <c r="BE184" i="13"/>
  <c r="BE244" i="13"/>
  <c r="BE247" i="13"/>
  <c r="BE290" i="13"/>
  <c r="BE348" i="13"/>
  <c r="BE354" i="13"/>
  <c r="BE356" i="13"/>
  <c r="E85" i="14"/>
  <c r="BE125" i="14"/>
  <c r="BE131" i="14"/>
  <c r="BE137" i="14"/>
  <c r="E85" i="15"/>
  <c r="F92" i="15"/>
  <c r="BE144" i="15"/>
  <c r="BE149" i="15"/>
  <c r="BE165" i="15"/>
  <c r="BE202" i="15"/>
  <c r="BE210" i="15"/>
  <c r="BK201" i="15"/>
  <c r="J201" i="15"/>
  <c r="J103" i="15" s="1"/>
  <c r="BE134" i="16"/>
  <c r="BE161" i="16"/>
  <c r="BE175" i="16"/>
  <c r="BE191" i="16"/>
  <c r="BE210" i="16"/>
  <c r="BE222" i="16"/>
  <c r="BE224" i="16"/>
  <c r="BE137" i="2"/>
  <c r="BE188" i="2"/>
  <c r="BE202" i="2"/>
  <c r="BE246" i="2"/>
  <c r="BE313" i="2"/>
  <c r="BE347" i="2"/>
  <c r="BE350" i="2"/>
  <c r="BE160" i="3"/>
  <c r="BE173" i="3"/>
  <c r="BE184" i="3"/>
  <c r="BE256" i="3"/>
  <c r="BE281" i="3"/>
  <c r="BE293" i="3"/>
  <c r="BE331" i="3"/>
  <c r="BE339" i="3"/>
  <c r="BE435" i="3"/>
  <c r="BE128" i="5"/>
  <c r="BE145" i="5"/>
  <c r="BE148" i="5"/>
  <c r="BE170" i="5"/>
  <c r="BE188" i="5"/>
  <c r="BE197" i="5"/>
  <c r="BE218" i="5"/>
  <c r="BE243" i="5"/>
  <c r="F128" i="6"/>
  <c r="BE249" i="6"/>
  <c r="BE302" i="6"/>
  <c r="BE318" i="6"/>
  <c r="BE323" i="6"/>
  <c r="BE331" i="6"/>
  <c r="BE337" i="6"/>
  <c r="BE361" i="6"/>
  <c r="BE363" i="6"/>
  <c r="BE143" i="7"/>
  <c r="BE145" i="7"/>
  <c r="BE182" i="7"/>
  <c r="BE188" i="7"/>
  <c r="BE197" i="7"/>
  <c r="BE225" i="7"/>
  <c r="BE261" i="7"/>
  <c r="BE280" i="7"/>
  <c r="J118" i="8"/>
  <c r="BE129" i="8"/>
  <c r="BE133" i="8"/>
  <c r="BE138" i="8"/>
  <c r="BE140" i="8"/>
  <c r="BE142" i="8"/>
  <c r="BE144" i="8"/>
  <c r="BE149" i="8"/>
  <c r="BE158" i="8"/>
  <c r="BE166" i="8"/>
  <c r="BE168" i="8"/>
  <c r="BK137" i="8"/>
  <c r="J137" i="8"/>
  <c r="J99" i="8" s="1"/>
  <c r="BE182" i="10"/>
  <c r="BE197" i="10"/>
  <c r="BE200" i="10"/>
  <c r="BE175" i="11"/>
  <c r="BE183" i="11"/>
  <c r="BE222" i="11"/>
  <c r="BE232" i="11"/>
  <c r="BE248" i="11"/>
  <c r="BE256" i="11"/>
  <c r="BK247" i="11"/>
  <c r="J247" i="11" s="1"/>
  <c r="J106" i="11" s="1"/>
  <c r="BE145" i="12"/>
  <c r="BE156" i="12"/>
  <c r="BE171" i="12"/>
  <c r="BE175" i="12"/>
  <c r="BE190" i="12"/>
  <c r="BE196" i="12"/>
  <c r="BE214" i="12"/>
  <c r="BE248" i="12"/>
  <c r="BE260" i="12"/>
  <c r="BE266" i="12"/>
  <c r="BE273" i="12"/>
  <c r="BE290" i="12"/>
  <c r="BE312" i="12"/>
  <c r="BE341" i="12"/>
  <c r="BE342" i="12"/>
  <c r="E85" i="13"/>
  <c r="BE360" i="13"/>
  <c r="BE363" i="13"/>
  <c r="BE367" i="13"/>
  <c r="BK362" i="13"/>
  <c r="J362" i="13" s="1"/>
  <c r="J111" i="13" s="1"/>
  <c r="F92" i="14"/>
  <c r="BE139" i="14"/>
  <c r="BE144" i="14"/>
  <c r="BE129" i="15"/>
  <c r="BE131" i="15"/>
  <c r="BE141" i="15"/>
  <c r="BE181" i="15"/>
  <c r="BE194" i="15"/>
  <c r="BE153" i="16"/>
  <c r="BE178" i="16"/>
  <c r="BE205" i="16"/>
  <c r="E85" i="17"/>
  <c r="F92" i="17"/>
  <c r="J111" i="17"/>
  <c r="BK118" i="17"/>
  <c r="J118" i="17" s="1"/>
  <c r="J97" i="17" s="1"/>
  <c r="E110" i="2"/>
  <c r="BE123" i="2"/>
  <c r="BE149" i="2"/>
  <c r="BE160" i="2"/>
  <c r="BE179" i="2"/>
  <c r="BE339" i="2"/>
  <c r="BE360" i="2"/>
  <c r="J89" i="3"/>
  <c r="BE172" i="3"/>
  <c r="BE277" i="3"/>
  <c r="BE304" i="3"/>
  <c r="BE305" i="3"/>
  <c r="BE306" i="3"/>
  <c r="BE307" i="3"/>
  <c r="BE310" i="3"/>
  <c r="BE392" i="3"/>
  <c r="BE398" i="3"/>
  <c r="F118" i="4"/>
  <c r="BE125" i="4"/>
  <c r="BE136" i="4"/>
  <c r="BE160" i="4"/>
  <c r="BE187" i="4"/>
  <c r="BE130" i="5"/>
  <c r="BE139" i="5"/>
  <c r="BE215" i="5"/>
  <c r="BE227" i="5"/>
  <c r="BE137" i="6"/>
  <c r="BE152" i="6"/>
  <c r="BE155" i="6"/>
  <c r="BE162" i="6"/>
  <c r="BE165" i="6"/>
  <c r="BE178" i="6"/>
  <c r="BE208" i="6"/>
  <c r="BE212" i="6"/>
  <c r="BE298" i="6"/>
  <c r="BE165" i="9"/>
  <c r="BE229" i="9"/>
  <c r="BE146" i="10"/>
  <c r="BE164" i="10"/>
  <c r="BE176" i="10"/>
  <c r="BE193" i="10"/>
  <c r="BE204" i="10"/>
  <c r="BE223" i="10"/>
  <c r="BE225" i="11"/>
  <c r="BE181" i="12"/>
  <c r="BE246" i="12"/>
  <c r="BE285" i="12"/>
  <c r="BE153" i="13"/>
  <c r="BE157" i="13"/>
  <c r="BE191" i="13"/>
  <c r="BE194" i="13"/>
  <c r="BE213" i="13"/>
  <c r="J115" i="14"/>
  <c r="BK143" i="14"/>
  <c r="J143" i="14" s="1"/>
  <c r="J101" i="14" s="1"/>
  <c r="J89" i="15"/>
  <c r="BE153" i="15"/>
  <c r="BE169" i="15"/>
  <c r="BE191" i="15"/>
  <c r="BE144" i="16"/>
  <c r="BE181" i="16"/>
  <c r="BE194" i="16"/>
  <c r="BE202" i="16"/>
  <c r="BE212" i="16"/>
  <c r="BE166" i="2"/>
  <c r="BE180" i="2"/>
  <c r="BE196" i="2"/>
  <c r="BE235" i="2"/>
  <c r="BE239" i="2"/>
  <c r="BE307" i="2"/>
  <c r="BE333" i="2"/>
  <c r="BE341" i="2"/>
  <c r="F117" i="3"/>
  <c r="BE123" i="3"/>
  <c r="BE174" i="3"/>
  <c r="BE187" i="3"/>
  <c r="BE246" i="3"/>
  <c r="BE292" i="3"/>
  <c r="BE413" i="3"/>
  <c r="BE420" i="3"/>
  <c r="BE190" i="4"/>
  <c r="BE224" i="4"/>
  <c r="BE229" i="4"/>
  <c r="BE236" i="4"/>
  <c r="BE244" i="4"/>
  <c r="BE264" i="4"/>
  <c r="BE191" i="5"/>
  <c r="BE200" i="5"/>
  <c r="BE231" i="5"/>
  <c r="BE240" i="5"/>
  <c r="BK247" i="5"/>
  <c r="J247" i="5" s="1"/>
  <c r="J105" i="5" s="1"/>
  <c r="BE193" i="6"/>
  <c r="BE238" i="6"/>
  <c r="BE286" i="6"/>
  <c r="BK322" i="6"/>
  <c r="J322" i="6" s="1"/>
  <c r="J106" i="6" s="1"/>
  <c r="F92" i="7"/>
  <c r="BE140" i="7"/>
  <c r="BE147" i="7"/>
  <c r="BE156" i="7"/>
  <c r="BE165" i="7"/>
  <c r="BE177" i="7"/>
  <c r="BE193" i="7"/>
  <c r="BE199" i="7"/>
  <c r="BE228" i="7"/>
  <c r="BE288" i="7"/>
  <c r="BE290" i="7"/>
  <c r="BE296" i="7"/>
  <c r="BK249" i="7"/>
  <c r="J249" i="7"/>
  <c r="J104" i="7" s="1"/>
  <c r="E85" i="8"/>
  <c r="BE127" i="8"/>
  <c r="BE151" i="8"/>
  <c r="BE175" i="8"/>
  <c r="BE134" i="9"/>
  <c r="BE139" i="9"/>
  <c r="BE142" i="9"/>
  <c r="BE148" i="9"/>
  <c r="BE158" i="9"/>
  <c r="BE179" i="9"/>
  <c r="BE183" i="9"/>
  <c r="BE190" i="9"/>
  <c r="BE196" i="9"/>
  <c r="BE203" i="9"/>
  <c r="BE236" i="9"/>
  <c r="BE247" i="9"/>
  <c r="BE277" i="9"/>
  <c r="BE287" i="9"/>
  <c r="BE291" i="9"/>
  <c r="BK290" i="9"/>
  <c r="J290" i="9"/>
  <c r="J111" i="9"/>
  <c r="BE173" i="10"/>
  <c r="BE229" i="10"/>
  <c r="BK145" i="10"/>
  <c r="J145" i="10"/>
  <c r="J99" i="10"/>
  <c r="BE157" i="11"/>
  <c r="BE165" i="11"/>
  <c r="BE213" i="11"/>
  <c r="BE233" i="11"/>
  <c r="BE261" i="11"/>
  <c r="BE136" i="12"/>
  <c r="BE162" i="12"/>
  <c r="BE218" i="12"/>
  <c r="BE293" i="12"/>
  <c r="BE306" i="12"/>
  <c r="BE150" i="13"/>
  <c r="BE163" i="13"/>
  <c r="BE171" i="13"/>
  <c r="BE232" i="13"/>
  <c r="BE238" i="13"/>
  <c r="BE250" i="13"/>
  <c r="BE297" i="13"/>
  <c r="BE298" i="13"/>
  <c r="BE302" i="13"/>
  <c r="BE312" i="13"/>
  <c r="BE358" i="13"/>
  <c r="BK330" i="13"/>
  <c r="J330" i="13"/>
  <c r="J105" i="13"/>
  <c r="BE124" i="14"/>
  <c r="BE129" i="14"/>
  <c r="BE134" i="15"/>
  <c r="BE157" i="15"/>
  <c r="BE175" i="15"/>
  <c r="BE178" i="15"/>
  <c r="BE184" i="15"/>
  <c r="BE197" i="15"/>
  <c r="BE212" i="15"/>
  <c r="BE220" i="15"/>
  <c r="BE222" i="15"/>
  <c r="BE224" i="15"/>
  <c r="J89" i="16"/>
  <c r="F92" i="16"/>
  <c r="BE131" i="16"/>
  <c r="BE147" i="16"/>
  <c r="BE149" i="16"/>
  <c r="BE157" i="16"/>
  <c r="BE165" i="16"/>
  <c r="BK201" i="16"/>
  <c r="J201" i="16" s="1"/>
  <c r="J103" i="16" s="1"/>
  <c r="BE119" i="17"/>
  <c r="E85" i="18"/>
  <c r="J89" i="18"/>
  <c r="F92" i="18"/>
  <c r="BE119" i="18"/>
  <c r="BA111" i="1"/>
  <c r="BE153" i="2"/>
  <c r="BE290" i="2"/>
  <c r="BE300" i="2"/>
  <c r="BE340" i="2"/>
  <c r="BE344" i="2"/>
  <c r="E85" i="3"/>
  <c r="BE138" i="3"/>
  <c r="BE151" i="3"/>
  <c r="BE156" i="3"/>
  <c r="BE186" i="3"/>
  <c r="BE188" i="3"/>
  <c r="BE207" i="3"/>
  <c r="BE269" i="3"/>
  <c r="BE287" i="3"/>
  <c r="BE290" i="3"/>
  <c r="BE295" i="3"/>
  <c r="BE309" i="3"/>
  <c r="BE362" i="3"/>
  <c r="BE372" i="3"/>
  <c r="BE448" i="3"/>
  <c r="BE466" i="3"/>
  <c r="E85" i="4"/>
  <c r="BE192" i="4"/>
  <c r="BE195" i="4"/>
  <c r="BE210" i="4"/>
  <c r="BE268" i="4"/>
  <c r="BE291" i="4"/>
  <c r="BE353" i="6"/>
  <c r="BE362" i="6"/>
  <c r="BE162" i="7"/>
  <c r="BE171" i="7"/>
  <c r="BE195" i="7"/>
  <c r="BE239" i="7"/>
  <c r="BE246" i="7"/>
  <c r="BE264" i="7"/>
  <c r="BE282" i="7"/>
  <c r="BE131" i="8"/>
  <c r="BE152" i="8"/>
  <c r="BE161" i="8"/>
  <c r="J125" i="9"/>
  <c r="BE136" i="9"/>
  <c r="BE151" i="9"/>
  <c r="BE160" i="9"/>
  <c r="BE175" i="9"/>
  <c r="BE185" i="9"/>
  <c r="BE187" i="9"/>
  <c r="BE188" i="9"/>
  <c r="BE211" i="9"/>
  <c r="BE223" i="9"/>
  <c r="BE238" i="9"/>
  <c r="BE243" i="9"/>
  <c r="BE264" i="9"/>
  <c r="BE268" i="9"/>
  <c r="BE272" i="9"/>
  <c r="BE144" i="10"/>
  <c r="BE189" i="10"/>
  <c r="BE225" i="10"/>
  <c r="BE137" i="11"/>
  <c r="BE168" i="11"/>
  <c r="BE170" i="11"/>
  <c r="BE189" i="11"/>
  <c r="BE194" i="11"/>
  <c r="BE200" i="11"/>
  <c r="BE203" i="11"/>
  <c r="BE206" i="11"/>
  <c r="BE207" i="11"/>
  <c r="BE209" i="11"/>
  <c r="BE211" i="11"/>
  <c r="BE229" i="11"/>
  <c r="BE236" i="11"/>
  <c r="BE243" i="11"/>
  <c r="BE251" i="11"/>
  <c r="BK260" i="11"/>
  <c r="BK259" i="11"/>
  <c r="J259" i="11"/>
  <c r="J109" i="11" s="1"/>
  <c r="J89" i="12"/>
  <c r="BE133" i="12"/>
  <c r="BE159" i="12"/>
  <c r="BE165" i="12"/>
  <c r="BE188" i="12"/>
  <c r="BE194" i="12"/>
  <c r="BE197" i="12"/>
  <c r="BE201" i="12"/>
  <c r="BE210" i="12"/>
  <c r="BE254" i="12"/>
  <c r="BE280" i="12"/>
  <c r="BE309" i="12"/>
  <c r="BE327" i="12"/>
  <c r="BE330" i="12"/>
  <c r="BE332" i="12"/>
  <c r="BE340" i="12"/>
  <c r="BE343" i="12"/>
  <c r="BK297" i="12"/>
  <c r="J297" i="12"/>
  <c r="J105" i="12"/>
  <c r="BE146" i="13"/>
  <c r="BE167" i="13"/>
  <c r="BE173" i="13"/>
  <c r="BE181" i="13"/>
  <c r="BE190" i="13"/>
  <c r="BE199" i="13"/>
  <c r="BE206" i="13"/>
  <c r="BE231" i="13"/>
  <c r="BE235" i="13"/>
  <c r="BE273" i="13"/>
  <c r="BE279" i="13"/>
  <c r="BE285" i="13"/>
  <c r="BE318" i="13"/>
  <c r="BE325" i="13"/>
  <c r="BE328" i="13"/>
  <c r="BK347" i="13"/>
  <c r="J347" i="13" s="1"/>
  <c r="J108" i="13" s="1"/>
  <c r="BK366" i="13"/>
  <c r="J366" i="13"/>
  <c r="J112" i="13" s="1"/>
  <c r="BE133" i="14"/>
  <c r="BE137" i="15"/>
  <c r="BE147" i="15"/>
  <c r="BE141" i="16"/>
  <c r="AW111" i="1"/>
  <c r="BD111" i="1"/>
  <c r="BK118" i="18"/>
  <c r="J118" i="18" s="1"/>
  <c r="J97" i="18" s="1"/>
  <c r="F117" i="2"/>
  <c r="BE130" i="2"/>
  <c r="BE144" i="2"/>
  <c r="BE174" i="2"/>
  <c r="BE233" i="2"/>
  <c r="BE269" i="2"/>
  <c r="BE319" i="2"/>
  <c r="BE323" i="2"/>
  <c r="BE366" i="2"/>
  <c r="BE203" i="3"/>
  <c r="BE308" i="3"/>
  <c r="BE312" i="3"/>
  <c r="BE378" i="3"/>
  <c r="BE388" i="3"/>
  <c r="BE407" i="3"/>
  <c r="BE428" i="3"/>
  <c r="BE449" i="3"/>
  <c r="BE191" i="4"/>
  <c r="BE200" i="4"/>
  <c r="BE213" i="4"/>
  <c r="BE248" i="4"/>
  <c r="BE272" i="4"/>
  <c r="BE278" i="4"/>
  <c r="BE136" i="5"/>
  <c r="BE151" i="5"/>
  <c r="BE158" i="5"/>
  <c r="BE161" i="5"/>
  <c r="BE164" i="5"/>
  <c r="BE167" i="5"/>
  <c r="BE143" i="6"/>
  <c r="BE190" i="6"/>
  <c r="BE192" i="6"/>
  <c r="BE195" i="6"/>
  <c r="BE205" i="6"/>
  <c r="BE241" i="6"/>
  <c r="BE244" i="6"/>
  <c r="BE251" i="6"/>
  <c r="BE257" i="6"/>
  <c r="BE260" i="6"/>
  <c r="BE268" i="6"/>
  <c r="BE278" i="6"/>
  <c r="BE280" i="6"/>
  <c r="BE305" i="6"/>
  <c r="BE310" i="6"/>
  <c r="BE341" i="6"/>
  <c r="BE350" i="6"/>
  <c r="BE355" i="6"/>
  <c r="BE206" i="7"/>
  <c r="BE235" i="7"/>
  <c r="BE272" i="7"/>
  <c r="BE294" i="7"/>
  <c r="BE146" i="9"/>
  <c r="BE169" i="9"/>
  <c r="BE172" i="9"/>
  <c r="BE193" i="9"/>
  <c r="BE217" i="9"/>
  <c r="BE241" i="9"/>
  <c r="BE245" i="9"/>
  <c r="BE253" i="9"/>
  <c r="BE255" i="9"/>
  <c r="BE241" i="13"/>
  <c r="BE293" i="13"/>
  <c r="BE305" i="13"/>
  <c r="BE309" i="13"/>
  <c r="BE315" i="13"/>
  <c r="BE321" i="13"/>
  <c r="BE331" i="13"/>
  <c r="BE337" i="13"/>
  <c r="BE342" i="13"/>
  <c r="BE346" i="13"/>
  <c r="BE127" i="14"/>
  <c r="BE141" i="14"/>
  <c r="E85" i="16"/>
  <c r="BE129" i="16"/>
  <c r="BE169" i="16"/>
  <c r="BE187" i="16"/>
  <c r="BE181" i="2"/>
  <c r="BE186" i="2"/>
  <c r="BE208" i="2"/>
  <c r="BE224" i="2"/>
  <c r="BE254" i="2"/>
  <c r="BE260" i="2"/>
  <c r="BE165" i="3"/>
  <c r="BE180" i="3"/>
  <c r="BE182" i="3"/>
  <c r="BE260" i="3"/>
  <c r="BE265" i="3"/>
  <c r="BE285" i="3"/>
  <c r="BE319" i="3"/>
  <c r="BE383" i="3"/>
  <c r="BE404" i="3"/>
  <c r="BE421" i="3"/>
  <c r="BE444" i="3"/>
  <c r="BE149" i="4"/>
  <c r="BE165" i="4"/>
  <c r="BE168" i="4"/>
  <c r="BE170" i="4"/>
  <c r="BE179" i="4"/>
  <c r="BE241" i="4"/>
  <c r="J89" i="5"/>
  <c r="BE174" i="5"/>
  <c r="BE177" i="5"/>
  <c r="BE181" i="5"/>
  <c r="BE209" i="5"/>
  <c r="BE140" i="6"/>
  <c r="BE146" i="6"/>
  <c r="BE149" i="6"/>
  <c r="BE181" i="6"/>
  <c r="BE184" i="6"/>
  <c r="BE198" i="6"/>
  <c r="BE220" i="6"/>
  <c r="BE226" i="6"/>
  <c r="BE247" i="6"/>
  <c r="BE264" i="6"/>
  <c r="BE273" i="6"/>
  <c r="BE180" i="7"/>
  <c r="BE200" i="7"/>
  <c r="BE201" i="7"/>
  <c r="BE210" i="7"/>
  <c r="BE216" i="7"/>
  <c r="BE222" i="7"/>
  <c r="BE268" i="7"/>
  <c r="BE154" i="8"/>
  <c r="BE153" i="9"/>
  <c r="BE206" i="9"/>
  <c r="BE259" i="9"/>
  <c r="BE288" i="9"/>
  <c r="BK248" i="9"/>
  <c r="J248" i="9" s="1"/>
  <c r="J105" i="9" s="1"/>
  <c r="BE131" i="10"/>
  <c r="BE137" i="10"/>
  <c r="BE140" i="10"/>
  <c r="BE142" i="10"/>
  <c r="BE150" i="10"/>
  <c r="BE156" i="10"/>
  <c r="BE161" i="10"/>
  <c r="BE170" i="10"/>
  <c r="BE185" i="10"/>
  <c r="BE133" i="11"/>
  <c r="BE140" i="11"/>
  <c r="BE173" i="11"/>
  <c r="BE177" i="11"/>
  <c r="BE181" i="11"/>
  <c r="BE185" i="11"/>
  <c r="BE187" i="11"/>
  <c r="BE191" i="11"/>
  <c r="BE205" i="11"/>
  <c r="BE202" i="12"/>
  <c r="BE251" i="12"/>
  <c r="BE257" i="12"/>
  <c r="BE298" i="12"/>
  <c r="BE303" i="12"/>
  <c r="BE316" i="12"/>
  <c r="BE142" i="13"/>
  <c r="BE177" i="13"/>
  <c r="BE209" i="13"/>
  <c r="BE262" i="13"/>
  <c r="BE287" i="13"/>
  <c r="BE341" i="13"/>
  <c r="BE161" i="15"/>
  <c r="BE172" i="15"/>
  <c r="BE187" i="15"/>
  <c r="BE205" i="15"/>
  <c r="BE137" i="16"/>
  <c r="BE172" i="16"/>
  <c r="BE184" i="16"/>
  <c r="BE197" i="16"/>
  <c r="BE220" i="16"/>
  <c r="BB111" i="1"/>
  <c r="J34" i="3"/>
  <c r="AW96" i="1" s="1"/>
  <c r="F37" i="9"/>
  <c r="BD102" i="1" s="1"/>
  <c r="F37" i="14"/>
  <c r="BD107" i="1" s="1"/>
  <c r="F37" i="2"/>
  <c r="BD95" i="1" s="1"/>
  <c r="F35" i="6"/>
  <c r="BB99" i="1" s="1"/>
  <c r="F35" i="14"/>
  <c r="BB107" i="1" s="1"/>
  <c r="F34" i="7"/>
  <c r="BA100" i="1" s="1"/>
  <c r="F35" i="12"/>
  <c r="BB105" i="1" s="1"/>
  <c r="F36" i="5"/>
  <c r="BC98" i="1" s="1"/>
  <c r="F36" i="10"/>
  <c r="BC103" i="1" s="1"/>
  <c r="F36" i="3"/>
  <c r="BC96" i="1" s="1"/>
  <c r="F37" i="15"/>
  <c r="BD108" i="1" s="1"/>
  <c r="F35" i="4"/>
  <c r="BB97" i="1" s="1"/>
  <c r="F34" i="14"/>
  <c r="BA107" i="1" s="1"/>
  <c r="F34" i="17"/>
  <c r="BA110" i="1" s="1"/>
  <c r="J33" i="18"/>
  <c r="AV111" i="1" s="1"/>
  <c r="J34" i="8"/>
  <c r="AW101" i="1" s="1"/>
  <c r="J34" i="10"/>
  <c r="AW103" i="1" s="1"/>
  <c r="F34" i="5"/>
  <c r="BA98" i="1" s="1"/>
  <c r="F34" i="8"/>
  <c r="BA101" i="1" s="1"/>
  <c r="F36" i="11"/>
  <c r="BC104" i="1" s="1"/>
  <c r="F36" i="15"/>
  <c r="BC108" i="1" s="1"/>
  <c r="F35" i="10"/>
  <c r="BB103" i="1" s="1"/>
  <c r="F37" i="16"/>
  <c r="BD109" i="1" s="1"/>
  <c r="F35" i="5"/>
  <c r="BB98" i="1" s="1"/>
  <c r="F37" i="13"/>
  <c r="BD106" i="1" s="1"/>
  <c r="F37" i="11"/>
  <c r="BD104" i="1" s="1"/>
  <c r="F35" i="2"/>
  <c r="BB95" i="1" s="1"/>
  <c r="F36" i="9"/>
  <c r="BC102" i="1" s="1"/>
  <c r="F36" i="14"/>
  <c r="BC107" i="1" s="1"/>
  <c r="J34" i="7"/>
  <c r="AW100" i="1" s="1"/>
  <c r="F37" i="3"/>
  <c r="BD96" i="1" s="1"/>
  <c r="F36" i="4"/>
  <c r="BC97" i="1" s="1"/>
  <c r="F37" i="12"/>
  <c r="BD105" i="1" s="1"/>
  <c r="F34" i="12"/>
  <c r="BA105" i="1" s="1"/>
  <c r="F34" i="16"/>
  <c r="BA109" i="1" s="1"/>
  <c r="F37" i="6"/>
  <c r="BD99" i="1" s="1"/>
  <c r="F35" i="9"/>
  <c r="BB102" i="1" s="1"/>
  <c r="F37" i="5"/>
  <c r="BD98" i="1" s="1"/>
  <c r="F34" i="9"/>
  <c r="BA102" i="1" s="1"/>
  <c r="F36" i="13"/>
  <c r="BC106" i="1" s="1"/>
  <c r="F34" i="6"/>
  <c r="BA99" i="1" s="1"/>
  <c r="F36" i="2"/>
  <c r="BC95" i="1" s="1"/>
  <c r="F37" i="10"/>
  <c r="BD103" i="1" s="1"/>
  <c r="J34" i="11"/>
  <c r="AW104" i="1" s="1"/>
  <c r="F35" i="13"/>
  <c r="BB106" i="1" s="1"/>
  <c r="F37" i="7"/>
  <c r="BD100" i="1" s="1"/>
  <c r="J34" i="15"/>
  <c r="AW108" i="1" s="1"/>
  <c r="F35" i="3"/>
  <c r="BB96" i="1" s="1"/>
  <c r="F34" i="10"/>
  <c r="BA103" i="1" s="1"/>
  <c r="J34" i="5"/>
  <c r="AW98" i="1" s="1"/>
  <c r="J34" i="4"/>
  <c r="AW97" i="1" s="1"/>
  <c r="J34" i="16"/>
  <c r="AW109" i="1" s="1"/>
  <c r="F36" i="6"/>
  <c r="BC99" i="1" s="1"/>
  <c r="F34" i="2"/>
  <c r="BA95" i="1" s="1"/>
  <c r="F35" i="8"/>
  <c r="BB101" i="1" s="1"/>
  <c r="J34" i="9"/>
  <c r="AW102" i="1" s="1"/>
  <c r="J34" i="14"/>
  <c r="AW107" i="1" s="1"/>
  <c r="F37" i="4"/>
  <c r="BD97" i="1" s="1"/>
  <c r="F35" i="16"/>
  <c r="BB109" i="1" s="1"/>
  <c r="F34" i="4"/>
  <c r="BA97" i="1" s="1"/>
  <c r="F35" i="7"/>
  <c r="BB100" i="1" s="1"/>
  <c r="F35" i="15"/>
  <c r="BB108" i="1" s="1"/>
  <c r="F36" i="7"/>
  <c r="BC100" i="1" s="1"/>
  <c r="F34" i="13"/>
  <c r="BA106" i="1" s="1"/>
  <c r="F36" i="12"/>
  <c r="BC105" i="1" s="1"/>
  <c r="J34" i="12"/>
  <c r="AW105" i="1" s="1"/>
  <c r="F34" i="3"/>
  <c r="BA96" i="1" s="1"/>
  <c r="F36" i="8"/>
  <c r="BC101" i="1" s="1"/>
  <c r="F36" i="16"/>
  <c r="BC109" i="1" s="1"/>
  <c r="F37" i="8"/>
  <c r="BD101" i="1" s="1"/>
  <c r="F35" i="11"/>
  <c r="BB104" i="1" s="1"/>
  <c r="J34" i="13"/>
  <c r="AW106" i="1" s="1"/>
  <c r="F34" i="15"/>
  <c r="BA108" i="1" s="1"/>
  <c r="J34" i="2"/>
  <c r="AW95" i="1" s="1"/>
  <c r="J34" i="6"/>
  <c r="AW99" i="1" s="1"/>
  <c r="F34" i="11"/>
  <c r="BA104" i="1" s="1"/>
  <c r="J33" i="17"/>
  <c r="AV110" i="1" s="1"/>
  <c r="AT110" i="1" s="1"/>
  <c r="T120" i="2" l="1"/>
  <c r="R132" i="13"/>
  <c r="P131" i="9"/>
  <c r="AU102" i="1" s="1"/>
  <c r="BK129" i="10"/>
  <c r="R121" i="14"/>
  <c r="BK173" i="8"/>
  <c r="J173" i="8"/>
  <c r="J102" i="8" s="1"/>
  <c r="R129" i="10"/>
  <c r="R128" i="10"/>
  <c r="T130" i="11"/>
  <c r="T132" i="7"/>
  <c r="T131" i="7"/>
  <c r="R132" i="6"/>
  <c r="R131" i="6"/>
  <c r="P132" i="6"/>
  <c r="P131" i="6" s="1"/>
  <c r="AU99" i="1" s="1"/>
  <c r="P121" i="14"/>
  <c r="AU107" i="1" s="1"/>
  <c r="T131" i="12"/>
  <c r="T130" i="12"/>
  <c r="P129" i="10"/>
  <c r="P128" i="10" s="1"/>
  <c r="AU103" i="1" s="1"/>
  <c r="R127" i="15"/>
  <c r="R126" i="15" s="1"/>
  <c r="T133" i="13"/>
  <c r="T132" i="13"/>
  <c r="R132" i="7"/>
  <c r="R131" i="7" s="1"/>
  <c r="P131" i="12"/>
  <c r="P130" i="12" s="1"/>
  <c r="AU105" i="1" s="1"/>
  <c r="P120" i="3"/>
  <c r="AU96" i="1" s="1"/>
  <c r="P126" i="5"/>
  <c r="P125" i="5"/>
  <c r="AU98" i="1" s="1"/>
  <c r="R125" i="8"/>
  <c r="R124" i="8" s="1"/>
  <c r="T127" i="15"/>
  <c r="T126" i="15" s="1"/>
  <c r="P130" i="11"/>
  <c r="AU104" i="1" s="1"/>
  <c r="T132" i="9"/>
  <c r="T131" i="9" s="1"/>
  <c r="R132" i="9"/>
  <c r="R131" i="9" s="1"/>
  <c r="P124" i="8"/>
  <c r="AU101" i="1" s="1"/>
  <c r="R126" i="5"/>
  <c r="R125" i="5" s="1"/>
  <c r="BK221" i="10"/>
  <c r="J221" i="10" s="1"/>
  <c r="J106" i="10" s="1"/>
  <c r="BK132" i="9"/>
  <c r="R122" i="4"/>
  <c r="R121" i="4" s="1"/>
  <c r="P132" i="7"/>
  <c r="P131" i="7" s="1"/>
  <c r="AU100" i="1" s="1"/>
  <c r="T126" i="5"/>
  <c r="T125" i="5" s="1"/>
  <c r="T127" i="16"/>
  <c r="T126" i="16"/>
  <c r="P127" i="15"/>
  <c r="P126" i="15" s="1"/>
  <c r="AU108" i="1" s="1"/>
  <c r="P133" i="13"/>
  <c r="P132" i="13" s="1"/>
  <c r="AU106" i="1" s="1"/>
  <c r="T125" i="8"/>
  <c r="T124" i="8"/>
  <c r="T132" i="6"/>
  <c r="T131" i="6" s="1"/>
  <c r="T120" i="3"/>
  <c r="BK352" i="13"/>
  <c r="J352" i="13" s="1"/>
  <c r="J109" i="13" s="1"/>
  <c r="P122" i="4"/>
  <c r="P121" i="4"/>
  <c r="AU97" i="1" s="1"/>
  <c r="R127" i="16"/>
  <c r="R126" i="16" s="1"/>
  <c r="R131" i="12"/>
  <c r="R130" i="12" s="1"/>
  <c r="R130" i="11"/>
  <c r="P120" i="2"/>
  <c r="AU95" i="1" s="1"/>
  <c r="P127" i="16"/>
  <c r="P126" i="16" s="1"/>
  <c r="AU109" i="1" s="1"/>
  <c r="J96" i="4"/>
  <c r="J124" i="4"/>
  <c r="J99" i="4" s="1"/>
  <c r="BK246" i="5"/>
  <c r="J246" i="5"/>
  <c r="J104" i="5" s="1"/>
  <c r="J327" i="6"/>
  <c r="J108" i="6" s="1"/>
  <c r="BK253" i="7"/>
  <c r="J253" i="7" s="1"/>
  <c r="J105" i="7" s="1"/>
  <c r="J174" i="8"/>
  <c r="J103" i="8"/>
  <c r="J260" i="11"/>
  <c r="J110" i="11" s="1"/>
  <c r="J302" i="12"/>
  <c r="J107" i="12"/>
  <c r="BK121" i="3"/>
  <c r="J121" i="3" s="1"/>
  <c r="J97" i="3" s="1"/>
  <c r="J122" i="4"/>
  <c r="J97" i="4" s="1"/>
  <c r="BK126" i="5"/>
  <c r="BK132" i="6"/>
  <c r="BK131" i="6" s="1"/>
  <c r="J131" i="6" s="1"/>
  <c r="J96" i="6" s="1"/>
  <c r="BK286" i="7"/>
  <c r="J286" i="7" s="1"/>
  <c r="J108" i="7" s="1"/>
  <c r="J133" i="9"/>
  <c r="J98" i="9" s="1"/>
  <c r="BK285" i="9"/>
  <c r="J285" i="9"/>
  <c r="J109" i="9" s="1"/>
  <c r="J208" i="10"/>
  <c r="J105" i="10" s="1"/>
  <c r="BK335" i="13"/>
  <c r="J335" i="13" s="1"/>
  <c r="J106" i="13" s="1"/>
  <c r="BK135" i="14"/>
  <c r="J135" i="14" s="1"/>
  <c r="J99" i="14" s="1"/>
  <c r="BK200" i="16"/>
  <c r="J200" i="16" s="1"/>
  <c r="J102" i="16" s="1"/>
  <c r="BK218" i="16"/>
  <c r="J218" i="16" s="1"/>
  <c r="J105" i="16" s="1"/>
  <c r="J360" i="6"/>
  <c r="J111" i="6" s="1"/>
  <c r="BK132" i="7"/>
  <c r="J132" i="7" s="1"/>
  <c r="J97" i="7" s="1"/>
  <c r="J130" i="10"/>
  <c r="J98" i="10" s="1"/>
  <c r="J353" i="13"/>
  <c r="J110" i="13" s="1"/>
  <c r="BK122" i="14"/>
  <c r="J122" i="14" s="1"/>
  <c r="J97" i="14" s="1"/>
  <c r="J219" i="15"/>
  <c r="J106" i="15" s="1"/>
  <c r="BK127" i="16"/>
  <c r="BK117" i="17"/>
  <c r="J117" i="17" s="1"/>
  <c r="J30" i="17" s="1"/>
  <c r="AG110" i="1" s="1"/>
  <c r="AN110" i="1" s="1"/>
  <c r="J222" i="10"/>
  <c r="J107" i="10"/>
  <c r="BK131" i="11"/>
  <c r="J131" i="11" s="1"/>
  <c r="J97" i="11" s="1"/>
  <c r="BK133" i="13"/>
  <c r="J133" i="13" s="1"/>
  <c r="J97" i="13" s="1"/>
  <c r="BK200" i="15"/>
  <c r="J200" i="15"/>
  <c r="J102" i="15" s="1"/>
  <c r="BK125" i="8"/>
  <c r="BK124" i="8" s="1"/>
  <c r="J124" i="8" s="1"/>
  <c r="J96" i="8" s="1"/>
  <c r="BK251" i="9"/>
  <c r="J251" i="9" s="1"/>
  <c r="J106" i="9" s="1"/>
  <c r="BK338" i="12"/>
  <c r="J338" i="12" s="1"/>
  <c r="J109" i="12" s="1"/>
  <c r="BK127" i="15"/>
  <c r="BK126" i="15" s="1"/>
  <c r="J126" i="15" s="1"/>
  <c r="J96" i="15" s="1"/>
  <c r="BK117" i="18"/>
  <c r="J117" i="18" s="1"/>
  <c r="J96" i="18" s="1"/>
  <c r="BK121" i="2"/>
  <c r="J121" i="2" s="1"/>
  <c r="J97" i="2" s="1"/>
  <c r="BK131" i="12"/>
  <c r="J131" i="12" s="1"/>
  <c r="J97" i="12" s="1"/>
  <c r="J33" i="2"/>
  <c r="AV95" i="1" s="1"/>
  <c r="AT95" i="1" s="1"/>
  <c r="F33" i="7"/>
  <c r="AZ100" i="1" s="1"/>
  <c r="BD94" i="1"/>
  <c r="W33" i="1" s="1"/>
  <c r="F33" i="15"/>
  <c r="AZ108" i="1" s="1"/>
  <c r="J33" i="11"/>
  <c r="AV104" i="1" s="1"/>
  <c r="AT104" i="1" s="1"/>
  <c r="J33" i="9"/>
  <c r="AV102" i="1" s="1"/>
  <c r="AT102" i="1" s="1"/>
  <c r="J33" i="15"/>
  <c r="AV108" i="1" s="1"/>
  <c r="AT108" i="1" s="1"/>
  <c r="AT111" i="1"/>
  <c r="J33" i="4"/>
  <c r="AV97" i="1" s="1"/>
  <c r="AT97" i="1" s="1"/>
  <c r="F33" i="17"/>
  <c r="AZ110" i="1" s="1"/>
  <c r="BB94" i="1"/>
  <c r="AX94" i="1" s="1"/>
  <c r="F33" i="8"/>
  <c r="AZ101" i="1" s="1"/>
  <c r="J33" i="14"/>
  <c r="AV107" i="1" s="1"/>
  <c r="AT107" i="1" s="1"/>
  <c r="F33" i="10"/>
  <c r="AZ103" i="1" s="1"/>
  <c r="F33" i="4"/>
  <c r="AZ97" i="1" s="1"/>
  <c r="F33" i="18"/>
  <c r="AZ111" i="1" s="1"/>
  <c r="J33" i="6"/>
  <c r="AV99" i="1" s="1"/>
  <c r="AT99" i="1" s="1"/>
  <c r="F33" i="14"/>
  <c r="AZ107" i="1" s="1"/>
  <c r="F33" i="2"/>
  <c r="AZ95" i="1" s="1"/>
  <c r="BA94" i="1"/>
  <c r="AW94" i="1" s="1"/>
  <c r="AK30" i="1" s="1"/>
  <c r="J33" i="13"/>
  <c r="AV106" i="1" s="1"/>
  <c r="AT106" i="1" s="1"/>
  <c r="F33" i="9"/>
  <c r="AZ102" i="1" s="1"/>
  <c r="J33" i="12"/>
  <c r="AV105" i="1"/>
  <c r="AT105" i="1" s="1"/>
  <c r="J33" i="5"/>
  <c r="AV98" i="1" s="1"/>
  <c r="AT98" i="1" s="1"/>
  <c r="J33" i="16"/>
  <c r="AV109" i="1" s="1"/>
  <c r="AT109" i="1" s="1"/>
  <c r="F33" i="16"/>
  <c r="AZ109" i="1" s="1"/>
  <c r="F33" i="6"/>
  <c r="AZ99" i="1" s="1"/>
  <c r="F33" i="13"/>
  <c r="AZ106" i="1" s="1"/>
  <c r="BC94" i="1"/>
  <c r="W32" i="1" s="1"/>
  <c r="F33" i="11"/>
  <c r="AZ104" i="1"/>
  <c r="J33" i="10"/>
  <c r="AV103" i="1" s="1"/>
  <c r="AT103" i="1" s="1"/>
  <c r="F33" i="3"/>
  <c r="AZ96" i="1" s="1"/>
  <c r="J33" i="8"/>
  <c r="AV101" i="1" s="1"/>
  <c r="AT101" i="1" s="1"/>
  <c r="J33" i="7"/>
  <c r="AV100" i="1" s="1"/>
  <c r="AT100" i="1" s="1"/>
  <c r="J33" i="3"/>
  <c r="AV96" i="1" s="1"/>
  <c r="AT96" i="1" s="1"/>
  <c r="F33" i="5"/>
  <c r="AZ98" i="1" s="1"/>
  <c r="F33" i="12"/>
  <c r="AZ105" i="1" s="1"/>
  <c r="BK126" i="16" l="1"/>
  <c r="J126" i="16" s="1"/>
  <c r="J30" i="16" s="1"/>
  <c r="AG109" i="1" s="1"/>
  <c r="BK125" i="5"/>
  <c r="J125" i="5" s="1"/>
  <c r="J96" i="5" s="1"/>
  <c r="BK131" i="9"/>
  <c r="J131" i="9"/>
  <c r="J30" i="9" s="1"/>
  <c r="AG102" i="1" s="1"/>
  <c r="AN102" i="1" s="1"/>
  <c r="BK128" i="10"/>
  <c r="J128" i="10" s="1"/>
  <c r="J96" i="10" s="1"/>
  <c r="J39" i="16"/>
  <c r="BK120" i="2"/>
  <c r="J120" i="2" s="1"/>
  <c r="J96" i="2" s="1"/>
  <c r="BK120" i="3"/>
  <c r="J120" i="3" s="1"/>
  <c r="J96" i="3" s="1"/>
  <c r="J126" i="5"/>
  <c r="J97" i="5"/>
  <c r="J125" i="8"/>
  <c r="J97" i="8" s="1"/>
  <c r="J132" i="9"/>
  <c r="J97" i="9" s="1"/>
  <c r="J96" i="16"/>
  <c r="J127" i="16"/>
  <c r="J97" i="16" s="1"/>
  <c r="J132" i="6"/>
  <c r="J97" i="6" s="1"/>
  <c r="BK131" i="7"/>
  <c r="J131" i="7" s="1"/>
  <c r="J96" i="7" s="1"/>
  <c r="J129" i="10"/>
  <c r="J97" i="10"/>
  <c r="J127" i="15"/>
  <c r="J97" i="15"/>
  <c r="J96" i="17"/>
  <c r="BK130" i="11"/>
  <c r="J130" i="11" s="1"/>
  <c r="J96" i="11" s="1"/>
  <c r="BK130" i="12"/>
  <c r="J130" i="12" s="1"/>
  <c r="J96" i="12" s="1"/>
  <c r="BK132" i="13"/>
  <c r="J132" i="13" s="1"/>
  <c r="J96" i="13" s="1"/>
  <c r="BK121" i="14"/>
  <c r="J121" i="14"/>
  <c r="J96" i="14" s="1"/>
  <c r="J39" i="17"/>
  <c r="J39" i="4"/>
  <c r="AN97" i="1"/>
  <c r="AN109" i="1"/>
  <c r="W31" i="1"/>
  <c r="AY94" i="1"/>
  <c r="J30" i="5"/>
  <c r="AG98" i="1"/>
  <c r="AN98" i="1" s="1"/>
  <c r="AZ94" i="1"/>
  <c r="AV94" i="1" s="1"/>
  <c r="AK29" i="1" s="1"/>
  <c r="AU94" i="1"/>
  <c r="J30" i="8"/>
  <c r="AG101" i="1" s="1"/>
  <c r="AN101" i="1" s="1"/>
  <c r="J30" i="18"/>
  <c r="AG111" i="1"/>
  <c r="AN111" i="1" s="1"/>
  <c r="J30" i="6"/>
  <c r="AG99" i="1" s="1"/>
  <c r="AN99" i="1" s="1"/>
  <c r="J30" i="15"/>
  <c r="AG108" i="1" s="1"/>
  <c r="AN108" i="1" s="1"/>
  <c r="W30" i="1"/>
  <c r="J39" i="9" l="1"/>
  <c r="J96" i="9"/>
  <c r="J39" i="15"/>
  <c r="J39" i="18"/>
  <c r="J39" i="6"/>
  <c r="J39" i="5"/>
  <c r="J39" i="8"/>
  <c r="J30" i="7"/>
  <c r="AG100" i="1" s="1"/>
  <c r="AN100" i="1" s="1"/>
  <c r="J30" i="10"/>
  <c r="AG103" i="1"/>
  <c r="AN103" i="1" s="1"/>
  <c r="W29" i="1"/>
  <c r="J30" i="11"/>
  <c r="AG104" i="1"/>
  <c r="AN104" i="1" s="1"/>
  <c r="J30" i="13"/>
  <c r="AG106" i="1" s="1"/>
  <c r="AN106" i="1" s="1"/>
  <c r="J30" i="2"/>
  <c r="AG95" i="1" s="1"/>
  <c r="AN95" i="1" s="1"/>
  <c r="J30" i="12"/>
  <c r="AG105" i="1"/>
  <c r="AN105" i="1"/>
  <c r="J30" i="14"/>
  <c r="AG107" i="1" s="1"/>
  <c r="AN107" i="1" s="1"/>
  <c r="J30" i="3"/>
  <c r="AG96" i="1" s="1"/>
  <c r="AN96" i="1" s="1"/>
  <c r="AT94" i="1"/>
  <c r="J39" i="10" l="1"/>
  <c r="J39" i="12"/>
  <c r="J39" i="11"/>
  <c r="J39" i="14"/>
  <c r="J39" i="2"/>
  <c r="J39" i="13"/>
  <c r="J39" i="3"/>
  <c r="J39" i="7"/>
  <c r="AG94" i="1"/>
  <c r="AK26" i="1" s="1"/>
  <c r="AK35" i="1" s="1"/>
  <c r="AN94" i="1" l="1"/>
</calcChain>
</file>

<file path=xl/sharedStrings.xml><?xml version="1.0" encoding="utf-8"?>
<sst xmlns="http://schemas.openxmlformats.org/spreadsheetml/2006/main" count="26055" uniqueCount="2400">
  <si>
    <t>Export Komplet</t>
  </si>
  <si>
    <t/>
  </si>
  <si>
    <t>2.0</t>
  </si>
  <si>
    <t>False</t>
  </si>
  <si>
    <t>{aa329197-4e9b-4ab0-8ef9-c2c84f28344c}</t>
  </si>
  <si>
    <t>&gt;&gt;  skryté sloupce  &lt;&lt;</t>
  </si>
  <si>
    <t>0,01</t>
  </si>
  <si>
    <t>21</t>
  </si>
  <si>
    <t>15</t>
  </si>
  <si>
    <t>REKAPITULACE STAVBY</t>
  </si>
  <si>
    <t>v ---  níže se nacházejí doplnkové a pomocné údaje k sestavám  --- v</t>
  </si>
  <si>
    <t>0,001</t>
  </si>
  <si>
    <t>Kód:</t>
  </si>
  <si>
    <t>20066</t>
  </si>
  <si>
    <t>Stavba:</t>
  </si>
  <si>
    <t>Oprava trati Moravské Bránice – Moravský Krumlov</t>
  </si>
  <si>
    <t>KSO:</t>
  </si>
  <si>
    <t>CC-CZ:</t>
  </si>
  <si>
    <t>Místo:</t>
  </si>
  <si>
    <t>Mezistaniční úsek km 128,431 – 122,460</t>
  </si>
  <si>
    <t>Datum:</t>
  </si>
  <si>
    <t>11. 2. 2021</t>
  </si>
  <si>
    <t>Zadavatel:</t>
  </si>
  <si>
    <t>IČ:</t>
  </si>
  <si>
    <t>SPRÁVA ŽELEZNIC, STÁTNÍ ORGANIZACE</t>
  </si>
  <si>
    <t>DIČ:</t>
  </si>
  <si>
    <t>Zhotovitel:</t>
  </si>
  <si>
    <t xml:space="preserve"> </t>
  </si>
  <si>
    <t>Projektant:</t>
  </si>
  <si>
    <t>Dopravní projektování spol. s r.o.</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</si>
  <si>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</si>
  <si>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</si>
  <si>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</si>
  <si>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</si>
  <si>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</si>
  <si>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</si>
  <si>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</si>
  <si>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</si>
  <si>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</si>
  <si>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</si>
  <si>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</si>
  <si>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</si>
  <si>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</si>
  <si>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</si>
  <si>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</si>
  <si>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</si>
  <si>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</si>
  <si>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</si>
  <si>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</si>
  <si>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</si>
  <si>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</si>
  <si>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</si>
  <si>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</si>
  <si>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</si>
  <si>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</si>
  <si>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</si>
  <si>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</si>
  <si>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</si>
  <si>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</si>
  <si>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</si>
  <si>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</si>
  <si>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</si>
  <si>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</si>
  <si>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</si>
  <si>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</si>
  <si>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</si>
  <si>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</si>
  <si>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</si>
  <si>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</si>
  <si>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</si>
  <si>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</si>
  <si>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</si>
  <si>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</si>
  <si>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</si>
  <si>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</si>
  <si>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</si>
  <si>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</si>
  <si>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660.1</t>
  </si>
  <si>
    <t>Železniční svršek</t>
  </si>
  <si>
    <t>STA</t>
  </si>
  <si>
    <t>1</t>
  </si>
  <si>
    <t>{297c3ec7-a536-449c-9590-f1da15e99645}</t>
  </si>
  <si>
    <t>2</t>
  </si>
  <si>
    <t>SO 660.2</t>
  </si>
  <si>
    <t>{5d23cb5e-76a7-42c7-8e38-053db0dc6508}</t>
  </si>
  <si>
    <t>SO 661.1</t>
  </si>
  <si>
    <t>Železniční spodek</t>
  </si>
  <si>
    <t>{4df01bea-1f59-464b-9461-3c41835143d7}</t>
  </si>
  <si>
    <t>SO 210</t>
  </si>
  <si>
    <t>Propustek v km 125,702</t>
  </si>
  <si>
    <t>{d6b7e126-7ff2-484b-9bb0-969bc4cefd7b}</t>
  </si>
  <si>
    <t>SO 211</t>
  </si>
  <si>
    <t>Propustek v km 125,823</t>
  </si>
  <si>
    <t>{90aa464d-827d-4276-a297-358b159e7579}</t>
  </si>
  <si>
    <t>SO 212</t>
  </si>
  <si>
    <t>Propustek v km 125,983</t>
  </si>
  <si>
    <t>{9b41ab24-d67e-4eec-97a7-e2709c544445}</t>
  </si>
  <si>
    <t>SO 213</t>
  </si>
  <si>
    <t>Propustek v km 126.195</t>
  </si>
  <si>
    <t>{cbeb0185-ebb7-4099-95d7-c76d19df1e6b}</t>
  </si>
  <si>
    <t>SO 214</t>
  </si>
  <si>
    <t>Propustek v KM 126.339</t>
  </si>
  <si>
    <t>{c75e7aa3-ae40-42a5-b064-2f041ead9c93}</t>
  </si>
  <si>
    <t>SO 215</t>
  </si>
  <si>
    <t>Propustek v km 126,478</t>
  </si>
  <si>
    <t>{ae5be003-96ff-4414-a272-88b3f4705c4b}</t>
  </si>
  <si>
    <t>SO 216</t>
  </si>
  <si>
    <t>Propustek v km 126.862</t>
  </si>
  <si>
    <t>{bc30711c-a08a-4ad4-97b3-5867becfd668}</t>
  </si>
  <si>
    <t>SO 217</t>
  </si>
  <si>
    <t>Propustek v km 127,517</t>
  </si>
  <si>
    <t>{e86089ad-5454-469f-8699-ac0b6d169d86}</t>
  </si>
  <si>
    <t>SO 218</t>
  </si>
  <si>
    <t>Propustek vev. km 127,607</t>
  </si>
  <si>
    <t>ING</t>
  </si>
  <si>
    <t>{66105060-3820-460d-b569-dc3f9b17633b}</t>
  </si>
  <si>
    <t>SO 219</t>
  </si>
  <si>
    <t>Propustek v Km 128,592</t>
  </si>
  <si>
    <t>{4d9d2099-5259-471b-8ef9-f77d6e5a64ac}</t>
  </si>
  <si>
    <t>SO 220</t>
  </si>
  <si>
    <t>TUNEL EV. Č. 201, BUDKOVICKÝ</t>
  </si>
  <si>
    <t>{9d1d897a-38d1-4dad-8143-39c2a8114fdc}</t>
  </si>
  <si>
    <t>SO 221</t>
  </si>
  <si>
    <t>TUNEL EV. Č. 202, NA RÉNĚ</t>
  </si>
  <si>
    <t>{ed14b03d-7f5c-41bc-8255-2eb9403e213b}</t>
  </si>
  <si>
    <t>VRN.1</t>
  </si>
  <si>
    <t>Zařízení staveniště</t>
  </si>
  <si>
    <t>{4f068bf1-eaa7-4ec5-a1e1-5dba47a2498a}</t>
  </si>
  <si>
    <t>VRN.2</t>
  </si>
  <si>
    <t>{faecdb3d-bc88-4fe4-b91c-99958c77473e}</t>
  </si>
  <si>
    <t>KRYCÍ LIST SOUPISU PRACÍ</t>
  </si>
  <si>
    <t>Objekt:</t>
  </si>
  <si>
    <t>SO 660.1 - Železniční svršek</t>
  </si>
  <si>
    <t>REKAPITULACE ČLENĚNÍ SOUPISU PRACÍ</t>
  </si>
  <si>
    <t>Kód dílu - Popis</t>
  </si>
  <si>
    <t>Cena celkem [CZK]</t>
  </si>
  <si>
    <t>Náklady ze soupisu prací</t>
  </si>
  <si>
    <t>-1</t>
  </si>
  <si>
    <t>HSV - Práce a dodávky HSV</t>
  </si>
  <si>
    <t xml:space="preserve">    5 - Komunikace pozemní</t>
  </si>
  <si>
    <t>OST - Ostatní</t>
  </si>
  <si>
    <t>VRN - Vedlejší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</si>
  <si>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</si>
  <si>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</si>
  <si>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</si>
  <si>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</si>
  <si>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</si>
  <si>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</si>
  <si>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</si>
  <si>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</si>
  <si>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</si>
  <si>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</si>
  <si>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</si>
  <si>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</si>
  <si>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</si>
  <si>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</si>
  <si>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</si>
  <si>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</si>
  <si>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5</t>
  </si>
  <si>
    <t>Komunikace pozemní</t>
  </si>
  <si>
    <t>K</t>
  </si>
  <si>
    <t>5905055010</t>
  </si>
  <si>
    <t>Odstranění stávajícího kolejového lože odtěžením v koleji. Poznámka: 1. V cenách jsou započteny náklady na odstranění KL, úpravu pláně a rozprostření výzisku na terén nebo jeho naložení na dopravní prostředek. 2. Položka se použije v případech, kdy se nové KL nezřizuje.</t>
  </si>
  <si>
    <t>m3</t>
  </si>
  <si>
    <t>CS ÚRS 2020 01</t>
  </si>
  <si>
    <t>4</t>
  </si>
  <si>
    <t>-1113468413</t>
  </si>
  <si>
    <t>PSC</t>
  </si>
  <si>
    <t>Poznámka k souboru cen:_x000D_
1. V cenách jsou započteny náklady na odstranění KL, úpravu pláně a rozprostření výzisku na terén nebo jeho naložení na dopravní prostředek. 2. Položka se použije v případech, kdy se nové KL nezřizuje.</t>
  </si>
  <si>
    <t>VV</t>
  </si>
  <si>
    <t>rok 2021</t>
  </si>
  <si>
    <t>True</t>
  </si>
  <si>
    <t xml:space="preserve">0,887*3218 "od km 127,544 do km 128,431 (v místech tunelů) </t>
  </si>
  <si>
    <t>0,240*3218 "125,560 do km 125,800 (v místě nástupiště)</t>
  </si>
  <si>
    <t>-31,720 "odečet kubatůry zrealizované v rámci SO 218 Propustek ev km 127,607</t>
  </si>
  <si>
    <t>Součet</t>
  </si>
  <si>
    <t>5905060010</t>
  </si>
  <si>
    <t>Zřízení nového kolejového lože v koleji. Poznámka: 1. V cenách jsou započteny náklady na zřízení KL nově zřizované koleje, vložení geosyntetika, rozprostření vrstvy kameniva, zřízení homogenizované vrstvy kameniva a úprava KL do profilu. 2. V cenách nejsou obsaženy náklady na položení KR, úpravu směrového a výškového uspořádání, doplnění a dodávku kameniva a snížení KL pod patou kolejnice. 3. Položka se použije v případech nově zřizované koleje nebo výhybky.</t>
  </si>
  <si>
    <t>-1402132</t>
  </si>
  <si>
    <t>Poznámka k souboru cen:_x000D_
1. V cenách jsou započteny náklady na zřízení KL nově zřizované koleje, vložení geosyntetika, rozprostření vrstvy kameniva, zřízení homogenizované vrstvy kameniva a úprava KL do profilu. 2. V cenách nejsou obsaženy náklady na položení KR, úpravu směrového a výškového uspořádání, doplnění a dodávku kameniva a snížení KL pod patou kolejnice. 3. Položka se použije v případech nově zřizované koleje nebo výhybky.</t>
  </si>
  <si>
    <t xml:space="preserve">0,887*3172 "od km 127,544 do km 128,431 (v místech tunelů) </t>
  </si>
  <si>
    <t>0,240*3172 "125,560 do km 125,800 (v místě nástupiště)</t>
  </si>
  <si>
    <t>3</t>
  </si>
  <si>
    <t>M</t>
  </si>
  <si>
    <t>5955101000</t>
  </si>
  <si>
    <t>Kamenivo drcené štěrk frakce 31,5/63 třídy BI</t>
  </si>
  <si>
    <t>t</t>
  </si>
  <si>
    <t>8</t>
  </si>
  <si>
    <t>-714958313</t>
  </si>
  <si>
    <t xml:space="preserve">0,887*3172 *2,0"od km 127,544 do km 128,431 (v místech tunelů) </t>
  </si>
  <si>
    <t>0,240*3172*2,0 "125,560 do km 125,800 (v místě nástupiště)</t>
  </si>
  <si>
    <t>1604*2,0 "doplnění štěrkodrdí 31,5/63 mm pod drážní stezkou</t>
  </si>
  <si>
    <t>-31,720*2,0 "odečet kubatůry zrealizované v rámci SO 218 Propustek ev km 127,607</t>
  </si>
  <si>
    <t>5905023030</t>
  </si>
  <si>
    <t>Úprava povrchu stezky rozprostřením štěrkodrtě přes 5 do 10 cm. Poznámka: 1. V cenách jsou započteny náklady na rozprostření a urovnání kameniva včetně zhutnění povrchu stezky. Platí pro nový i stávající stav. 2. V cenách nejsou obsaženy náklady na dodávku drtě.</t>
  </si>
  <si>
    <t>m2</t>
  </si>
  <si>
    <t>-1687350424</t>
  </si>
  <si>
    <t>Poznámka k souboru cen:_x000D_
1. V cenách jsou započteny náklady na rozprostření a urovnání kameniva včetně zhutnění povrchu stezky. Platí pro nový i stávající stav. 2. V cenách nejsou obsaženy náklady na dodávku drtě.</t>
  </si>
  <si>
    <t>353*2 "od km 127,790 do 5m 128,143 oboustranně</t>
  </si>
  <si>
    <t>58343872</t>
  </si>
  <si>
    <t>kamenivo drcené hrubé frakce 4/16</t>
  </si>
  <si>
    <t>CS ÚRS 2021 01</t>
  </si>
  <si>
    <t>1677831113</t>
  </si>
  <si>
    <t>353*2*0,1*2 "ŠDE 4/16 kryt drážní stezky, od km 127,790 do 5m 128,143 oboustranně</t>
  </si>
  <si>
    <t>6</t>
  </si>
  <si>
    <t>5905025110</t>
  </si>
  <si>
    <t>Doplnění stezky štěrkodrtí souvislé. Poznámka: 1. V cenách jsou započteny náklady na doplnění kameniva včetně rozprostření ojediněle ručně z vozíku nebo souvisle mechanizací z vozíků nebo železničních vozů. 2. V cenách nejsou obsaženy náklady na dodávku kameniva.</t>
  </si>
  <si>
    <t>-455148609</t>
  </si>
  <si>
    <t>Poznámka k souboru cen:_x000D_
1. V cenách jsou započteny náklady na doplnění kameniva včetně rozprostření ojediněle ručně z vozíku nebo souvisle mechanizací z vozíků nebo železničních vozů. 2. V cenách nejsou obsaženy náklady na dodávku kameniva.</t>
  </si>
  <si>
    <t>1287 "doplnění štěrkodrdí 31,5/63 mm pod drážní stezku nad trativodem a vsak. rýhami</t>
  </si>
  <si>
    <t>317 "doplnění štěrkodrdí 31,5/63 mm pod drážní stezku nad propustky</t>
  </si>
  <si>
    <t>dodávky kameniva naceněny v pol 5955101000</t>
  </si>
  <si>
    <t>7</t>
  </si>
  <si>
    <t>5906135190</t>
  </si>
  <si>
    <t>Demontáž kolejového roštu koleje na úložišti pražce betonové tv. S49 "c". Poznámka: 1. V cenách jsou započteny náklady na demontáž a rozebrání kolejového roštu do součástí, manipulaci, naložení výzisku na dopravní prostředek a uložení na úložišti. 2. V cenách nejsou obsaženy náklady na dopravu a vytřídění.</t>
  </si>
  <si>
    <t>km</t>
  </si>
  <si>
    <t>1002224395</t>
  </si>
  <si>
    <t>Poznámka k souboru cen:_x000D_
1. V cenách jsou započteny náklady na demontáž a rozebrání kolejového roštu do součástí, manipulaci, naložení výzisku na dopravní prostředek a uložení na úložišti. 2. V cenách nejsou obsaženy náklady na dopravu a vytřídění.</t>
  </si>
  <si>
    <t>0,240 "km 125,560 až 125,800</t>
  </si>
  <si>
    <t>0,887 "127,544 až 128,431</t>
  </si>
  <si>
    <t>5906130390</t>
  </si>
  <si>
    <t>Montáž kolejového roštu v ose koleje pražce betonové vystrojené tv. S49 rozdělení "d". Poznámka: 1. V cenách jsou započteny náklady na manipulaci a montáž KR, u pražců dřevěných nevystrojených i na vrtání pražců. 2. V cenách nejsou obsaženy náklady na dodávku materiálu.</t>
  </si>
  <si>
    <t>1964944750</t>
  </si>
  <si>
    <t>Poznámka k souboru cen:_x000D_
1. V cenách jsou započteny náklady na manipulaci a montáž KR, u pražců dřevěných nevystrojených i na vrtání pražců. 2. V cenách nejsou obsaženy náklady na dodávku materiálu.</t>
  </si>
  <si>
    <t>Materiál bude dodán od investora (SŽ).</t>
  </si>
  <si>
    <t>Dodávku kolejnic uchazeč resp. zhotovitel nenaceňuje</t>
  </si>
  <si>
    <t>9</t>
  </si>
  <si>
    <t>921930</t>
  </si>
  <si>
    <t>ANTIKOROZNÍ PROVEDENÍ UPEVŇOVADEL A JINÉHO DROBNÉHO KOLEJIVA</t>
  </si>
  <si>
    <t>OTSKP 2020</t>
  </si>
  <si>
    <t>863087374</t>
  </si>
  <si>
    <t>Poznámka k souboru cen:_x000D_
(Položka je příplatkovou jakožto materiálový rozdíl oproti standardnímu upevnění. Samostatně ji tedy nelze použít.) 1. Položka obsahuje: – antikorozní provedení určených částí upevnění žárovým zinkováním nebo jiným vhodným způsobem ve výrobním závodu – příplatky za ztížené podmínky vyskytující se při zřízení kolejových vah, např. za překážky na straně koleje apod. 2. Položka neobsahuje: – dodávku materiálu, je součástí položek zřízení koleje nebo přejezdu 3. Způsob měření: Měří se metr délkový.</t>
  </si>
  <si>
    <t>139 " v Budkovicém tunelu v km 127,643-127,782</t>
  </si>
  <si>
    <t>148 "v tuneli Na Reně v km 128,136-128,284</t>
  </si>
  <si>
    <t>10</t>
  </si>
  <si>
    <t>5957104025</t>
  </si>
  <si>
    <t>kus</t>
  </si>
  <si>
    <t>149666418</t>
  </si>
  <si>
    <t>11</t>
  </si>
  <si>
    <t>5956140030</t>
  </si>
  <si>
    <t>-300339907</t>
  </si>
  <si>
    <t>12</t>
  </si>
  <si>
    <t>5907050020</t>
  </si>
  <si>
    <t>Dělení kolejnic řezáním nebo rozbroušením tv. S49. Poznámka: 1. V cenách jsou započteny náklady na manipulaci, podložení, označení a provedení řezu kolejnice.</t>
  </si>
  <si>
    <t>675784533</t>
  </si>
  <si>
    <t>Poznámka k souboru cen:_x000D_
1. V cenách jsou započteny náklady na manipulaci, podložení, označení a provedení řezu kolejnice.</t>
  </si>
  <si>
    <t>4  "napojení nových kolejnic</t>
  </si>
  <si>
    <t>13</t>
  </si>
  <si>
    <t>5907050120</t>
  </si>
  <si>
    <t>Dělení kolejnic kyslíkem tv. S49. Poznámka: 1. V cenách jsou započteny náklady na manipulaci, podložení, označení a provedení řezu kolejnice.</t>
  </si>
  <si>
    <t>1951030654</t>
  </si>
  <si>
    <t>14</t>
  </si>
  <si>
    <t>5908005130</t>
  </si>
  <si>
    <t>Oprava kolejnicového styku demontáž spojky tv. S49. Poznámka: 1. V cenách jsou započteny náklady na výměnu, demontáž nebo montáž vnitřní spojky a/nebo celého styku a ošetření součástí mazivem. U přechodových spojek se použije položka s větším tvarem. 2. V cenách nejsou obsaženy náklady na dodávku materiálu.</t>
  </si>
  <si>
    <t>986698364</t>
  </si>
  <si>
    <t>Poznámka k souboru cen:_x000D_
1. V cenách jsou započteny náklady na výměnu, demontáž nebo montáž vnitřní spojky a/nebo celého styku a ošetření součástí mazivem. U přechodových spojek se použije položka s větším tvarem. 2. V cenách nejsou obsaženy náklady na dodávku materiálu.</t>
  </si>
  <si>
    <t>5909030020</t>
  </si>
  <si>
    <t>Následná úprava GPK koleje směrové a výškové uspořádání pražce betonové. Poznámka: 1. V cenách jsou započteny náklady na úpravu směrového a výškového uspořádání strojní linkou ASP s přesným zaměřením její prostorové polohy po konsolidaci KL, úpravu KL pluhem a měření mezních stavebních odchylek dle ČSN, měření technologických veličin a předání tištěných výstupů objednateli. 2. V cenách nejsou obsaženy náklady na zaměření APK, doplnění a dodávku kameniva a snížení KL pod patou kolejnice.</t>
  </si>
  <si>
    <t>1671127864</t>
  </si>
  <si>
    <t>Poznámka k souboru cen:_x000D_
1. V cenách jsou započteny náklady na úpravu směrového a výškového uspořádání strojní linkou ASP s přesným zaměřením její prostorové polohy po konsolidaci KL, úpravu KL pluhem a měření mezních stavebních odchylek dle ČSN, měření technologických veličin a předání tištěných výstupů objednateli. 2. V cenách nejsou obsaženy náklady na zaměření APK, doplnění a dodávku kameniva a snížení KL pod patou kolejnice.</t>
  </si>
  <si>
    <t>0,240+0,1 "km 125,560 až 125,800</t>
  </si>
  <si>
    <t>0,887+0,1 "127,544 až 128,431</t>
  </si>
  <si>
    <t>16</t>
  </si>
  <si>
    <t>5909031020</t>
  </si>
  <si>
    <t>Úprava GPK koleje směrové a výškové uspořádání pražce betonové. Poznámka: 1. V cenách jsou započteny náklady na nasazení strojní linky pro úpravu směrového a výškového uspořádání ASP metodou zmenšování chyb a úpravu KL pluhem včetně měření mezních stavebních odchylek dle ČSN, měření technologických veličin a předání tištěných výstupů objednateli. 2. V cenách nejsou obsaženy náklady doplnění a dodávku kameniva a snížení KL pod patou kolejnice.</t>
  </si>
  <si>
    <t>-780359218</t>
  </si>
  <si>
    <t>Poznámka k souboru cen:_x000D_
1. V cenách jsou započteny náklady na nasazení strojní linky pro úpravu směrového a výškového uspořádání ASP metodou zmenšování chyb a úpravu KL pluhem včetně měření mezních stavebních odchylek dle ČSN, měření technologických veličin a předání tištěných výstupů objednateli. 2. V cenách nejsou obsaženy náklady doplnění a dodávku kameniva a snížení KL pod patou kolejnice.</t>
  </si>
  <si>
    <t>17</t>
  </si>
  <si>
    <t>5909032020</t>
  </si>
  <si>
    <t>Přesná úprava GPK koleje směrové a výškové uspořádání pražce betonové. Poznámka: 1. V cenách jsou započteny náklady na úpravu směrového a výškového uspořádání strojní linkou ASP s přesným zaměřením její prostorové polohy, úpravu KL pluhem a měření mezních stavebních odchylek dle ČSN, měření technologických veličin a předání tištěných výstupů objednateli. 2. V cenách nejsou obsaženy náklady na zaměření APK, doplnění a dodávku kameniva a snížení KL pod patou kolejnice.</t>
  </si>
  <si>
    <t>-649539290</t>
  </si>
  <si>
    <t>Poznámka k souboru cen:_x000D_
1. V cenách jsou započteny náklady na úpravu směrového a výškového uspořádání strojní linkou ASP s přesným zaměřením její prostorové polohy, úpravu KL pluhem a měření mezních stavebních odchylek dle ČSN, měření technologických veličin a předání tištěných výstupů objednateli. 2. V cenách nejsou obsaženy náklady na zaměření APK, doplnění a dodávku kameniva a snížení KL pod patou kolejnice.</t>
  </si>
  <si>
    <t>18</t>
  </si>
  <si>
    <t>549111R</t>
  </si>
  <si>
    <t>BROUŠENÍ KOLEJE A VÝHYBEK</t>
  </si>
  <si>
    <t>m</t>
  </si>
  <si>
    <t>1103017083</t>
  </si>
  <si>
    <t>Poznámka k souboru cen:_x000D_
1. Položka obsahuje: – přípravné práce, zejména odstraňování překážek v koleji a výhybce, např. odstranění kolejových propojek, ukolejnění ap. – vlastní broušení a související práce a materiál, např. brusivo – dokončovací práce, zejména zpětná montáž odstraněného zařízení, např. kolejových propojek, ukolejnění ap. – dopravu brousící soupravy a doprovodných vozů na místo broušení a zpět – příplatky za ztížené podmínky při práci v koleji, např. překážky po stranách koleje, práci v tunelu ap. 2. Položka neobsahuje: X 3. Způsob měření: Měří se délka koleje ve smyslu ČSN 73 6360, tj. v ose koleje.</t>
  </si>
  <si>
    <t>Broušení koleje-úprava mikrogeometrie</t>
  </si>
  <si>
    <t>po kopnečné úpravě GPK</t>
  </si>
  <si>
    <t>1. Položka obsahuje:</t>
  </si>
  <si>
    <t xml:space="preserve"> – přípravné práce, zejména odstraňování překážek v koleji a výhybce, např. odstranění kolejových propojek, ukolejnění ap.</t>
  </si>
  <si>
    <t xml:space="preserve"> – vlastní broušení a související práce a materiál, např. brusivo</t>
  </si>
  <si>
    <t xml:space="preserve"> – dokončovací práce, zejména zpětná montáž odstraněného zařízení, např. kolejových propojek, ukolejnění ap.</t>
  </si>
  <si>
    <t xml:space="preserve"> – dopravu brousící soupravy a doprovodných vozů na místo broušení a zpět</t>
  </si>
  <si>
    <t xml:space="preserve"> – příplatky za ztížené podmínky při práci v koleji, např. překážky po stranách koleje, práci v tunelu ap.</t>
  </si>
  <si>
    <t>2. Způsob měření:</t>
  </si>
  <si>
    <t>Měří se délka koleje ve smyslu ČSN 73 6360, tj. v ose koleje.</t>
  </si>
  <si>
    <t>240 "km 125,560 až 125,800</t>
  </si>
  <si>
    <t>887 "127,544 až 128,431</t>
  </si>
  <si>
    <t>19</t>
  </si>
  <si>
    <t>5910015020</t>
  </si>
  <si>
    <t>Odtavovací stykové svařování mobilní svářečkou kolejnic nových délky do 150 m tv. S49. Poznámka: 1. V cenách jsou započteny náklady na vybrání kameniva z mezipražcového prostoru, broušení kontaktních ploch, přisunutí kolejnice na svar, vyrovnání a svaření kolejnic, seříznutí svarového výronku v celém profilu kolejnice, obroušení pojížděných ploch, vizuální prohlídka, měření geometrie svaru a vedení výrobní dokumentace. 2. V cenách nejsou obsaženy náklady na kontrolu svaru ultrazvukem, podbití pražců a demontáž styku.</t>
  </si>
  <si>
    <t>svar</t>
  </si>
  <si>
    <t>-1652356767</t>
  </si>
  <si>
    <t>Poznámka k souboru cen:_x000D_
1. V cenách jsou započteny náklady na vybrání kameniva z mezipražcového prostoru, broušení kontaktních ploch, přisunutí kolejnice na svar, vyrovnání a svaření kolejnic, seříznutí svarového výronku v celém profilu kolejnice, obroušení pojížděných ploch, vizuální prohlídka, měření geometrie svaru a vedení výrobní dokumentace. 2. V cenách nejsou obsaženy náklady na kontrolu svaru ultrazvukem, podbití pražců a demontáž styku.</t>
  </si>
  <si>
    <t>Dodávku a dopravu kolejnic uchazeč resp. zhotovitel nenaceňuje</t>
  </si>
  <si>
    <t>8 "240*2/75 v km 125,560 až 125,800</t>
  </si>
  <si>
    <t>24 "887*2/75  v km 127,544 až 128,431</t>
  </si>
  <si>
    <t>-12 "odečet závěrných svarů termitem</t>
  </si>
  <si>
    <t>20</t>
  </si>
  <si>
    <t>5910136010</t>
  </si>
  <si>
    <t>Montáž pražcové kotvy v koleji. Poznámka: 1. V cenách jsou započteny náklady na odstranění kameniva, montáž, ošetření součásti mazivem a úpravu kameniva. 2. V cenách nejsou obsaženy náklady na dodávku materiálu.</t>
  </si>
  <si>
    <t>1844433698</t>
  </si>
  <si>
    <t>Poznámka k souboru cen:_x000D_
1. V cenách jsou započteny náklady na odstranění kameniva, montáž, ošetření součásti mazivem a úpravu kameniva. 2. V cenách nejsou obsaženy náklady na dodávku materiálu.</t>
  </si>
  <si>
    <t>5960101000</t>
  </si>
  <si>
    <t>Pražcové kotvy TDHB pro pražec betonový B 91</t>
  </si>
  <si>
    <t>-1797198944</t>
  </si>
  <si>
    <t>197 "viz. tab. č. 6 Technické zprávy</t>
  </si>
  <si>
    <t>22</t>
  </si>
  <si>
    <t>5999010010</t>
  </si>
  <si>
    <t>Vyjmutí a snesení konstrukcí nebo dílů hmotnosti do 10 t. Poznámka: 1. V cenách jsou započteny náklady na manipulaci vyjmutí a snesení zdvihacím prostředkem, naložení, složení, přeprava v místě technologické manipulace. Položka obsahuje náklady na práce v blízkosti trakčního vedení.</t>
  </si>
  <si>
    <t>513889752</t>
  </si>
  <si>
    <t>Poznámka k souboru cen:_x000D_
1. V cenách jsou započteny náklady na manipulaci vyjmutí a snesení zdvihacím prostředkem, naložení, složení, přeprava v místě technologické manipulace. Položka obsahuje náklady na práce v blízkosti trakčního vedení.</t>
  </si>
  <si>
    <t>240*2*0,04939 "km 125,560 až 125,800, vyjmutí kolejnicových pásů</t>
  </si>
  <si>
    <t>887*2*0,04943"127,544 až 128,431, vyjmutí kolejnicových pásů</t>
  </si>
  <si>
    <t>(0,240+0,887)*1636*0,327 "vyjmutí nových vystrojených pražců</t>
  </si>
  <si>
    <t>23</t>
  </si>
  <si>
    <t>5999015010</t>
  </si>
  <si>
    <t>Vložení konstrukcí nebo dílů hmotnosti do 10 t. Poznámka: 1. V cenách jsou započteny náklady na vložení konstrukce podle technologického postupu, přeprava v místě technologické manipulace. Položka obsahuje náklady na práce v blízkosti trakčního vedení.</t>
  </si>
  <si>
    <t>-941372129</t>
  </si>
  <si>
    <t>Poznámka k souboru cen:_x000D_
1. V cenách jsou započteny náklady na vložení konstrukce podle technologického postupu, přeprava v místě technologické manipulace. Položka obsahuje náklady na práce v blízkosti trakčního vedení.</t>
  </si>
  <si>
    <t>240*2*0,04939 "km 125,560 až 125,800, vložení kolejnicových pásů</t>
  </si>
  <si>
    <t>887*2*0,04943"127,544 až 128,431, vložení kolejnicových pásů</t>
  </si>
  <si>
    <t>(0,240+0,887)*1636*0,327 "vložení nových vystrojených pražců</t>
  </si>
  <si>
    <t>OST</t>
  </si>
  <si>
    <t>Ostatní</t>
  </si>
  <si>
    <t>24</t>
  </si>
  <si>
    <t>9902300100</t>
  </si>
  <si>
    <t>Doprava jednosměrná (např. nakupovaného materiálu) mechanizací o nosnosti přes 3,5 t sypanin (kameniva, písku, suti, dlažebních kostek, atd.) do 10 km Poznámka: 1. Ceny jsou určeny pro dopravu silničními i kolejovými vozidly.2.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</si>
  <si>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ÚOŽI 2021 01</t>
  </si>
  <si>
    <t>512</t>
  </si>
  <si>
    <t>1892607636</t>
  </si>
  <si>
    <t>Poznámka k souboru cen:_x000D_
1. Ceny jsou určeny pro dopravu silničními i kolejovými vozidly. 2.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</si>
  <si>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3626,686*2,0 "Kamenivo výzisk. z KL na deponii z pol. 5905055010</t>
  </si>
  <si>
    <t>25</t>
  </si>
  <si>
    <t>9902300500</t>
  </si>
  <si>
    <t>Doprava jednosměrná (např. nakupovaného materiálu) mechanizací o nosnosti přes 3,5 t sypanin (kameniva, písku, suti, dlažebních kostek, atd.) do 60 km Poznámka: 1. Ceny jsou určeny pro dopravu silničními i kolejovými vozidly.2.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</si>
  <si>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621767149</t>
  </si>
  <si>
    <t>-31,720 *2,0"odečet kubatůry zrealizované v rámci SO 218 Propustek ev km 127,607</t>
  </si>
  <si>
    <t>26</t>
  </si>
  <si>
    <t>9902400100</t>
  </si>
  <si>
    <t>Doprava jednosměrná (např. nakupovaného materiálu) mechanizací o nosnosti přes 3,5 t objemnějšího kusového materiálu (prefabrikátů, stožárů, výhybek, rozvaděčů, vybouraných hmot atd.) do 10 km Poznámka: 1. Ceny jsou určeny pro dopravu silničními i kolejovými vozidly.2.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</si>
  <si>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932894534</t>
  </si>
  <si>
    <t>Doprava vyjmutých  KP S49/T na bet. pražcích SB5, rozděl c, na VZ Mor. Krumlov</t>
  </si>
  <si>
    <t xml:space="preserve">Doprava užitých bet. pražců na VZ </t>
  </si>
  <si>
    <t>(0,240+0,887)*1520*0,265</t>
  </si>
  <si>
    <t xml:space="preserve">Doprava výzisk. ocel. části roštu na  VZ </t>
  </si>
  <si>
    <t xml:space="preserve">(240+887)*2*0,04939 "výzisk.  kolejnice S49 </t>
  </si>
  <si>
    <t>(0,240+0,887)*1520 *2*0,007420"výzisk.  podkladnice T5</t>
  </si>
  <si>
    <t>(0,240+0,887)*1520 *4*0,0003420"výzisk.  svěrky T5</t>
  </si>
  <si>
    <t>(0,240+0,887)*1520 *4*0,000410"výzisk  svěrky T5</t>
  </si>
  <si>
    <t>(0,240+0,887)*1520 *4*0,000410"výzisk.  svěrkové šrouby T5 vč. matice</t>
  </si>
  <si>
    <t>(0,240+0,887)*1520 *12*0,000090"výzisk.  dvoj. pružné kroužky</t>
  </si>
  <si>
    <t xml:space="preserve">(0,240+0,887)*1520 *4*0,000050"výzisk. vložky M </t>
  </si>
  <si>
    <t>(0,240+0,887)*1520 *4*0,000050"výzisk. vrtule</t>
  </si>
  <si>
    <t>(240+887)/25*4*0,011620 "výzisk. spojky</t>
  </si>
  <si>
    <t>(240+887)/25*8*0,0006 "výzisk. spojkové šrouby vč. matic</t>
  </si>
  <si>
    <t>Doprava PE a pryžových podložek na VZ</t>
  </si>
  <si>
    <t>(0,240+0,887)*1520*2*0,000182" Podložka pryžová pod patu kolejnice S 49</t>
  </si>
  <si>
    <t>(0,240+0,887)*1520*2*0,000160" Podložka PE pod podkladnici</t>
  </si>
  <si>
    <t>27</t>
  </si>
  <si>
    <t>9902400400</t>
  </si>
  <si>
    <t>Doprava jednosměrná (např. nakupovaného materiálu) mechanizací o nosnosti přes 3,5 t objemnějšího kusového materiálu (prefabrikátů, stožárů, výhybek, rozvaděčů, vybouraných hmot atd.) do 40 km Poznámka: 1. Ceny jsou určeny pro dopravu silničními i kolejovými vozidly.2.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</si>
  <si>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701948328</t>
  </si>
  <si>
    <t>Doprava výzisk. bet. pražců z VZ na skládku do 40 km</t>
  </si>
  <si>
    <t xml:space="preserve">0,887*1520*0,265 "od km 127,544 do km 128,431 (v místech tunelů) </t>
  </si>
  <si>
    <t>0,240*1520*0,265 "125,560 do km 125,800 (v místě nástupiště)</t>
  </si>
  <si>
    <t>Doprava PE a pryžových podložek na skládku do 40 km</t>
  </si>
  <si>
    <t>(0,887+0,24)*1520*2*0,000182" Podložka pryžová pod patu kolejnice S 49</t>
  </si>
  <si>
    <t>(0,887+0,24)*1520*2*0,000160" Podložka PE pod podkladnici</t>
  </si>
  <si>
    <t>28</t>
  </si>
  <si>
    <t>9902900200</t>
  </si>
  <si>
    <t>Naložení objemnějšího kusového materiálu, vybouraných hmot   . Poznámka: 1. Ceny jsou určeny pro nakládání materiálu v případech, kdy není naložení součástí dodávky materiálu nebo není uvedeno v popisu cen a pro nakládání z meziskládky.2. Ceny se použijí i pro nakládání materiálu z vlastních zásob objednatele.</t>
  </si>
  <si>
    <t>956976121</t>
  </si>
  <si>
    <t>Poznámka k souboru cen:_x000D_
1. Ceny jsou určeny pro nakládání materiálu v případech, kdy není naložení součástí dodávky materiálu nebo není uvedeno v popisu cen a pro nakládání z meziskládky. 2. Ceny se použijí i pro nakládání materiálu z vlastních zásob objednatele.</t>
  </si>
  <si>
    <t xml:space="preserve">Pro dopravu výzisk. bet. pražců z VZ na skládku </t>
  </si>
  <si>
    <t>29</t>
  </si>
  <si>
    <t>9902900400</t>
  </si>
  <si>
    <t>Složení objemnějšího kusového materiálu, vybouraných hmot    Poznámka: 1. Ceny jsou určeny pro skládání materiálu z vlastních zásob objednatele.</t>
  </si>
  <si>
    <t>-2146402035</t>
  </si>
  <si>
    <t>Poznámka k souboru cen:_x000D_
1. Ceny jsou určeny pro skládání materiálu z vlastních zásob objednatele.</t>
  </si>
  <si>
    <t>ROK 2021</t>
  </si>
  <si>
    <t>(0,327*1845) "pražce betonové B91</t>
  </si>
  <si>
    <t>(3,70425*31) "kolejnicové pásy 49E1 dl.75 m</t>
  </si>
  <si>
    <t>30</t>
  </si>
  <si>
    <t>9902200100</t>
  </si>
  <si>
    <t>Doprava obousměrná (např. dodávek z vlastních zásob zhotovitele nebo objednatele nebo výzisku) mechanizací o nosnosti přes 3,5 t objemnějšího kusového materiálu (prefabrikátů, stožárů, výhybek, rozvaděčů, vybouraných hmot atd.) do 10 km Poznámka: 1. Ceny jsou určeny pro dopravu silničními i kolejovými vozidly.2. V cenách obousměrné dopravy jsou započteny náklady na přepravu materiálu na místo určení včetně složení, poplatku za použití dopravní cesty a zpáteční cesty nenaloženého dopravního prostředku.</t>
  </si>
  <si>
    <t>684851246</t>
  </si>
  <si>
    <t>Poznámka k souboru cen:_x000D_
1. Ceny jsou určeny pro dopravu silničními i kolejovými vozidly. 2. V cenách obousměrné dopravy jsou započteny náklady na přepravu materiálu na místo určení včetně složení, poplatku za použití dopravní cesty a zpáteční cesty nenaloženého dopravního prostředku.</t>
  </si>
  <si>
    <t>31</t>
  </si>
  <si>
    <t>9903100100</t>
  </si>
  <si>
    <t>Přeprava mechanizace na místo prováděných prací o hmotnosti do 12 t přes 50 do 100 km  Poznámka: 1. Ceny jsou určeny pro dopravu mechanizmů na místo prováděných prací po silnici i po kolejích.2. V ceně jsou započteny i náklady na zpáteční cestu dopravního prostředku. Měrnou jednotkou je kus přepravovaného stroje.</t>
  </si>
  <si>
    <t>677696585</t>
  </si>
  <si>
    <t>Poznámka k souboru cen:_x000D_
1. Ceny jsou určeny pro dopravu mechanizmů na místo prováděných prací po silnici i po kolejích. 2. V ceně jsou započteny i náklady na zpáteční cestu dopravního prostředku. Měrnou jednotkou je kus přepravovaného stroje.</t>
  </si>
  <si>
    <t>4 "dvoucestný bagr+ nákladní auto</t>
  </si>
  <si>
    <t>32</t>
  </si>
  <si>
    <t>9903200100</t>
  </si>
  <si>
    <t>Přeprava mechanizace na místo prováděných prací o hmotnosti přes 12 t přes 50 do 100 km  Poznámka: 1. Ceny jsou určeny pro dopravu mechanizmů na místo prováděných prací po silnici i po kolejích.2. V ceně jsou započteny i náklady na zpáteční cestu dopravního prostředku. Měrnou jednotkou je kus přepravovaného stroje.</t>
  </si>
  <si>
    <t>485215805</t>
  </si>
  <si>
    <t>4"podbíječka,pluh, autojeřáb</t>
  </si>
  <si>
    <t>33</t>
  </si>
  <si>
    <t>9909000400</t>
  </si>
  <si>
    <t>Poplatek za likvidaci plastových součástí   . Poznámka: 1. V cenách jsou započteny náklady na uložení stavebního odpadu na oficiální skládku.2. Je třeba zohlednit regionální rozdíly v cenách poplatků za uložení suti a odpadů. Tyto se mohou výrazně lišit s ohledem nejen na region, ale také na množství a druh ukládaného odpadu.</t>
  </si>
  <si>
    <t>522365151</t>
  </si>
  <si>
    <t>Poznámka k souboru cen:_x000D_
1. V cenách jsou započteny náklady na uložení stavebního odpadu na oficiální skládku. 2. Je třeba zohlednit regionální rozdíly v cenách poplatků za uložení suti a odpadů. Tyto se mohou výrazně lišit s ohledem nejen na region, ale také na množství a druh ukládaného odpadu.</t>
  </si>
  <si>
    <t>34</t>
  </si>
  <si>
    <t>9909000500</t>
  </si>
  <si>
    <t>Poplatek uložení odpadu betonových prefabrikátů   . Poznámka: 1. V cenách jsou započteny náklady na uložení stavebního odpadu na oficiální skládku.2. Je třeba zohlednit regionální rozdíly v cenách poplatků za uložení suti a odpadů. Tyto se mohou výrazně lišit s ohledem nejen na region, ale také na množství a druh ukládaného odpadu.</t>
  </si>
  <si>
    <t>-1657214178</t>
  </si>
  <si>
    <t xml:space="preserve">(0,240+0,887)*1520*0,265 "výzisk. bet. pražce </t>
  </si>
  <si>
    <t>VRN</t>
  </si>
  <si>
    <t>Vedlejší rozpočtové náklady</t>
  </si>
  <si>
    <t>35</t>
  </si>
  <si>
    <t>022101011</t>
  </si>
  <si>
    <t>Geodetické práce Geodetické práce v průběhu opravy</t>
  </si>
  <si>
    <t>kpl</t>
  </si>
  <si>
    <t>-1393511786</t>
  </si>
  <si>
    <t>36</t>
  </si>
  <si>
    <t>022101021</t>
  </si>
  <si>
    <t>Geodetické práce Geodetické práce po ukončení opravy</t>
  </si>
  <si>
    <t>-793494318</t>
  </si>
  <si>
    <t>37</t>
  </si>
  <si>
    <t>022111001</t>
  </si>
  <si>
    <t>Geodetické práce Kontrola PPK při směrové a výškové úpravě koleje zaměřením APK trať jednokolejná - V cenách jsou započteny náklady na geodetickou kontinuální kontrolu PPK při směrové a výškové úpravě koleje a vyhotovení dokumentace dle „Metodického pokynu pro měření PPK“ vyhotovení záznamu a zároveň také geodetická kontrola polohy zajišťovacích značek (zpracování dokumentace v digitální podobě). PPK=prostorová poloha koleje</t>
  </si>
  <si>
    <t>1456021408</t>
  </si>
  <si>
    <t>Poznámka k souboru cen:_x000D_
V cenách jsou započteny náklady na geodetickou kontinuální kontrolu PPK při směrové a výškové úpravě koleje a vyhotovení dokumentace dle „Metodického pokynu pro měření PPK“ vyhotovení záznamu a zároveň také geodetická kontrola polohy zajišťovacích značek (zpracování dokumentace v digitální podobě). PPK=prostorová poloha koleje</t>
  </si>
  <si>
    <t>38</t>
  </si>
  <si>
    <t>02212100R</t>
  </si>
  <si>
    <t>Geodetické práce Diagnostika technické infrastruktury Vytýčení trasy inženýrských sítí - V sazbě jsou započteny náklady na vyhledání trasy detektorem, zaměření a zobrazení trasy a předání  výstupu zaměření. V sazbě nejsou obsaženy náklady na vytýčení sítí ve správě provozovatele.</t>
  </si>
  <si>
    <t>-124215809</t>
  </si>
  <si>
    <t>Poznámka k souboru cen:_x000D_
V sazbě jsou započteny náklady na vyhledání trasy detektorem, zaměření a zobrazení trasy a předání výstupu zaměření. V sazbě nejsou obsaženy náklady na vytýčení sítí ve správě provozovatele.</t>
  </si>
  <si>
    <t>2*2</t>
  </si>
  <si>
    <t>39</t>
  </si>
  <si>
    <t>023113001</t>
  </si>
  <si>
    <t>Projektové práce Technický projekt zajištění PPK s optimalizací nivelety/osy koleje trať jednokolejná - V cenách jsou obsaženy náklady na polohové zaměření, nivelaci, dodání příp. ověření párových zajišťovacích značek, zpracování projektu zajištění PPK, zpracování projektu zajištění dle předpisu SŽDC S3, díl III a štítky. PPK=prostorová poloha koleje</t>
  </si>
  <si>
    <t>1709374266</t>
  </si>
  <si>
    <t>Poznámka k souboru cen:_x000D_
V cenách jsou obsaženy náklady na polohové zaměření, nivelaci, ověření párových zajišťovacích značek, zpracování projektu zajištění PPK, zpracování projektu zajištění dle předpisu SŽDC S3, díl III a štítky. PPK=prostorová poloha koleje</t>
  </si>
  <si>
    <t>40</t>
  </si>
  <si>
    <t>033131001</t>
  </si>
  <si>
    <t>Provozní vlivy Organizační zajištění prací při zřizování a udržování BK kolejí a výhybek - Organizační zajištění prací při zřizování a udržování bezstykové koleje podle př. S3/2, zejména technologická příprava pořízení schématu a projednání postupu, kontrola připravenosti a řízení postupu prací, předání prací a dokladů objednateli.</t>
  </si>
  <si>
    <t>344795708</t>
  </si>
  <si>
    <t>Poznámka k souboru cen:_x000D_
Organizační zajištění prací při zřizování a udržování bezstykové koleje podle př. S3/2, zejména technologická příprava pořízení schématu a projednání postupu, kontrola připravenosti a řízení postupu prací, předání prací a dokladů objednateli.</t>
  </si>
  <si>
    <t>Jednotkou je bm koleje (měřeno v ose koleje)</t>
  </si>
  <si>
    <t>1127</t>
  </si>
  <si>
    <t>41</t>
  </si>
  <si>
    <t>5910020130</t>
  </si>
  <si>
    <t>Svařování kolejnic termitem plný předehřev standardní spára svar jednotlivý tv. S49. Poznámka: 1. V cenách jsou započteny náklady na vybrání kameniva z mezipražcového prostoru, demontáž upevňovadel, směrové a výškové vyrovnání kolejnic, provedení svaru, montáž upevňovadel, vizuální kontrola, měření geometrie svaru. 2. V cenách nejsou obsaženy náklady na kontrolu svaru ultrazvukem, podbití pražců a demontáž styku.</t>
  </si>
  <si>
    <t>-475057287</t>
  </si>
  <si>
    <t>Poznámka k souboru cen:_x000D_
1. V cenách jsou započteny náklady na vybrání kameniva z mezipražcového prostoru, demontáž upevňovadel, směrové a výškové vyrovnání kolejnic, provedení svaru, montáž upevňovadel, vizuální kontrola, měření geometrie svaru. 2. V cenách nejsou obsaženy náklady na kontrolu svaru ultrazvukem, podbití pražců a demontáž styku.</t>
  </si>
  <si>
    <t>Závěrné svary termitem</t>
  </si>
  <si>
    <t>4 "4 svary v km 125,560 až 125,800</t>
  </si>
  <si>
    <t>8  "887m*2/225m v km 127,544 až 128,431</t>
  </si>
  <si>
    <t>42</t>
  </si>
  <si>
    <t>5910040320</t>
  </si>
  <si>
    <t>Umožnění volné dilatace kolejnice demontáž upevňovadel s osazením kluzných podložek rozdělení pražců "d". Poznámka: 1. V cenách jsou započteny náklady na uvolnění, demontáž a rovnoměrné prodloužení nebo zkrácení kolejnice, vyznačení značek a vedení dokumentace. 2. V cenách nejsou obsaženy náklady na demontáž kolejnicových spojek.</t>
  </si>
  <si>
    <t>-576625850</t>
  </si>
  <si>
    <t>Poznámka k souboru cen:_x000D_
1. V cenách jsou započteny náklady na uvolnění, demontáž a rovnoměrné prodloužení nebo zkrácení kolejnice, vyznačení značek a vedení dokumentace. 2. V cenách nejsou obsaženy náklady na demontáž kolejnicových spojek.</t>
  </si>
  <si>
    <t>240*2 "km 125,560 až 125,800</t>
  </si>
  <si>
    <t>887*2 "127,544 až 128,431</t>
  </si>
  <si>
    <t>43</t>
  </si>
  <si>
    <t>5910040420</t>
  </si>
  <si>
    <t>Umožnění volné dilatace kolejnice montáž upevňovadel s odstraněním kluzných podložek rozdělení pražců "d". Poznámka: 1. V cenách jsou započteny náklady na uvolnění, demontáž a rovnoměrné prodloužení nebo zkrácení kolejnice, vyznačení značek a vedení dokumentace. 2. V cenách nejsou obsaženy náklady na demontáž kolejnicových spojek.</t>
  </si>
  <si>
    <t>-143130604</t>
  </si>
  <si>
    <t>44</t>
  </si>
  <si>
    <t>5910045020</t>
  </si>
  <si>
    <t>Zajištění polohy kolejnice bočními válečkovými opěrkami rozdělení pražců "d". Poznámka: 1. V cenách jsou započteny náklady na montáž a demontáž bočních opěrek v oblouku o malém poloměru.</t>
  </si>
  <si>
    <t>707703607</t>
  </si>
  <si>
    <t>Poznámka k souboru cen:_x000D_
1. V cenách jsou započteny náklady na montáž a demontáž bočních opěrek v oblouku o malém poloměru.</t>
  </si>
  <si>
    <t>SO 660.2 - Železniční svršek</t>
  </si>
  <si>
    <t>5905085050</t>
  </si>
  <si>
    <t>Souvislé čištění KL strojně koleje pražce betonové rozdělení "d". Poznámka: 1. V cenách jsou započteny náklady na kontinuální čištění KL strojní čističkou, případné vložení geosyntetika, rozprostření výzisku na terén nebo naložení na dopravní prostředek, zdvih, úpravu směrového a výškového uspořádání včetně měření mezních stavebních odchylek dle ČSN a technologických veličin, předání tištěných výstupů a úpravu KL do profilu. Platí i pro čištění KL současně s výměnou pražců. 2. V cenách nejsou obsaženy náklady na snížení KL pod patou kolejnice, následnou úpravu směrového a výškového uspořádání dodávku a doplnění kameniva.</t>
  </si>
  <si>
    <t>-1635572507</t>
  </si>
  <si>
    <t>Poznámka k souboru cen:_x000D_
1. V cenách jsou započteny náklady na kontinuální čištění KL strojní čističkou, případné vložení geosyntetika, rozprostření výzisku na terén nebo naložení na dopravní prostředek, zdvih, úpravu směrového a výškového uspořádání včetně měření mezních stavebních odchylek dle ČSN a technologických veličin, předání tištěných výstupů a úpravu KL do profilu. Platí i pro čištění KL současně s výměnou pražců. 2. V cenách nejsou obsaženy náklady na snížení KL pod patou kolejnice, následnou úpravu směrového a výškového uspořádání dodávku a doplnění kameniva.</t>
  </si>
  <si>
    <t>rok 2022</t>
  </si>
  <si>
    <t>"2/3  odpadu z čístičky se použije na rozšíření dr. tělesa</t>
  </si>
  <si>
    <t>"1/3  odpadu z čístičky se odveze na skládku do 40 km</t>
  </si>
  <si>
    <t>3,1 " od km 122,460 do km125,560</t>
  </si>
  <si>
    <t>1,744 "od km 125,800 do km 127,544</t>
  </si>
  <si>
    <t>-5*0,010 "odečet úseků opravených v rámci SO 211, SO 214,SO 216,SO 217,SO 218</t>
  </si>
  <si>
    <t>5905100010</t>
  </si>
  <si>
    <t>Úprava kolejového lože souvisle strojně v koleji lože otevřené. Poznámka: 1. V cenách jsou započteny náklady na úpravu KL koleje a výhybek kontinuálně strojně pluhem, u výhybek ruční dokončení úpravy. 2. V cenách nejsou obsaženy náklady na doplnění a dodávku kameniva.</t>
  </si>
  <si>
    <t>-1618417888</t>
  </si>
  <si>
    <t>Poznámka k souboru cen:_x000D_
1. V cenách jsou započteny náklady na úpravu KL koleje a výhybek kontinuálně strojně pluhem, u výhybek ruční dokončení úpravy. 2. V cenách nejsou obsaženy náklady na doplnění a dodávku kameniva.</t>
  </si>
  <si>
    <t>0,202 "od km 122,258 do km 122,460</t>
  </si>
  <si>
    <t>1,107 "od km 128,431 do km 129,538</t>
  </si>
  <si>
    <t>5905105030</t>
  </si>
  <si>
    <t>Doplnění KL kamenivem souvisle strojně v koleji. Poznámka: 1. V cenách jsou započteny náklady na doplnění kameniva ojediněle ručně vidlemi a/nebo souvisle strojně z výsypných vozů případně nakladačem. 2. V cenách nejsou obsaženy náklady na dodávku kameniva.</t>
  </si>
  <si>
    <t>-271328284</t>
  </si>
  <si>
    <t>Poznámka k souboru cen:_x000D_
1. V cenách jsou započteny náklady na doplnění kameniva ojediněle ručně vidlemi a/nebo souvisle strojně z výsypných vozů případně nakladačem. 2. V cenách nejsou obsaženy náklady na dodávku kameniva.</t>
  </si>
  <si>
    <t>3,1 *3172*0,35" doplnění 35 % po čištění KL od km 122,460 do km125,560</t>
  </si>
  <si>
    <t>1,744*3172*0,35 "doplnění 35% po čištění KL od km 127,800 do km 127,544</t>
  </si>
  <si>
    <t>-5*0,010*3172*0,35 "odečet úseků opravených v rámci SO 211, SO 214,SO 216,SO 217,SO 218</t>
  </si>
  <si>
    <t>3,1 *3172*0,35*2,0" doplnění 35 % po čištění KL od km 122,460 do km125,560</t>
  </si>
  <si>
    <t>1,744*3172*0,35*2,0 "doplnění 35% po čištění KL od km 127,800 do km 127,544</t>
  </si>
  <si>
    <t>-5*0,010*3172*0,35*2,0 "odečet úseků opravených v rámci SO 211, SO 214,SO 216,SO 217,SO 218</t>
  </si>
  <si>
    <t>140*1 "od km 122,460 do km 122,600 pravostranně</t>
  </si>
  <si>
    <t>140*1*0,1*2,0 "ŠD 4/16 kryt drážní stezky, od km 122,460 do km 122,600 pravostranně</t>
  </si>
  <si>
    <t>5,971-0,240-0,887 "km 122,460 až km 128,431, odečet úseků realizovaných v r. 2021</t>
  </si>
  <si>
    <t>4 "napojení výhybky</t>
  </si>
  <si>
    <t>5908063030</t>
  </si>
  <si>
    <t>Oprava rozchodu koleje výměnou úhlových vodicích vložek. Poznámka: 1. V cenách jsou započteny náklady na demontáž upevňovadel, opravu rozchodu, montáž upevňovadel a ošetření součástí mazivem. 2. V cenách nejsou obsaženy náklady na dodávku materiálu.</t>
  </si>
  <si>
    <t>úl.pl.</t>
  </si>
  <si>
    <t>719261411</t>
  </si>
  <si>
    <t>Poznámka k souboru cen:_x000D_
1. V cenách jsou započteny náklady na demontáž upevňovadel, opravu rozchodu, montáž upevňovadel a ošetření součástí mazivem. 2. V cenách nejsou obsaženy náklady na dodávku materiálu.</t>
  </si>
  <si>
    <t>5958155010</t>
  </si>
  <si>
    <t>Úhlové vodicí vložky Wfp 14K 9,5</t>
  </si>
  <si>
    <t>-259193214</t>
  </si>
  <si>
    <t>5958155015</t>
  </si>
  <si>
    <t>Úhlové vodicí vložky Wfp 14K  14,5</t>
  </si>
  <si>
    <t>-195577903</t>
  </si>
  <si>
    <t>7,28-0,240-0,887 "km 122,258 až km 129,538, odečet úseků realizovaných v r. 2021</t>
  </si>
  <si>
    <t>7,28-0,240-0,887-0,03323 "km 122,258 až km 129,538, odečet úseků realizovaných v r. 2021 a výhybky</t>
  </si>
  <si>
    <t>5909042020</t>
  </si>
  <si>
    <t>Přesná úprava GPK výhybky směrové a výškové uspořádání pražce betonové. Poznámka: 1. V cenách jsou započteny náklady na úpravu směrového a výškového uspořádání strojní linkou ASP s přesným zaměřením její prostorové polohy, úpravu KL pluhem a měření mezních stavebních odchylek dle ČSN, měření technologických veličin a předání tištěných výstupů objednateli. 2. V cenách nejsou obsaženy náklady na zaměření APK, doplnění a dodávku kameniva a snížení KL pod patou kolejnice.</t>
  </si>
  <si>
    <t>336049260</t>
  </si>
  <si>
    <t>49,85 "výh. č.1</t>
  </si>
  <si>
    <t>Měří se délka koleje ve smyslu ČSN 73 6360, tj. v ose koleje (tj. bm koleje)</t>
  </si>
  <si>
    <t>7280-240-887 "km 122,460 až km 128,431, odečet úseků realizovaných v r. 2021</t>
  </si>
  <si>
    <t>16.615 "odbočná větec výhybky č. 1</t>
  </si>
  <si>
    <t>130 "(5971-240-887)*2/75  v km 122,460 až km 128,431, odečet úseků realizovaných v r. 2021</t>
  </si>
  <si>
    <t>14 "ve výhybce č.1</t>
  </si>
  <si>
    <t>-50 "odečet závěrnýcch svarů prováděných termitem</t>
  </si>
  <si>
    <t>158 "viz. tab. č. 6 Technické zprávy</t>
  </si>
  <si>
    <t>158"viz. tab. č. 6 Technické zprávy</t>
  </si>
  <si>
    <t>5911011020</t>
  </si>
  <si>
    <t>Výměna jazyků a opornic výhybky jednoduché s jedním hákovým závěrem soustavy S49. Poznámka: 1. V cenách jsou započteny náklady na zřízení nebo demontáž prozatímních styků, demontáž upevňovadel, závěru a dílů, výměnu a montáž dílů, úpravu pryžových podložek a dilatačních spár, montáž závěru a upevňovadel, seřízení závěru, provedení západkové zkoušky a ošetření součástí mazivem. 2. V cenách nejsou započteny náklady na dodávku dílů, dělení kolejnic, zřízení svaru, demontáž a montáž opěrek a styků.</t>
  </si>
  <si>
    <t>1963944778</t>
  </si>
  <si>
    <t>Poznámka k souboru cen:_x000D_
1. V cenách jsou započteny náklady na zřízení nebo demontáž prozatímních styků, demontáž upevňovadel, závěru a dílů, výměnu a montáž dílů, úpravu pryžových podložek a dilatačních spár, montáž závěru a upevňovadel, seřízení závěru, provedení západkové zkoušky a ošetření součástí mazivem. 2. V cenách nejsou započteny náklady na dodávku dílů, dělení kolejnic, zřízení svaru, demontáž a montáž opěrek a styků.</t>
  </si>
  <si>
    <t>Materiál uchazeč resp. zhotovitel nenaceňuje</t>
  </si>
  <si>
    <t>13,058*2 "Jazyky</t>
  </si>
  <si>
    <t>13,856*2 "opornice</t>
  </si>
  <si>
    <t>5911060030</t>
  </si>
  <si>
    <t>Výměna výhybkové kolejnice přímé tv. S49. Poznámka: 1. V cenách jsou započteny náklady na montáž nebo demontáž prozatímních styků, demontáž upevňovadel, demontáž, výměna kolejnice, úpravu dilatačních spár a pryžových podložek, montáž upevňovadel a ošetření součástí mazivem. 2. V cenách nejsou započteny náklady na dodávku materiálu, dělení kolejnic, zřízení svaru nebo styku a ošetření součástí mazivem.</t>
  </si>
  <si>
    <t>1235561391</t>
  </si>
  <si>
    <t>Poznámka k souboru cen:_x000D_
1. V cenách jsou započteny náklady na montáž nebo demontáž prozatímních styků, demontáž upevňovadel, demontáž, výměna kolejnice, úpravu dilatačních spár a pryžových podložek, montáž upevňovadel a ošetření součástí mazivem. 2. V cenách nejsou započteny náklady na dodávku materiálu, dělení kolejnic, zřízení svaru nebo styku a ošetření součástí mazivem.</t>
  </si>
  <si>
    <t>19,371+11,341</t>
  </si>
  <si>
    <t>5911060130</t>
  </si>
  <si>
    <t>Výměna výhybkové kolejnice ohnuté tv. S49. Poznámka: 1. V cenách jsou započteny náklady na montáž nebo demontáž prozatímních styků, demontáž upevňovadel, demontáž, výměna kolejnice, úpravu dilatačních spár a pryžových podložek, montáž upevňovadel a ošetření součástí mazivem. 2. V cenách nejsou započteny náklady na dodávku materiálu, dělení kolejnic, zřízení svaru nebo styku a ošetření součástí mazivem.</t>
  </si>
  <si>
    <t>-1229344280</t>
  </si>
  <si>
    <t>19,335+11,391</t>
  </si>
  <si>
    <t>5957101050</t>
  </si>
  <si>
    <t>-1326087327</t>
  </si>
  <si>
    <t>5911113130</t>
  </si>
  <si>
    <t>Výměna srdcovky jednoduché svařované (SK) soustavy S49. Poznámka: 1. V cenách jsou započteny náklady na zřízení a demontáž prozatímních styků, montáž dílu a upevňovadel, ošetření součástí mazivem a provedení západkové zkoušky. 2. V cenách nejsou obsaženy náklady na dodávku materiálu, dělení kolejnic, zřízení svaru, demontáž a montáž styků.</t>
  </si>
  <si>
    <t>-810452371</t>
  </si>
  <si>
    <t>Poznámka k souboru cen:_x000D_
1. V cenách jsou započteny náklady na zřízení a demontáž prozatímních styků, montáž dílu a upevňovadel, ošetření součástí mazivem a provedení západkové zkoušky. 2. V cenách nejsou obsaženy náklady na dodávku materiálu, dělení kolejnic, zřízení svaru, demontáž a montáž styků.</t>
  </si>
  <si>
    <t>1,252</t>
  </si>
  <si>
    <t>5961217020</t>
  </si>
  <si>
    <t>1888872760</t>
  </si>
  <si>
    <t>Dodávku srdcovkyc uchazeč resp. zhotovitel nenaceňuje</t>
  </si>
  <si>
    <t>5961215050</t>
  </si>
  <si>
    <t>297130971</t>
  </si>
  <si>
    <t>Dodávku jazyku uchazeč resp. zhotovitel nenaceňuje</t>
  </si>
  <si>
    <t>5961215040</t>
  </si>
  <si>
    <t>-376990220</t>
  </si>
  <si>
    <t>5961216055</t>
  </si>
  <si>
    <t>-290578475</t>
  </si>
  <si>
    <t>Dodávku opornic uchazeč resp. zhotovitel nenaceňuje</t>
  </si>
  <si>
    <t>5961216040</t>
  </si>
  <si>
    <t>1440930726</t>
  </si>
  <si>
    <t>5912020040</t>
  </si>
  <si>
    <t>Demontáž návěstidla rychlostníku. Poznámka: 1. V cenách jsou započteny náklady na demontáž návěstidla a naložení na dopravní prostředek.</t>
  </si>
  <si>
    <t>1845938542</t>
  </si>
  <si>
    <t>Poznámka k souboru cen:_x000D_
1. V cenách jsou započteny náklady na demontáž návěstidla a naložení na dopravní prostředek.</t>
  </si>
  <si>
    <t>5912045020</t>
  </si>
  <si>
    <t>Montáž návěstidla včetně sloupku a patky označníku. Poznámka: 1. V cenách jsou započteny náklady na zemní práce, montáž patky, sloupku a návěstidla, úpravu a rozprostření zeminy na terén. 2. V cenách nejsou obsaženy náklady na dodávku materiálu.</t>
  </si>
  <si>
    <t>-572982936</t>
  </si>
  <si>
    <t>Poznámka k souboru cen:_x000D_
1. V cenách jsou započteny náklady na zemní práce, montáž patky, sloupku a návěstidla, úpravu a rozprostření zeminy na terén. 2. V cenách nejsou obsaženy náklady na dodávku materiálu.</t>
  </si>
  <si>
    <t>7592701460</t>
  </si>
  <si>
    <t>Upozorňovadla, značky Návěsti označující místo na trati Označník 'Posun zakázán'  (HM0404129990690)</t>
  </si>
  <si>
    <t>-1232488670</t>
  </si>
  <si>
    <t>5912045040</t>
  </si>
  <si>
    <t>Montáž návěstidla včetně sloupku a patky rychlostníku. Poznámka: 1. V cenách jsou započteny náklady na zemní práce, montáž patky, sloupku a návěstidla, úpravu a rozprostření zeminy na terén. 2. V cenách nejsou obsaženy náklady na dodávku materiálu.</t>
  </si>
  <si>
    <t>1518343066</t>
  </si>
  <si>
    <t>5962101010</t>
  </si>
  <si>
    <t>Návěstidlo rychlostník - obdélník</t>
  </si>
  <si>
    <t>1187045815</t>
  </si>
  <si>
    <t>5912045050</t>
  </si>
  <si>
    <t>Montáž návěstidla včetně sloupku a patky sklonovníku. Poznámka: 1. V cenách jsou započteny náklady na zemní práce, montáž patky, sloupku a návěstidla, úpravu a rozprostření zeminy na terén. 2. V cenách nejsou obsaženy náklady na dodávku materiálu.</t>
  </si>
  <si>
    <t>-1816195139</t>
  </si>
  <si>
    <t>5962101110</t>
  </si>
  <si>
    <t>Návěstidlo sklonovník reflexní</t>
  </si>
  <si>
    <t>-1201110485</t>
  </si>
  <si>
    <t>5912045090</t>
  </si>
  <si>
    <t>Montáž návěstidla včetně sloupku a patky staničníku. Poznámka: 1. V cenách jsou započteny náklady na zemní práce, montáž patky, sloupku a návěstidla, úpravu a rozprostření zeminy na terén. 2. V cenách nejsou obsaženy náklady na dodávku materiálu.</t>
  </si>
  <si>
    <t>-18332526</t>
  </si>
  <si>
    <t>5962101100</t>
  </si>
  <si>
    <t>Návěstidlo staničník 320x610 pozink jednomístný</t>
  </si>
  <si>
    <t>-2044797958</t>
  </si>
  <si>
    <t>5912045R</t>
  </si>
  <si>
    <t>505320071</t>
  </si>
  <si>
    <t>kilometrická polha (žlutá obdélníková deska)</t>
  </si>
  <si>
    <t>viz.  výkres Výstroj Trati</t>
  </si>
  <si>
    <t>45</t>
  </si>
  <si>
    <t>59621011R</t>
  </si>
  <si>
    <t>262983078</t>
  </si>
  <si>
    <t>46</t>
  </si>
  <si>
    <t>5964165000</t>
  </si>
  <si>
    <t>Betonová patka sloupku malá prefabrikát</t>
  </si>
  <si>
    <t>1711655958</t>
  </si>
  <si>
    <t>47</t>
  </si>
  <si>
    <t>5962114025</t>
  </si>
  <si>
    <t>Výstroj sloupku patka hliníková kompletní (4 otvory)</t>
  </si>
  <si>
    <t>-1694485870</t>
  </si>
  <si>
    <t>48</t>
  </si>
  <si>
    <t>5962113000</t>
  </si>
  <si>
    <t>Sloupek ocelový pozinkovaný 70 mm</t>
  </si>
  <si>
    <t>-1441966637</t>
  </si>
  <si>
    <t>49</t>
  </si>
  <si>
    <t>5962114000</t>
  </si>
  <si>
    <t>Výstroj sloupku objímka 50 až 100 mm kompletní</t>
  </si>
  <si>
    <t>-461344890</t>
  </si>
  <si>
    <t>50</t>
  </si>
  <si>
    <t>5962114015</t>
  </si>
  <si>
    <t>Výstroj sloupku víčko plast 70 mm</t>
  </si>
  <si>
    <t>42462044</t>
  </si>
  <si>
    <t>51</t>
  </si>
  <si>
    <t>5912050020</t>
  </si>
  <si>
    <t>Staničení výměna hektometrovníku. Poznámka: 1. V cenách jsou započteny náklady na zemní práce a výměnu, demontáž nebo montáž staničení. 2. V cenách nejsou obsaženy náklady na dodávku materiálu.</t>
  </si>
  <si>
    <t>1458006707</t>
  </si>
  <si>
    <t>Poznámka k souboru cen:_x000D_
1. V cenách jsou započteny náklady na zemní práce a výměnu, demontáž nebo montáž staničení. 2. V cenách nejsou obsaženy náklady na dodávku materiálu.</t>
  </si>
  <si>
    <t>52</t>
  </si>
  <si>
    <t>5962101120</t>
  </si>
  <si>
    <t>Návěstidlo hektometrovník železobetonový se znaky</t>
  </si>
  <si>
    <t>-484745943</t>
  </si>
  <si>
    <t>53</t>
  </si>
  <si>
    <t>(5971-240-887)*2*0,04943 "km 122,460 až km 128,431, odečet úseků realizovaných v r. 2021, vyjmutí kolejnicových pásů</t>
  </si>
  <si>
    <t xml:space="preserve">(5,971-0,240-0,887)*1636*0,327 "vyjmutí  vystrojených pražců </t>
  </si>
  <si>
    <t>54</t>
  </si>
  <si>
    <t>(5971-240-887)*2*0,04943 "km 122,460 až km 128,431, odečet úseků realizovaných v r. 2021, vložení kolejnicových pásů</t>
  </si>
  <si>
    <t xml:space="preserve">(5,971-0,240-0,887)*1636*0,327 "vložení nových vystrojených pražců </t>
  </si>
  <si>
    <t>55</t>
  </si>
  <si>
    <t>9902300400</t>
  </si>
  <si>
    <t>Doprava jednosměrná (např. nakupovaného materiálu) mechanizací o nosnosti přes 3,5 t sypanin (kameniva, písku, suti, dlažebních kostek, atd.) do 40 km. Poznámka: 1. Ceny jsou určeny pro dopravu silničními i kolejovými vozidly.2. V cenách obousměrné dopravy jsou započteny náklady na přepravu materiálu na místo určení včetně složení, poplatku za použití dopravní cesty a zpáteční cesty nenaloženého dopravního prostředku.3.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</si>
  <si>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136814384</t>
  </si>
  <si>
    <t>Poznámka k souboru cen:_x000D_
1. Ceny jsou určeny pro dopravu silničními i kolejovými vozidly. 2. V cenách obousměrné dopravy jsou započteny náklady na přepravu materiálu na místo určení včetně složení, poplatku za použití dopravní cesty a zpáteční cesty nenaloženého dopravního prostředku. 3.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</si>
  <si>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(3,1+1,744) *3172*0,35*2,0*0,36" odpad z KL z pol. 5905085050, cca 1/3 na skládku</t>
  </si>
  <si>
    <t>56</t>
  </si>
  <si>
    <t>57</t>
  </si>
  <si>
    <t>(5,971-0,240-0,887)*1520*0,265</t>
  </si>
  <si>
    <t xml:space="preserve">(5971-240-887)*2*0,04939 "výzisk.  kolejnice S49 </t>
  </si>
  <si>
    <t>(5,971-0,240-0,887)*1520 *2*0,007420"výzisk.  podkladnice T5</t>
  </si>
  <si>
    <t>(5,971-0,240-0,887)*1520 *4*0,0003420"výzisk.  svěrky T5</t>
  </si>
  <si>
    <t>(5,971-0,240-0,887)*1520 *4*0,000410"výzisk  svěrky T5</t>
  </si>
  <si>
    <t>(5,971-0,240-0,887)*1520 *4*0,000410"výzisk.  svěrkové šrouby T5 vč. matice</t>
  </si>
  <si>
    <t>(5,971-0,240-0,887)*1520 *12*0,000090"výzisk.  dvoj. pružné kroužky</t>
  </si>
  <si>
    <t xml:space="preserve">(5,971-0,240-0,887)*1520 *4*0,000050"výzisk. vložky M </t>
  </si>
  <si>
    <t>(5,971-0,240-0,887)*1520 *4*0,000050"výzisk. vrtule</t>
  </si>
  <si>
    <t>(5971-240-887)/25*4*0,011620 "výzisk. spojky</t>
  </si>
  <si>
    <t>(5971-240-887)/25*8*0,0006 "výzisk. spojkové šrouby vč. matic</t>
  </si>
  <si>
    <t>(5,971-0,240-0,887)*1520*2*0,000182" Podložka pryžová pod patu kolejnice S 49</t>
  </si>
  <si>
    <t>(5,971-0,240-0,887)*1520*2*0,000160" Podložka PE pod podkladnici</t>
  </si>
  <si>
    <t>Doprava výzisku z opravy výhybky č.1 na meziskl. do žst. Mor. Kr.</t>
  </si>
  <si>
    <t>7,556</t>
  </si>
  <si>
    <t>58</t>
  </si>
  <si>
    <t>(5,971-0,887-0,24)*1520*0,265</t>
  </si>
  <si>
    <t>-2180*0,265 "odečet pražců pro pražcovou rovnaninu</t>
  </si>
  <si>
    <t>(5,971-0,887-0,240)*1520*2*0,000182" Podložka pryžová pod patu kolejnice S 49</t>
  </si>
  <si>
    <t>(5,971-0,887-0,240)*1520*2*0,000160" Podložka PE pod podkladnici</t>
  </si>
  <si>
    <t>59</t>
  </si>
  <si>
    <t>60</t>
  </si>
  <si>
    <t>2 "dvoucestný bagr</t>
  </si>
  <si>
    <t>61</t>
  </si>
  <si>
    <t>4"podbíječka,pluh,jeřáb</t>
  </si>
  <si>
    <t>62</t>
  </si>
  <si>
    <t>9903200200</t>
  </si>
  <si>
    <t>Přeprava mechanizace na místo prováděných prací o hmotnosti přes 12 t do 200 km . Poznámka: 1. Ceny jsou určeny pro dopravu mechanizmů na místo prováděných prací po silnici i po kolejích.2. V ceně jsou započteny i náklady na zpáteční cestu dopravního prostředku. Měrnou jednotkou je kus přepravovaného stroje.</t>
  </si>
  <si>
    <t>-546954363</t>
  </si>
  <si>
    <t>1"čistička</t>
  </si>
  <si>
    <t>63</t>
  </si>
  <si>
    <t>1136619248</t>
  </si>
  <si>
    <t>ROK 2022</t>
  </si>
  <si>
    <t>(0,327*7925) "pražce betonové B91</t>
  </si>
  <si>
    <t>(3,70425*129) "kolejnicové pásy 49E1 dl.75 m</t>
  </si>
  <si>
    <t>64</t>
  </si>
  <si>
    <t>Doprava obousměrná (např. dodávek z vlastních zásob zhotovitele nebo objednatele nebo výzisku) mechanizací o nosnosti přes 3,5 t objemnějšího kusového materiálu (prefabrikátů, stožárů, výhybek, rozvaděčů, vybouraných hmot atd.) do 10 km. Poznámka: 1. Ceny jsou určeny pro dopravu silničními i kolejovými vozidly.2. V cenách obousměrné dopravy jsou započteny náklady na přepravu materiálu na místo určení včetně složení, poplatku za použití dopravní cesty a zpáteční cesty nenaloženého dopravního prostředku.3.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</si>
  <si>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1896898967</t>
  </si>
  <si>
    <t>65</t>
  </si>
  <si>
    <t>9909000100</t>
  </si>
  <si>
    <t>Poplatek za uložení suti nebo hmot na oficiální skládku   . Poznámka: 1. V cenách jsou započteny náklady na uložení stavebního odpadu na oficiální skládku.2. Je třeba zohlednit regionální rozdíly v cenách poplatků za uložení suti a odpadů. Tyto se mohou výrazně lišit s ohledem nejen na region, ale také na množství a druh ukládaného odpadu.</t>
  </si>
  <si>
    <t>-971169106</t>
  </si>
  <si>
    <t xml:space="preserve">3872,022 "viz. pol 9902300400 výzisk. štěrk </t>
  </si>
  <si>
    <t>66</t>
  </si>
  <si>
    <t>67</t>
  </si>
  <si>
    <t xml:space="preserve">(5,971-0,240-0,887)*1520*0,265 "výzisk. bet. pražce </t>
  </si>
  <si>
    <t>-2180*0,265 "odečet pražců pro pražc, rovnaniny SO 661</t>
  </si>
  <si>
    <t>68</t>
  </si>
  <si>
    <t>69</t>
  </si>
  <si>
    <t>70</t>
  </si>
  <si>
    <t>5,280</t>
  </si>
  <si>
    <t>71</t>
  </si>
  <si>
    <t>(5,971-2)*2</t>
  </si>
  <si>
    <t>72</t>
  </si>
  <si>
    <t>7,28-2</t>
  </si>
  <si>
    <t>73</t>
  </si>
  <si>
    <t>5971-1127</t>
  </si>
  <si>
    <t>74</t>
  </si>
  <si>
    <t>023131001</t>
  </si>
  <si>
    <t>Projektové práce Dokumentace skutečného provedení železničního svršku a spodku - V sazbě jsou obsaženy náklady na zaměření a vyhotovení dokumentace skutečného provedení žel. svršku a spodku dle vyhlášky č. 499/2006 Sb., a vyhlášky č. 31/1995 Sb. včetně zpracování dat v digitální podobě v otevřené formě a její předání objednateli</t>
  </si>
  <si>
    <t>-894543353</t>
  </si>
  <si>
    <t>Poznámka k souboru cen:_x000D_
V sazbě jsou obsaženy náklady na zaměření a vyhotovení dokumentace skutečného provedení žel. svršku a spodku dle vyhlášky č. 499/2006 Sb., a vyhlášky č. 31/1995 Sb. včetně zpracování dat v digitální podobě v otevřené formě a její předání objednateli</t>
  </si>
  <si>
    <t>Projektové práce Dokumentace skutečného provedení železničního svršku a spodku</t>
  </si>
  <si>
    <t>společná pro SO 660.1, SO 660.2, SO 661.1</t>
  </si>
  <si>
    <t>75</t>
  </si>
  <si>
    <t>591205501R</t>
  </si>
  <si>
    <t>Výměna zajišťovací značky samostatné konzolové. Poznámka: 1. V cenách jsou započteny náklady na demontáž, výměnu a montáž součástí značky včetně zemních prací a úpravy terénu. 2. V cenách jsou obsaženy náklady na dodávku materiálu.</t>
  </si>
  <si>
    <t>1158314830</t>
  </si>
  <si>
    <t>Poznámka k souboru cen:_x000D_
1. V cenách jsou započteny náklady na demontáž, výměnu a montáž součástí značky včetně zemních prací a úpravy terénu. 2. V cenách nejsou obsaženy náklady na dodávku materiálu.</t>
  </si>
  <si>
    <t>3. pol. 591205501R obsahuje  kompletní dodávky materiálu</t>
  </si>
  <si>
    <t>10 "připevněno na konzole ke zdi tunelu-bez sloupků"</t>
  </si>
  <si>
    <t>76</t>
  </si>
  <si>
    <t>591205521R</t>
  </si>
  <si>
    <t>Výměna zajišťovací značky včetně sloupku a základu konzolové. Poznámka: 1. V cenách jsou započteny náklady na demontáž, výměnu a montáž součástí značky včetně zemních prací a úpravy terénu. 2. V cenách jsou obsaženy náklady na dodávku materiálu.</t>
  </si>
  <si>
    <t>-1647955908</t>
  </si>
  <si>
    <t>3. pol. 591205521R  obsahuje dodávky materiálu, vyjma sloupku,  který je naceněn samostatnou položkou</t>
  </si>
  <si>
    <t>205</t>
  </si>
  <si>
    <t>77</t>
  </si>
  <si>
    <t>5962119000</t>
  </si>
  <si>
    <t>Zajištění PPK sloupek zajišťovací značka</t>
  </si>
  <si>
    <t>1334435657</t>
  </si>
  <si>
    <t>78</t>
  </si>
  <si>
    <t>02210102R</t>
  </si>
  <si>
    <t xml:space="preserve">Geodetické práce, znovuzřízení bodů železničního bodového pole </t>
  </si>
  <si>
    <t>1678478222</t>
  </si>
  <si>
    <t xml:space="preserve">Dotčené body stávajícího bodového pole budou v případě dotčení stavbou </t>
  </si>
  <si>
    <t>přesunuty nebo obnoveny a znovu zaměřeny. Jedná se o  19  ks bodů.</t>
  </si>
  <si>
    <t>Kontakt na správce bodového pole: p. Bělehrad 727912426</t>
  </si>
  <si>
    <t>79</t>
  </si>
  <si>
    <t>1511819581</t>
  </si>
  <si>
    <t>44 "(5971-240-887)*2/225  v km 122,460 až km 128,431, odečet úseků realizovaných v r. 2021</t>
  </si>
  <si>
    <t>6 "koncové svary ve výhybce č.1</t>
  </si>
  <si>
    <t>80</t>
  </si>
  <si>
    <t>434178451</t>
  </si>
  <si>
    <t>(5971-240-887)*2 "v km 122,460 až km 128,431, odečet úseků realizovaných v r. 2021</t>
  </si>
  <si>
    <t>81</t>
  </si>
  <si>
    <t>1116112893</t>
  </si>
  <si>
    <t>(5971-240-887)*2  "v km 122,460 až km 128,431, odečet úseků realizovaných v r. 2021</t>
  </si>
  <si>
    <t>82</t>
  </si>
  <si>
    <t>2046890452</t>
  </si>
  <si>
    <t>-536,824*2  "odečet přímé v km 123,104 až km 123,6411"</t>
  </si>
  <si>
    <t>-92,906*2  "odečet přímé v km 126,650 až km 126,743"</t>
  </si>
  <si>
    <t>SO 661.1 - Železniční spodek</t>
  </si>
  <si>
    <t xml:space="preserve">    1 - Zemní práce</t>
  </si>
  <si>
    <t xml:space="preserve">    9 - Ostatní konstrukce a práce, bourání</t>
  </si>
  <si>
    <t>Zemní práce</t>
  </si>
  <si>
    <t>5914035130</t>
  </si>
  <si>
    <t>Zřízení otevřených odvodňovacích zařízení příkopové zídky z lomového kamene. Poznámka: 1. V cenách jsou započteny náklady na zřízení podkladní vrstvy a uložení zařízení podle vzorového listu a rozprostření výzisku na terén nebo naložení na dopravní prostředek. 2. V cenách nejsou obsaženy náklady na provedení výkopku, ruční dočištění a dodávku materiálu.</t>
  </si>
  <si>
    <t>-65622594</t>
  </si>
  <si>
    <t>Poznámka k souboru cen:_x000D_
1. V cenách jsou započteny náklady na zřízení podkladní vrstvy a uložení zařízení podle vzorového listu a rozprostření výzisku na terén nebo naložení na dopravní prostředek. 2. V cenách nejsou obsaženy náklady na provedení výkopku, ruční dočištění a dodávku materiálu.</t>
  </si>
  <si>
    <t>zídka z pražcové rovnaniny</t>
  </si>
  <si>
    <t>130 "km 122.91-123,04</t>
  </si>
  <si>
    <t>100 "km 124,225-124,325</t>
  </si>
  <si>
    <t>150 "km 124,89-125,04</t>
  </si>
  <si>
    <t>135 "km 125,425-125,56</t>
  </si>
  <si>
    <t>210 "km 126,24-126,45</t>
  </si>
  <si>
    <t>110 "km 127,2-127,31</t>
  </si>
  <si>
    <t>35 "km 127,475-127,51</t>
  </si>
  <si>
    <t>5956213000</t>
  </si>
  <si>
    <t>-1753004529</t>
  </si>
  <si>
    <t>pro zídku z pražcové rovnaniny</t>
  </si>
  <si>
    <t>pražce z výzisku z SO 660</t>
  </si>
  <si>
    <t>ZHOTOVITEL NENACEŇUJE!,  DODÁVKA OBJEDNATELE</t>
  </si>
  <si>
    <t>130/2,42*6*1,01 "km 122.91-123,04</t>
  </si>
  <si>
    <t>100/2,42*6*1,01 "km 124,225-124,325</t>
  </si>
  <si>
    <t>150/2,42*6*1,01 "km 124,89-125,04</t>
  </si>
  <si>
    <t>135/2,42*6*1,01 "km 125,425-125,56</t>
  </si>
  <si>
    <t>210/2,42*6*1,01 "km 126,24-126,45</t>
  </si>
  <si>
    <t>110/2,42*6 *1,01"km 127,2-127,31</t>
  </si>
  <si>
    <t>35/2,42*6*1,01 "km 127,475-127,51</t>
  </si>
  <si>
    <t>1,405 "ZAOKROUHLENÍ</t>
  </si>
  <si>
    <t>596416103R</t>
  </si>
  <si>
    <t>Beton C 30/37;XF1 vyhovuje i XD1-2,XA1,XC3 F5 2 470 2 989</t>
  </si>
  <si>
    <t>-468604880</t>
  </si>
  <si>
    <t xml:space="preserve">Zídka u pražcové rovnaniny dle vzor. listu železničního spodku Ž.2.2. </t>
  </si>
  <si>
    <t>vč. zřízení bet.  podkladní vrstvy</t>
  </si>
  <si>
    <t>130*0,09 "km 122.91-123,04</t>
  </si>
  <si>
    <t>100*0,09"km 124,225-124,325</t>
  </si>
  <si>
    <t>150*0,09 "km 124,89-125,04</t>
  </si>
  <si>
    <t>135*0,09 "km 125,425-125,56</t>
  </si>
  <si>
    <t>210*0,09 "km 126,24-126,45</t>
  </si>
  <si>
    <t>110*0,09 "km 127,2-127,31</t>
  </si>
  <si>
    <t>35*0,09 "km 127,475-127,51</t>
  </si>
  <si>
    <t>5914035450</t>
  </si>
  <si>
    <t>Zřízení otevřených odvodňovacích zařízení trativodní výusť monolitická betonová konstrukce. Poznámka: 1. V cenách jsou započteny náklady na zřízení podkladní vrstvy a uložení zařízení podle vzorového listu a rozprostření výzisku na terén nebo naložení na dopravní prostředek. 2. V cenách nejsou obsaženy náklady na provedení výkopku, ruční dočištění a dodávku materiálu.</t>
  </si>
  <si>
    <t>-1603680928</t>
  </si>
  <si>
    <t>4*1,4</t>
  </si>
  <si>
    <t>5964161030</t>
  </si>
  <si>
    <t>-1828748433</t>
  </si>
  <si>
    <t>4*1,4*0,29</t>
  </si>
  <si>
    <t>5914035470</t>
  </si>
  <si>
    <t>Zřízení otevřených odvodňovacích zařízení trativodní výusť z lomového kamene. Poznámka: 1. V cenách jsou započteny náklady na zřízení podkladní vrstvy a uložení zařízení podle vzorového listu a rozprostření výzisku na terén nebo naložení na dopravní prostředek. 2. V cenách nejsou obsaženy náklady na provedení výkopku, ruční dočištění a dodávku materiálu.</t>
  </si>
  <si>
    <t>-1518431217</t>
  </si>
  <si>
    <t>4*3,2</t>
  </si>
  <si>
    <t>5955101045</t>
  </si>
  <si>
    <t>Lomový kámen tříděný pro rovnaniny</t>
  </si>
  <si>
    <t>2090054972</t>
  </si>
  <si>
    <t>4*3,2*1,2*0,25*2,4</t>
  </si>
  <si>
    <t>5914055010</t>
  </si>
  <si>
    <t>Zřízení krytých odvodňovacích zařízení potrubí trativodu. Poznámka: 1. V cenách jsou započteny náklady na zřízení podkladní vrstvy, uložení, obsypání a zásyp zařízení podle vzorového listu a rozprostření výzisku na terén nebo naložení na dopravní prostředek. 2. V cenách nejsou obsaženy náklady na provedení výkopku, ruční dočištění a dodávku materiálu.</t>
  </si>
  <si>
    <t>-1666382635</t>
  </si>
  <si>
    <t>Poznámka k souboru cen:_x000D_
1. V cenách jsou započteny náklady na zřízení podkladní vrstvy, uložení, obsypání a zásyp zařízení podle vzorového listu a rozprostření výzisku na terén nebo naložení na dopravní prostředek. 2. V cenách nejsou obsaženy náklady na provedení výkopku, ruční dočištění a dodávku materiálu.</t>
  </si>
  <si>
    <t>455+10 "od km 124,225 do km 124,680</t>
  </si>
  <si>
    <t>330+10 "od km 124,820 do km 125,150</t>
  </si>
  <si>
    <t>310+10 "od km 125,320 do km 125,630</t>
  </si>
  <si>
    <t>230+10"od km 126,874 do km 127,104</t>
  </si>
  <si>
    <t>150+10 "od km 127,200 do km 127,350</t>
  </si>
  <si>
    <t>připočteno 5x svodné potrubí dl. cca 10 m</t>
  </si>
  <si>
    <t>5964103010</t>
  </si>
  <si>
    <t>Drenážní plastové díly trubka s částečnou perforací DN 200 mm</t>
  </si>
  <si>
    <t>1698902758</t>
  </si>
  <si>
    <t>5964103050</t>
  </si>
  <si>
    <t>Drenážní plastové díly spojka-spojovací nátrubek DN 200 mm</t>
  </si>
  <si>
    <t>404950218</t>
  </si>
  <si>
    <t>5964103090</t>
  </si>
  <si>
    <t>Drenážní plastové díly koleno 45° DN 200 mm</t>
  </si>
  <si>
    <t>-824806720</t>
  </si>
  <si>
    <t>5964103070</t>
  </si>
  <si>
    <t>Drenážní plastové díly koleno 90° DN 200 mm</t>
  </si>
  <si>
    <t>-774915353</t>
  </si>
  <si>
    <t>5964104185</t>
  </si>
  <si>
    <t>Kanalizační díly plastové Záslepka potrubí DN 250</t>
  </si>
  <si>
    <t>1791782512</t>
  </si>
  <si>
    <t>28610605</t>
  </si>
  <si>
    <t>redukční spojka tyčového drenážního potrubí systému inženýrských liniových staveb PE-HD SN 4 DN 250/200</t>
  </si>
  <si>
    <t>672232911</t>
  </si>
  <si>
    <t>5914055020</t>
  </si>
  <si>
    <t>Zřízení krytých odvodňovacích zařízení šachty trativodu. Poznámka: 1. V cenách jsou započteny náklady na zřízení podkladní vrstvy, uložení, obsypání a zásyp zařízení podle vzorového listu a rozprostření výzisku na terén nebo naložení na dopravní prostředek. 2. V cenách nejsou obsaženy náklady na provedení výkopku, ruční dočištění a dodávku materiálu.</t>
  </si>
  <si>
    <t>2063145534</t>
  </si>
  <si>
    <t>41*1,5 "52 ks hl. do 1,5 m</t>
  </si>
  <si>
    <t>5964103120</t>
  </si>
  <si>
    <t>Drenážní plastové díly šachta průchozí DN 400/250  1 vtok/1 odtok DN 250 mm</t>
  </si>
  <si>
    <t>-733468539</t>
  </si>
  <si>
    <t>5964103140</t>
  </si>
  <si>
    <t>Drenážní plastové díly krytka šachty nerezová D 400</t>
  </si>
  <si>
    <t>-757142092</t>
  </si>
  <si>
    <t>5964104160</t>
  </si>
  <si>
    <t>Betonový poklop půlený pro šachty DN800</t>
  </si>
  <si>
    <t>-1733537697</t>
  </si>
  <si>
    <t>Betonový poklop půlený pro šachty DN800 bez rámu</t>
  </si>
  <si>
    <t>2 "Stávající betonové šachty DN800 v km 122,543 a km 122,482, doplnění poklopu</t>
  </si>
  <si>
    <t>58343930</t>
  </si>
  <si>
    <t>kamenivo drcené hrubé frakce 16/32</t>
  </si>
  <si>
    <t>-565177796</t>
  </si>
  <si>
    <t>1525*0,4*1,05*1,8 "zásyp rýhy pro trativod</t>
  </si>
  <si>
    <t>52*0,3*2*1,1*1*1,8  "zásyp rozšíření rýhy pro zřízení šachet</t>
  </si>
  <si>
    <t>-0,0314*1915*1,8 "odečet potrubí trativodu</t>
  </si>
  <si>
    <t>-0,126*52*1,8 "odečet šachet</t>
  </si>
  <si>
    <t>58337310</t>
  </si>
  <si>
    <t>štěrkopísek frakce 0/4</t>
  </si>
  <si>
    <t>1642812416</t>
  </si>
  <si>
    <t>1525*0,4*0,05*1,8 "podsyp rýhy pro trativod</t>
  </si>
  <si>
    <t>52*0,3*2*0,1*1*1,8  "podsyp rozšíření rýhy pro zřízení šachet</t>
  </si>
  <si>
    <t>5914055060</t>
  </si>
  <si>
    <t>Zřízení krytých odvodňovacích zařízení vsakovacího žebra. Poznámka: 1. V cenách jsou započteny náklady na zřízení podkladní vrstvy, uložení, obsypání a zásyp zařízení podle vzorového listu a rozprostření výzisku na terén nebo naložení na dopravní prostředek. 2. V cenách nejsou obsaženy náklady na provedení výkopku, ruční dočištění a dodávku materiálu.</t>
  </si>
  <si>
    <t>-391476083</t>
  </si>
  <si>
    <t>700 "km 122,700-123,400</t>
  </si>
  <si>
    <t>5955101005</t>
  </si>
  <si>
    <t>Kamenivo drcené štěrk frakce 31,5/63 třídy min. BII</t>
  </si>
  <si>
    <t>-1436014250</t>
  </si>
  <si>
    <t>(700-14*2,5)*1*0,6 *2,0"km 122,700-123,400, vsakovací rýha</t>
  </si>
  <si>
    <t>14*2,5*1,5*0,8*2,0 "km 122,700-123,400, vsakovací jámy</t>
  </si>
  <si>
    <t>5964133015</t>
  </si>
  <si>
    <t>Geotextilie filtrační</t>
  </si>
  <si>
    <t>387924553</t>
  </si>
  <si>
    <t xml:space="preserve">filtrační a separační geotextílií, (vlastnosti dle OTP Geosyntetické výrobky v tělese </t>
  </si>
  <si>
    <t xml:space="preserve"> železničního spodku: plošná hmotnost min. 250 g/m2, pevnost v ta</t>
  </si>
  <si>
    <t>(700-14*2,5)*3,2*1,2"km 122,700-123,400, vsakovací rýha</t>
  </si>
  <si>
    <t>14*2,5*4,6*1,2 "km 122,700-123,400, vsakovací jámy</t>
  </si>
  <si>
    <t>1525*2,4*1,2 "opláštění rýh trativodů</t>
  </si>
  <si>
    <t>5914115330</t>
  </si>
  <si>
    <t>Demontáž nástupištních desek Sudop K (KD,KS) 150. Poznámka: 1. V cenách jsou započteny náklady na snesení, uložení nebo naložení na dopravní prostředek a uložení na úložišti.</t>
  </si>
  <si>
    <t>1299764560</t>
  </si>
  <si>
    <t>Poznámka k souboru cen:_x000D_
1. V cenách jsou započteny náklady na snesení, uložení nebo naložení na dopravní prostředek a uložení na úložišti.</t>
  </si>
  <si>
    <t>288/1,5*0,75</t>
  </si>
  <si>
    <t>5914120020</t>
  </si>
  <si>
    <t>Demontáž nástupiště úrovňového hrana Tischer. Poznámka: 1. V cenách jsou započteny náklady na snesení dílů i zásypu a jejich uložení na plochu nebo naložení na dopravní prostředek a uložení na úložišti.</t>
  </si>
  <si>
    <t>640356814</t>
  </si>
  <si>
    <t>Poznámka k souboru cen:_x000D_
1. V cenách jsou započteny náklady na snesení dílů i zásypu a jejich uložení na plochu nebo naložení na dopravní prostředek a uložení na úložišti.</t>
  </si>
  <si>
    <t>5915005010</t>
  </si>
  <si>
    <t>Hloubení rýh nebo jam na železničním spodku I. třídy. Poznámka: 1. V cenách jsou započteny náklady na hloubení a uložení výzisku na terén nebo naložení na dopravní prostředek a uložení na úložišti.</t>
  </si>
  <si>
    <t>1730294124</t>
  </si>
  <si>
    <t>Poznámka k souboru cen:_x000D_
1. V cenách jsou započteny náklady na hloubení a uložení výzisku na terén nebo naložení na dopravní prostředek a uložení na úložišti.</t>
  </si>
  <si>
    <t>1525*0,4*1,1 "výkop rýhy pro trativod</t>
  </si>
  <si>
    <t>41*0,3*2*1,1*1  "Rozšíření rýhy pro zřízení šachet trativodu</t>
  </si>
  <si>
    <t>(700-14*2,5)*1*0,6 "km 122,700-123,400, vsakovací rýha</t>
  </si>
  <si>
    <t>14*2,5*1,5*0,8 "km 122,700-123,400, vsakovací jámy</t>
  </si>
  <si>
    <t>5915007010</t>
  </si>
  <si>
    <t>Zásyp jam nebo rýh sypaninou na železničním spodku bez zhutnění. Poznámka: 1. Ceny zásypu jam a rýh se zhutněním jsou určeny pro jakoukoliv míru zhutnění.</t>
  </si>
  <si>
    <t>1918752769</t>
  </si>
  <si>
    <t>Poznámka k souboru cen:_x000D_
1. Ceny zásypu jam a rýh se zhutněním jsou určeny pro jakoukoliv míru zhutnění.</t>
  </si>
  <si>
    <t>266 "zásyp vně pražcové rovnaniny zeminou z výkopků</t>
  </si>
  <si>
    <t>35"zásyp jam po vybouraných bet. konstrukcích vytříděným výzisk štěrkem promíseným zeminou</t>
  </si>
  <si>
    <t>5915010010</t>
  </si>
  <si>
    <t>Těžení zeminy nebo horniny železničního spodku I. třídy. Poznámka: 1. V cenách jsou započteny náklady na těžení a uložení výzisku na terén nebo naložení na dopravní prostředek a uložení na úložišti.</t>
  </si>
  <si>
    <t>-1533705949</t>
  </si>
  <si>
    <t>Poznámka k souboru cen:_x000D_
1. V cenách jsou započteny náklady na těžení a uložení výzisku na terén nebo naložení na dopravní prostředek a uložení na úložišti.</t>
  </si>
  <si>
    <t>4361 "prohloubení  příkop+odkopávky pro pražcovou rovnaninu</t>
  </si>
  <si>
    <t>5915015020</t>
  </si>
  <si>
    <t>Svahování zemního tělesa železničního spodku v zářezu. Poznámka: 1. V cenách jsou započteny náklady na svahování železničního tělesa a uložení výzisku na terén nebo naložení na dopravní prostředek.</t>
  </si>
  <si>
    <t>-1596322301</t>
  </si>
  <si>
    <t>Poznámka k souboru cen:_x000D_
1. V cenách jsou započteny náklady na svahování železničního tělesa a uložení výzisku na terén nebo naložení na dopravní prostředek.</t>
  </si>
  <si>
    <t>6123 "Svahování při úpravě příkopů a žel. tělesa</t>
  </si>
  <si>
    <t>5915015010</t>
  </si>
  <si>
    <t>Svahování zemního tělesa železničního spodku v náspu. Poznámka: 1. V cenách jsou započteny náklady na svahování železničního tělesa a uložení výzisku na terén nebo naložení na dopravní prostředek.</t>
  </si>
  <si>
    <t>-1955213401</t>
  </si>
  <si>
    <t>1000 " svahování tělesa deponie</t>
  </si>
  <si>
    <t>17120</t>
  </si>
  <si>
    <t>ULOŽENÍ SYPANINY DO NÁSYPŮ A NA SKLÁDKY BEZ ZHUTNĚNÍ</t>
  </si>
  <si>
    <t>M3</t>
  </si>
  <si>
    <t>OTSKP 2019</t>
  </si>
  <si>
    <t>1574897399</t>
  </si>
  <si>
    <t>Poznámka k souboru cen:_x000D_
položka zahrnuje: - kompletní provedení zemní konstrukce do předepsaného tvaru - ošetření úložiště po celou dobu práce v něm vč. klimatických opatření - ztížení v okolí vedení, konstrukcí a objektů a jejich dočasné zajištění - ztížení provádění ve ztížených podmínkách a stísněných prostorech - ztížené ukládání sypaniny pod vodu - ukládání po vrstvách a po jiných nutných částech (figurách) vč. dosypávek - spouštění a nošení materiálu - úprava, očištění a ochrana podloží a svahů - svahování, uzavírání povrchů svahů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</si>
  <si>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uložení výkopku na deponii investora</t>
  </si>
  <si>
    <t>2706 " výkopky z SO 661.1</t>
  </si>
  <si>
    <t>3611 " výkopky z SO 660.1</t>
  </si>
  <si>
    <t>5*31,720 " Kolej, lože z oprav propustků</t>
  </si>
  <si>
    <t>Ostatní konstrukce a práce, bourání</t>
  </si>
  <si>
    <t>938902112</t>
  </si>
  <si>
    <t>Profilace a čištění příkopů komunikací příkopovým rypadlem s odstraněním travnatého porostu nebo nánosu, s úpravou dna a svahů do předepsaného profilu a s naložením na dopravní prostředek nebo s přemístěním na hromady na vzdálenost do 20 m nezpevněných nebo zpevněných objemu nánosu přes 0,15 do 0,30 m3/m</t>
  </si>
  <si>
    <t>-2100712951</t>
  </si>
  <si>
    <t xml:space="preserve">Poznámka k souboru cen:_x000D_
1. Ceny nelze použít pro čištění příkopů zakrytých; toto čištění se oceňuje individuálně. 2. Pro volbu ceny se objem nánosu na 1 m délky příkopu určí jako podíl celkového množství nánosu všech příkopů objektu a jejich celkové délky. 3. V cenách nejsou započteny náklady na vodorovnou dopravu odstraněného materiálu, která se oceňuje cenami souboru cen 997 22-15 Vodorovná doprava suti. </t>
  </si>
  <si>
    <t>231 " km 122,469-122,70</t>
  </si>
  <si>
    <t>155 "km 124,070-124,225</t>
  </si>
  <si>
    <t>96615A</t>
  </si>
  <si>
    <t>BOURÁNÍ KONSTRUKCÍ Z PROSTÉHO BETONU - BEZ DOPRAVY</t>
  </si>
  <si>
    <t>-1090364180</t>
  </si>
  <si>
    <t>Poznámka k souboru cen:_x000D_
položka zahrnuje: - rozbourání konstrukce bez ohledu na použitou technologii - veškeré pomocné konstrukce (lešení a pod.) - veškerou manipulaci s vybouranou sutí a hmotami, kromě vodorovné dopravy,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</si>
  <si>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Jedná se o odhad množství, bude fakturováno dle skutečnosti</t>
  </si>
  <si>
    <t>20" bourání betonových základových konstrukcí původních objektů (základy starých drážních stožáru apod.),</t>
  </si>
  <si>
    <t>96615B</t>
  </si>
  <si>
    <t>BOURÁNÍ KONSTRUKCÍ Z PROSTÉHO BETONU - DOPRAVA</t>
  </si>
  <si>
    <t>TKM</t>
  </si>
  <si>
    <t>-1290185658</t>
  </si>
  <si>
    <t>Poznámka k souboru cen:_x000D_
Položka zahrnuje samostatnou dopravu suti a vybouraných hmot. Množství se určí jako součin hmotnosti [t] a požadované vzdálenosti [km].</t>
  </si>
  <si>
    <t>20*2,1*40 "doprava bet. konstrukcí na skládku v dovozové vzdálenosti 40 km</t>
  </si>
  <si>
    <t>-1269494653</t>
  </si>
  <si>
    <t>Doprava cca 50% výkopku na deponii do 10 km</t>
  </si>
  <si>
    <t>1139,06*1,8*0,5 "doprava výkopku rýhy pro trativod a vsak. rýhu na skládku</t>
  </si>
  <si>
    <t>(4361-301)*1,8*0,5 "doprava výkopku z pol. 5915010010 po odečtu zásypů na skládku</t>
  </si>
  <si>
    <t>Doprava jednosměrná (např. nakupovaného materiálu) mechanizací o nosnosti přes 3,5 t sypanin (kameniva, písku, suti, dlažebních kostek, atd.) do 40 km Poznámka: 1. Ceny jsou určeny pro dopravu silničními i kolejovými vozidly.2. V cenách jednosměrné dopravy jsou započteny náklady na přepravu materiálu na místo určení včetně složení a poplatku za použití dopravní cesty. Tyto položky se použijí i v případě, kdy se předpokládá, že dopravní prostředek bude naložen i na zpáteční cestě. V tomto případě se použijí položky pro každý směr samostatně (např. doprava materiálu na stavbu a odvoz výzisku nebo suti ze stavby).</t>
  </si>
  <si>
    <t>-1100728457</t>
  </si>
  <si>
    <t>Doprava cca 50% výkopku na skládku do 40 km</t>
  </si>
  <si>
    <t>1139,060*1,8*0,5 "doprava výkopku rýhy pro trativod a vsak. rýhu na skládku</t>
  </si>
  <si>
    <t>74,884"doprava výkopku z čištění příkopů pol. č. 938902112</t>
  </si>
  <si>
    <t>1716083913</t>
  </si>
  <si>
    <t>1094,647 "doprava kameniva z pol 58343930 na stavbu</t>
  </si>
  <si>
    <t>60,516 "doprava ŠP z pol. 58337310 na stavbu</t>
  </si>
  <si>
    <t>9,216 "doprava ŠP z pol. 55955101045 na stavbu</t>
  </si>
  <si>
    <t>1298704998</t>
  </si>
  <si>
    <t>2180*0,265 "Doprava pražců z výzisk. zakl. na stavbu, pražcová rovnanina</t>
  </si>
  <si>
    <t>-238719052</t>
  </si>
  <si>
    <t>200/1*0,149 "doprava tvárnic Tischer z bour. nástupiště na skládku</t>
  </si>
  <si>
    <t>144*0,333 "doprava desek SUDOP z bour. nástupiště na skládku</t>
  </si>
  <si>
    <t>Přeprava mechanizace na místo prováděných prací o hmotnosti do 12 t přes 50 do 100 km . Poznámka: 1. Ceny jsou určeny pro dopravu mechanizmů na místo prováděných prací po silnici i po kolejích.2. V ceně jsou započteny i náklady na zpáteční cestu dopravního prostředku. Měrnou jednotkou je kus přepravovaného stroje.</t>
  </si>
  <si>
    <t>-1052992292</t>
  </si>
  <si>
    <t>-1214216186</t>
  </si>
  <si>
    <t>Poplatek za uložení cca 50% výkopku na skládku do 40 km</t>
  </si>
  <si>
    <t>904375466</t>
  </si>
  <si>
    <t>200/1*0,149 "poplatek za uložení  tvárnic Tischer z bour. nástupiště na skládku</t>
  </si>
  <si>
    <t>144*0,333 "poplatek za uložení  desek SUDOP z bour. nástupiště na skládku</t>
  </si>
  <si>
    <t>20*2,1 "poplatek za uložení bour. konstrukcí z pol. 96615A</t>
  </si>
  <si>
    <t>Naložení objemnějšího kusového materiálu, vybouraných hmot    Poznámka: 1. Ceny jsou určeny pro nakládání materiálu v případech, kdy není naložení součástí dodávky materiálu nebo není uvedeno v popisu cen a pro nakládání z meziskládky.2. Ceny se použijí i pro nakládání materiálu z vlastních zásob objednatele.</t>
  </si>
  <si>
    <t>-125941023</t>
  </si>
  <si>
    <t>Pro dopravu výzisk. bet. pražců z VZ na STAVBU</t>
  </si>
  <si>
    <t>2180*0,265</t>
  </si>
  <si>
    <t>SO 210 - Propustek v km 125,702</t>
  </si>
  <si>
    <t xml:space="preserve">    3 - Svislé a kompletní konstrukce</t>
  </si>
  <si>
    <t xml:space="preserve">    4 - Vodorovné konstrukce</t>
  </si>
  <si>
    <t xml:space="preserve">    997 - Přesun sutě</t>
  </si>
  <si>
    <t xml:space="preserve">    VRN1 - Průzkumné, geodetické a projektové práce</t>
  </si>
  <si>
    <t>111251201</t>
  </si>
  <si>
    <t>Odstranění křovin a stromů s odstraněním kořenů strojně průměru kmene do 100 mm v rovině nebo ve svahu sklonu terénu přes 1:5, při celkové ploše do 100 m2</t>
  </si>
  <si>
    <t>-779732384</t>
  </si>
  <si>
    <t xml:space="preserve">Poznámka k souboru cen:_x000D_
1. V ceně jsou započteny i náklady na případné nutné odklizení křovin a stromů na hromady na vzdálenost do 50 m, nebo naložení na dopravní prostředek. 2. Průměr kmenů stromů (křovin) se měří 0,15 m nad přilehlým terénem. 3. Množství jednotek se určí samostatně za každý objekt v m2 plochy rovné součtu půdorysných ploch omezených obalovými křivkami korun jednotlivých stromů a křovin, popř. skupin stromů a křovin, jejichž koruny se půdorysně překrývají. Jestliže by byl zmíněný součet ploch větší než půdorysná plocha staveniště, počítá se pouze s plochou staveniště. </t>
  </si>
  <si>
    <t>113105113</t>
  </si>
  <si>
    <t>Rozebrání dlažeb z lomového kamene  s přemístěním hmot na skládku na vzdálenost do 3 m nebo s naložením na dopravní prostředek, kladených do cementové malty se spárami zalitými cementovou maltou</t>
  </si>
  <si>
    <t>654932525</t>
  </si>
  <si>
    <t xml:space="preserve">Poznámka k souboru cen:_x000D_
1. Ceny jsou určeny pro rozebrání dlažby jakékoliv tloušťky v rovině i ve sklonu. 2. V cenách nejsou započteny náklady na popř. nutné očištění, třídění a rovnání lomového kamene získaného rozebráním dlažeb, které se oceňuje cenami části A 03 ceníku 800-1 Zemní práce. 3. Přemístění vybourané dlažby z lomového kamene včetně materiálu z lože a spár na vzdálenost přes 3 m se oceňuje cenami souborů cen 997 22-1 Vodorovná doprava suti a vybouraných hmot. </t>
  </si>
  <si>
    <t>P</t>
  </si>
  <si>
    <t>Poznámka k položce:_x000D_
včetně podkladní vrstvy</t>
  </si>
  <si>
    <t>61,5*1,9</t>
  </si>
  <si>
    <t>121112003</t>
  </si>
  <si>
    <t>Sejmutí ornice ručně při souvislé ploše, tl. vrstvy do 200 mm</t>
  </si>
  <si>
    <t>81927413</t>
  </si>
  <si>
    <t xml:space="preserve">Poznámka k souboru cen:_x000D_
1. V ceně jsou započteny i náklady na naložení sejmuté ornice na dopravní prostředek nebo odhození do 3 m. 2. Ceny lze použít i pro sejmutí podorničí. 3. V ceně není započteno vodorovné přemístění sejmuté ornice. </t>
  </si>
  <si>
    <t>131113102</t>
  </si>
  <si>
    <t>Hloubení jam ručně zapažených i nezapažených s urovnáním dna do předepsaného profilu a spádu v hornině třídy těžitelnosti I skupiny 1 a 2 nesoudržných</t>
  </si>
  <si>
    <t>977519128</t>
  </si>
  <si>
    <t xml:space="preserve">Poznámka k souboru cen:_x000D_
1. V cenách jsou započteny i náklady na přehození výkopku na přilehlém terénu na vzdálenost do 3 m od okraje jámy nebo naložení na dopravní prostředek. </t>
  </si>
  <si>
    <t>(8,73+11,3)*1,5*0,4</t>
  </si>
  <si>
    <t>161151103</t>
  </si>
  <si>
    <t>Svislé přemístění výkopku strojně bez naložení do dopravní nádoby avšak s vyprázdněním dopravní nádoby na hromadu nebo do dopravního prostředku z horniny třídy těžitelnosti I skupiny 1 až 3 při hloubce výkopu přes 4 do 8 m</t>
  </si>
  <si>
    <t>1865845211</t>
  </si>
  <si>
    <t xml:space="preserve">Poznámka k souboru cen:_x000D_
1. Ceny -1123 až -1126 lze použít i pro svislé přemístění materiálu a stavební suti z konstrukcí ze zdiva cihelného nebo kamenného, z betonu prostého, prokládaného, železového i předpjatého, pokud tyto konstrukce byly vybourány ve výkopišti. 2. Množství materiálu i stavební suti z rozbouraných konstrukcí pro přemístění se rovná objemu konstrukcí před rozbouráním. 3. Ceny pro hloubku přes 4 do 8 m, přes 8 m do 12 m atd. jsou určeny pro svislé přemístění objemu výkopku od 0 do 8 m, od 0 do 12 m atd. 4. Objem svislého přemístění výkopku se určí pomocí přílohy č. 5: Tabulka pro určení podílu svislého přemístění výkopku. 5. Svislé přemístění výkopku pro hloubku přes 16 m se řeší individuálně. </t>
  </si>
  <si>
    <t>162351104</t>
  </si>
  <si>
    <t>Vodorovné přemístění výkopku nebo sypaniny po suchu na obvyklém dopravním prostředku, bez naložení výkopku, avšak se složením bez rozhrnutí z horniny třídy těžitelnosti I skupiny 1 až 3 na vzdálenost přes 500 do 1 000 m</t>
  </si>
  <si>
    <t>-1626207283</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</si>
  <si>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</si>
  <si>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12,018</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</si>
  <si>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</si>
  <si>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</si>
  <si>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1348714352</t>
  </si>
  <si>
    <t>(8,73+11,3)*1,5*0,4*19</t>
  </si>
  <si>
    <t>167111101</t>
  </si>
  <si>
    <t>Nakládání, skládání a překládání neulehlého výkopku nebo sypaniny ručně nakládání, z hornin třídy těžitelnosti I, skupiny 1 až 3</t>
  </si>
  <si>
    <t>-1768086790</t>
  </si>
  <si>
    <t xml:space="preserve">Poznámka k souboru cen:_x000D_
1. Množství měrných jednotek se určí v rostlém stavu horniny. </t>
  </si>
  <si>
    <t>171201221</t>
  </si>
  <si>
    <t>Poplatek za uložení stavebního odpadu na skládce (skládkovné) zeminy a kamení zatříděného do Katalogu odpadů pod kódem 17 05 04</t>
  </si>
  <si>
    <t>-1017798151</t>
  </si>
  <si>
    <t xml:space="preserve">Poznámka k souboru cen:_x000D_
1. Ceny uvedené v souboru cen je doporučeno upravit podle aktuálních cen místně příslušné skládky. 2. V cenách je započítán poplatek za ukládání odpadu dle zákona 185/2001 Sb. </t>
  </si>
  <si>
    <t>12,018*1,9</t>
  </si>
  <si>
    <t>Svislé a kompletní konstrukce</t>
  </si>
  <si>
    <t>317321118</t>
  </si>
  <si>
    <t>Římsy ze železového betonu  C 30/37</t>
  </si>
  <si>
    <t>1878862970</t>
  </si>
  <si>
    <t xml:space="preserve">Poznámka k souboru cen:_x000D_
1. V cenách jsou započteny náklady na: a) kontrolu výztuže a bednění s potřebným krytím výztuže, b) uhlazení horního povrchu římsy, ošetření čerstvě uloženého betonu požadované certifikované kvality. 2. Soubor cen nelze použít pro římsy, které jsou betonovány jako součást desky mostovky. </t>
  </si>
  <si>
    <t>(11,5+11,6)*0,7*0,25*1,25</t>
  </si>
  <si>
    <t>317321191</t>
  </si>
  <si>
    <t>Římsy ze železového betonu  Příplatek k cenám za betonáž malého rozsahu do 25 m3</t>
  </si>
  <si>
    <t>738250419</t>
  </si>
  <si>
    <t>5,053</t>
  </si>
  <si>
    <t>317353121</t>
  </si>
  <si>
    <t>Bednění mostní římsy  zřízení všech tvarů</t>
  </si>
  <si>
    <t>-1907612444</t>
  </si>
  <si>
    <t xml:space="preserve">Poznámka k souboru cen:_x000D_
1. Cenu -3121 lze použít pro klasické pohledové bednění všech tvarů z palubek a hranolů osazených na konzolách nebo na podporách vyložení římsy. 2. Cenu -3122 lze použít pro bednění konstantního tvaru zhotovené pojízdné formy přesunovaného k betonáži po jednotlivých záběrech 25 m. 3. Náklady na drobný spotřební materiál (např. hřebíky, latě, lavičáky) jsou započteny v režijních nákladech. 4. V ceně -3121 jsou započteny náklady na založení, sestavení a osazení bednění římsy, nástřik bednění odformovacím prostředkem a opotřebení pohledového bednění podle počtu užití. 5. V ceně -3122 jsou započteny náklady na osazení římsového vozíku a jeho měsíční nájemné vztažené k ploše bednění. 6. V cenách -3221 a -3222 jsou započteny náklady na odbednění a očištění bednění. 7. V ceně -3311 jsou započteny náklady na vložení matrice architektonického designu v pohledové ploše s nalepením vložky na podklad z jakéhokoliv bednění a výměnu opotřebeného designu matrice podle počtu užití. 8. Ceny obsahují i materiál distančních tělísek výztuže, ale vlastní ukládka tělísek je zahrnuta v souboru cen 317 36-11 Výztuž ztužujících věnců kleneb nebo ukončujících říms. 9. V cenách nejsou započteny náklady na: a) první montáž a poslední demontáž transportních dílců římsového vozíku, tyto se oceňují souborem cen 948 41-1 . Podpěrné skruže a podpěry dočasné kovové, b) výplně dilatačních spár včetně bednění čel dilatační spáry, tyto se oceňují souborem cen 931 99-41 Těsnění spáry betonové konstrukce pásy, profily, tmely, c) nátěr pečetící styčné plochy boku nosné konstrukce a římsy, tyto se oceňují souborem cen 628 61-11.. Nátěr mostních betonových konstrukcí epoxidový, d) podpěrné konstrukce pod bedněním říms, tyto práce se oceňují souborem cen 946 23-11 Zavěšené lešení pod bednění mostních říms. </t>
  </si>
  <si>
    <t>(11,5+11,6)*1,2*1,25</t>
  </si>
  <si>
    <t>317353221</t>
  </si>
  <si>
    <t>Bednění mostní římsy  odstranění všech tvarů</t>
  </si>
  <si>
    <t>-1200544802</t>
  </si>
  <si>
    <t>317361116</t>
  </si>
  <si>
    <t>Výztuž mostních železobetonových říms  z betonářské oceli 10 505 (R) nebo BSt 500</t>
  </si>
  <si>
    <t>78376167</t>
  </si>
  <si>
    <t xml:space="preserve">Poznámka k souboru cen:_x000D_
1. V cenách jsou započteny náklady na dodání polotovaru výztuže z betonářské žebírkové oceli nebo svařovaných sítí, sestavení armokošů a jejich uložení do bednění se zajištěním polohy, napojení na kotvy římsy uložené v nosné konstrukci, vázání nebo bodové sváry jako náhrada za vázání, případné úpravy výztuže pro uložení kotevních stoliček snímatelného zábradlí a stoliček snímatelných svodidel uložených do výztuže říms. 2. Boční třmínky výztuže ke kotvení výztuže římsy osazené v nosné konstrukci se oceňují souborem cen 421 36-1 . Výztuž deskových konstrukcí. 3. V cenách nejsou započteny náklady na osazení kotevních stoliček, tyto se oceňují souborem cen 936 17- . 1 Osazení kovových doplňků mostního vybavení jednotlivě. 4. V cenách jsou započteny i náklady na osazení distančních tělísek pro předepsané krytí výztuže. Materiál těchto tělísek je započten v cenách bednění římsy. </t>
  </si>
  <si>
    <t>(103+103+80)*1,3/1000</t>
  </si>
  <si>
    <t>317661132</t>
  </si>
  <si>
    <t>Výplň spár monolitické římsy tmelem  silikonovým, spára šířky přes 15 do 40 mm</t>
  </si>
  <si>
    <t>1887763989</t>
  </si>
  <si>
    <t xml:space="preserve">Poznámka k souboru cen:_x000D_
1. V cenách jsou započteny i náklady na bednící lišty do bednění monolitické konstrukce římsy, vyčištění spáry, penetraci spáry slučitelnou s tmelem, vlastní tmelení spáry pistolí kartuše a uhlazení povrchu tmelu, u dilatačních spár předtěsnění spáry. </t>
  </si>
  <si>
    <t>Vodorovné konstrukce</t>
  </si>
  <si>
    <t>451312111</t>
  </si>
  <si>
    <t>Podklad pod dlažbu z betonu prostého  bez zvýšených nároků na prostředí tř. C 20/25 tl. přes 100 do 150 mm</t>
  </si>
  <si>
    <t>-115040378</t>
  </si>
  <si>
    <t xml:space="preserve">Poznámka k souboru cen:_x000D_
1. Ceny nelze použít pro beton pod dlažbu dna vývaru; tento beton se oceňuje cenami souboru cen 27 . 31- . . Základové pásy z betonu prostého. 2. V cenách jsou započteny i náklady na zvětšení objemu betonu způsobené nerovností podloží. </t>
  </si>
  <si>
    <t>62*1,9*1,1</t>
  </si>
  <si>
    <t>465513227</t>
  </si>
  <si>
    <t>Dlažba z lomového kamene lomařsky upraveného  na cementovou maltu, s vyspárováním cementovou maltou, tl. kamene 250 mm</t>
  </si>
  <si>
    <t>-1732022709</t>
  </si>
  <si>
    <t xml:space="preserve">Poznámka k souboru cen:_x000D_
1. Ceny neplatí pro: a) dlažby o sklonu přes 1:1; tyto se oceňují příslušnými cenami souboru cen 326 21-1 . Zdivo nadzákladové z lomového kamene upraveného. 2. V cenách nejsou započteny náklady na: a) podkladní betonové lože; toto se oceňuje cenami souboru cen 451 31-51 Podkladní a výplňové vrstvy z betonu prostého, b) lože z kameniva; toto se oceňuje cenami souboru cen 451.. Lože z kameniva. 3. Plocha se stanoví v m2 rozvinuté lícní plochy dlažby. </t>
  </si>
  <si>
    <t>599632111</t>
  </si>
  <si>
    <t>Vyplnění spár dlažby (přídlažby) z lomového kamene  v jakémkoliv sklonu plochy a jakékoliv tloušťky cementovou maltou se zatřením</t>
  </si>
  <si>
    <t>1404436794</t>
  </si>
  <si>
    <t xml:space="preserve">Poznámka k souboru cen:_x000D_
1. Ceny lze použít i pro vyplnění spár dlažby (přídlažby) silničních příkopů a kuželů. </t>
  </si>
  <si>
    <t>981511112</t>
  </si>
  <si>
    <t>Demolice konstrukcí objektů  postupným rozebíráním zdiva na maltu cementovou z cihel nebo tvárnic</t>
  </si>
  <si>
    <t>1893614366</t>
  </si>
  <si>
    <t xml:space="preserve">Poznámka k souboru cen:_x000D_
1. Ceny jsou stanoveny na měrnou jednotku m3 skutečného objemu konstrukcí. 2. Skutečný objem konstrukcí se určí součtem objemů obvodových, schodišťových, středních nosných zdí, schodišť a stropů. Od celkového objemu se neodečítá objem okenních a dveřních otvorů, parapetních ústupků. Tloušťka stropní konstrukce se určí včetně podlahových konstrukcí a podhledů. Tloušťka klenby se určuje v průměrné tloušťce jako aritmetický průměr tloušťky v patě a ve vrcholu klenby až k nášlapné ploše podlahové konstrukce, která na ní spočívá. U stropů s viditelnými trámy se objem trámů jednotlivě připočítává k objemu stropů. Totéž platí pro průvlaky a samostatné trámy. Objem stropů schodiště se započítává objemem daným součinem půdorysné plochy schodiště a tloušťky patrové podesty. </t>
  </si>
  <si>
    <t>11,5*2*0,7*1,5*0,3</t>
  </si>
  <si>
    <t>985132111</t>
  </si>
  <si>
    <t>Očištění ploch líce kleneb a podhledů tlakovou vodou</t>
  </si>
  <si>
    <t>11136733</t>
  </si>
  <si>
    <t xml:space="preserve">Poznámka k souboru cen:_x000D_
1. V cenách jsou započteny i náklady na dodání všech hmot. 2. V cenách očištění ploch pískem jsou započteny i náklady smetení písku dohromady nebo naložení na dopravní prostředek. 3. V cenách očištění ploch pískem nejsou započteny náklady na odvoz písku, které se oceňují cenami odvozu suti příslušného katalogu pro objekt, na kterém se práce provádí. </t>
  </si>
  <si>
    <t>6,4*61</t>
  </si>
  <si>
    <t>985221021</t>
  </si>
  <si>
    <t>Postupné rozebírání zdiva pro další použití cihelného, objemu do 1 m3</t>
  </si>
  <si>
    <t>482745437</t>
  </si>
  <si>
    <t xml:space="preserve">Poznámka k souboru cen:_x000D_
1. V cenách jsou započteny i náklady na očištění cihel nebo kamene. </t>
  </si>
  <si>
    <t>0,5</t>
  </si>
  <si>
    <t>985221101</t>
  </si>
  <si>
    <t>Doplnění zdiva ručně do aktivované malty cihlami</t>
  </si>
  <si>
    <t>2100044807</t>
  </si>
  <si>
    <t xml:space="preserve">Poznámka k souboru cen:_x000D_
1. Ceny jsou určeny pro doplnění kamenem nebo cihlami stejného druhu jako doplňované zdivo. 2. Ceny nelze použít pro doplnění chybějících prvků nebo výměnu ojedinělých prvků objemu jednotlivě větších než 0,1 m3. 3. V cenách nejsou započteny náklady na dodávku kamene nebo cihel; tato dodávka se oceňuje ve specifikaci. 4. Získání kamene vybraného na staveništi nebo v určité lokalitě se oceňuje cenou souboru cen 985 22-21 Sbírání a třídění kamene ručně ze suti. 5. Délce spáry na 1 m2 plochy zdiva odpovídají tyto počty kamenů nebo cihel: a) do 6 m - do 10 kusů na 1 m2, b) přes 6 do 12 m - přes 10 do 35 kusů na 1 m2, c) přes 12 m - přes 35 kusů na 1 m2. </t>
  </si>
  <si>
    <t>985223110</t>
  </si>
  <si>
    <t>Přezdívání zdiva do aktivované malty cihelného, objemu do 1 m3</t>
  </si>
  <si>
    <t>-95556465</t>
  </si>
  <si>
    <t xml:space="preserve">Poznámka k souboru cen:_x000D_
1. V cenách jsou započteny náklady na odstranění narušených zdicích prvků a jejich postupnou náhradu prvky novými. 2. V cenách nejsou započteny náklady na: a) dodávku zdicích prvků; tato dodávka se oceňuje ve specifikaci, b) fixování okolního zdiva např. vyklínováním, rozepřením, apod., c) spárování zdiva, které se oceňuje cenami souborů cen 985 23-11 Spárování zdiva hloubky do 40 mm nebo 985 23-21 Hloubkové spárování zdiva hloubky do 80 mm. </t>
  </si>
  <si>
    <t>985232111</t>
  </si>
  <si>
    <t>Hloubkové spárování zdiva hloubky přes 40 do 80 mm aktivovanou maltou délky spáry na 1 m2 upravované plochy do 6 m</t>
  </si>
  <si>
    <t>1313311032</t>
  </si>
  <si>
    <t xml:space="preserve">Poznámka k souboru cen:_x000D_
1. Ceny jsou určeny pro spárování cihelného nebo kamenného zdiva. 2. V cenách jsou započteny i náklady na: a) dodání potřebných hmot, b) vypáchnutí spár vodou před spárováním a očištění okolního zdiva po spárování. 3. V cenách nejsou započteny náklady na: a) vysekání a vyčištění spár; tyto práce se oceňují cenami souboru cen 985 14-2 Vysekání spojovací hmoty ze spár zdiva, b) úpravu spár po provedeném spárování; tyto práce se oceňují cenami souboru cen 985 23-3. 4. Délce spáry na 1 m2 upravované plochy odpovídají tyto počty kamenů: a) do 6 m - do 10 kusů na 1 m2, b) přes 6 do 12 m - přes 10 do 35 kusů na 1 m2, c) přes 12 m - přes 35 kusů na 1 m2. </t>
  </si>
  <si>
    <t>985232191</t>
  </si>
  <si>
    <t>Hloubkové spárování zdiva hloubky přes 40 do 80 mm aktivovanou maltou Příplatek k cenám za práci ve stísněném prostoru</t>
  </si>
  <si>
    <t>-2083259697</t>
  </si>
  <si>
    <t>985233111</t>
  </si>
  <si>
    <t>Úprava spár po spárování zdiva kamenného nebo cihelného délky spáry na 1 m2 upravované plochy do 6 m uhlazením</t>
  </si>
  <si>
    <t>-1582971426</t>
  </si>
  <si>
    <t xml:space="preserve">Poznámka k souboru cen:_x000D_
1. Délce spáry na 1 m2 upravované plochy odpovídají tyto počty kamenů: a) do 6 m - do10 kusů na 1 m2, b) přes 6 do 12 m - přes 10 do 35 kusů na 1 m2, c) přes 12 m - přes 35 kusů na 1 m2. </t>
  </si>
  <si>
    <t>985233911</t>
  </si>
  <si>
    <t>Úprava spár po spárování zdiva kamenného nebo cihelného Příplatek k cenám za práci ve stísněném prostoru</t>
  </si>
  <si>
    <t>549539617</t>
  </si>
  <si>
    <t>985241110</t>
  </si>
  <si>
    <t>Plombování zdiva včetně vybourání narušeného zdiva betonem s upěchováním, objemu do 1 m3</t>
  </si>
  <si>
    <t>1688256220</t>
  </si>
  <si>
    <t xml:space="preserve">Poznámka k souboru cen:_x000D_
1. V cenách jsou započteny i náklady na odstranění narušených zdicích prvků, vyčištění a provlhčení vzniklého otvoru a zřízení i odstranění bednění. 2. V cenách -1110 a -1111 jsou započteny i náklady na pěchování uloženého betonu a jeho dodání. 3. V cenách 1210 a -1211 jsou započteny i náklady na zalití otvoru plastickou betonovou směsí včetně jejího dodání. 4. V cenách nejsou započteny náklady na trny z betonářské oceli pro zajištění spolupůsobení plomby s okolním zdivem, lze oceňovat cenami souboru cen 985 33-1 Dodatečné vlepování betonářské výztuže. </t>
  </si>
  <si>
    <t>985241911</t>
  </si>
  <si>
    <t>Plombování zdiva Příplatek k cenám za práci ve stísněném prostoru</t>
  </si>
  <si>
    <t>-113600757</t>
  </si>
  <si>
    <t>985331115</t>
  </si>
  <si>
    <t>Dodatečné vlepování betonářské výztuže včetně vyvrtání a vyčištění otvoru cementovou aktivovanou maltou průměr výztuže 16 mm</t>
  </si>
  <si>
    <t>-1736276875</t>
  </si>
  <si>
    <t xml:space="preserve">Poznámka k souboru cen:_x000D_
1. Množství měrných jednotek se určuje v m délky vyvrtaného otvoru pro zasunutí výztuže. 2. V cenách jsou započteny i náklady na: a) rozměření, vrtání a spotřebu vrtáků, b) vyčištění otvoru, vyplnění otvorů maltou včetně dodání materiálu, c) zasunutí betonářské výztuže do otvoru vyplněného maltou. 3. V cenách nejsou započteny náklady na dodání betonářské výztuže. </t>
  </si>
  <si>
    <t>76*0,4</t>
  </si>
  <si>
    <t>985331911</t>
  </si>
  <si>
    <t>Dodatečné vlepování betonářské výztuže Příplatek k cenám za práci ve stísněném prostoru</t>
  </si>
  <si>
    <t>500343416</t>
  </si>
  <si>
    <t>985421124</t>
  </si>
  <si>
    <t>Injektáž trhlin v cihelném, kamenném nebo smíšeném zdivu nízkotlaká do 0,6 MP, včetně provedení vrtů aktivovanou cementovou maltou šířka trhlin přes 2 do 5 mm tloušťka zdiva přes 600 mm</t>
  </si>
  <si>
    <t>9253885</t>
  </si>
  <si>
    <t xml:space="preserve">Poznámka k souboru cen:_x000D_
1. Šířka trhlin je určena šířkou trhliny na povrchu konstrukce. 2. Množství měrných jednotek se určuje v m délky trhliny. 3. V cenách jsou započteny i náklady na: a) vyčištění trhlin, b) vyvrtání otvorů pro injektážní jehly a jejich vyčištění - jsou uvažovány 4 vrty na 1 m trhliny. U zdiva tloušťky do 450 mm je uvažováno provedení vrtů z jedné strany zdiva, u tloušťky přes 450 mm z obou stran zdiva, c) úpravu trhlin před injektáží (temování), d) hrubé zapravení otvorů po injektážních jehlách. 4. V cenách nejsou započteny náklady na zednické zapravení trhlin a opravu omítek, které se oceňují cenami katalogu 801-4 Budovy a haly - opravy a údržba. </t>
  </si>
  <si>
    <t>985421190</t>
  </si>
  <si>
    <t>Injektáž trhlin v cihelném, kamenném nebo smíšeném zdivu Příplatek k cenám za práci ve stísněném prostoru</t>
  </si>
  <si>
    <t>2000724773</t>
  </si>
  <si>
    <t>997</t>
  </si>
  <si>
    <t>Přesun sutě</t>
  </si>
  <si>
    <t>997013501</t>
  </si>
  <si>
    <t>Odvoz suti a vybouraných hmot na skládku nebo meziskládku  se složením, na vzdálenost do 1 km</t>
  </si>
  <si>
    <t>1993443997</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</si>
  <si>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souboru cen Odvoz suti a vybouraných hmot z meziskládky na skládku. </t>
  </si>
  <si>
    <t>116,850*0,35*2,3+7,245*2,2</t>
  </si>
  <si>
    <t>997013509</t>
  </si>
  <si>
    <t>Odvoz suti a vybouraných hmot na skládku nebo meziskládku  se složením, na vzdálenost Příplatek k ceně za každý další i započatý 1 km přes 1 km</t>
  </si>
  <si>
    <t>-662152064</t>
  </si>
  <si>
    <t>(116,850*0,35*2,3+7,245*2,2)*19</t>
  </si>
  <si>
    <t>997013631</t>
  </si>
  <si>
    <t>Poplatek za uložení stavebního odpadu na skládce (skládkovné) směsného stavebního a demoličního zatříděného do Katalogu odpadů pod kódem 17 09 04</t>
  </si>
  <si>
    <t>392677181</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</si>
  <si>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</si>
  <si>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997211111</t>
  </si>
  <si>
    <t>Svislá doprava suti nebo vybouraných hmot  s naložením do dopravního zařízení a s vyprázdněním dopravního zařízení na hromadu nebo do dopravního prostředku suti na výšku do 3,5 m</t>
  </si>
  <si>
    <t>-192304575</t>
  </si>
  <si>
    <t xml:space="preserve">Poznámka k souboru cen:_x000D_
1. Shazuje-li se suť z jakékoliv výšky na místo, kde zůstane ležet, aniž se s ní dále manipuluje, oceňuje se její svislá doprava pouze cenou 1111. 2. Výška svislé dopravy je svislá vzdálenost mezi místem nakládání do zařízení pro svislou dopravu a místem, kde se toto zařízení vyprazdňuje. </t>
  </si>
  <si>
    <t>997211219</t>
  </si>
  <si>
    <t>Svislá doprava suti nebo vybouraných hmot  s naložením do dopravního zařízení a s vyprázdněním dopravního zařízení na hromadu nebo do dopravního prostředku vybouraných hmot na výšku Příplatek k ceně za každých dalších i započatých 3,5 m výšky přes 3,5 m</t>
  </si>
  <si>
    <t>-1413328608</t>
  </si>
  <si>
    <t>VRN1</t>
  </si>
  <si>
    <t>Průzkumné, geodetické a projektové práce</t>
  </si>
  <si>
    <t>013254000</t>
  </si>
  <si>
    <t>Dokumentace skutečného provedení stavby</t>
  </si>
  <si>
    <t>KS</t>
  </si>
  <si>
    <t>1024</t>
  </si>
  <si>
    <t>298642861</t>
  </si>
  <si>
    <t xml:space="preserve">Poznámka k souboru cen:_x000D_
1. Více informací o volbě, obsahu a způsobu ocenění jednotlivých titulů viz Příloha 01 Průzkumné, geodetické a projektové práce. </t>
  </si>
  <si>
    <t>SO 211 - Propustek v km 125,823</t>
  </si>
  <si>
    <t xml:space="preserve">    2 - Zakládání</t>
  </si>
  <si>
    <t xml:space="preserve">    6 - Úpravy povrchů, podlahy a osazování výplní</t>
  </si>
  <si>
    <t xml:space="preserve">    998 - Přesun hmot</t>
  </si>
  <si>
    <t>PSV - Práce a dodávky PSV</t>
  </si>
  <si>
    <t xml:space="preserve">    711 - Izolace proti vodě, vlhkosti a plynům</t>
  </si>
  <si>
    <t>114203102</t>
  </si>
  <si>
    <t>Rozebrání dlažeb nebo záhozů s naložením na dopravní prostředek dlažeb z lomového kamene nebo betonových tvárnic na sucho se zalitými spárami cementovou maltou</t>
  </si>
  <si>
    <t>754617346</t>
  </si>
  <si>
    <t xml:space="preserve">Poznámka k souboru cen:_x000D_
1. Ceny jsou určeny pro rozebrání: a) dlažeb na suchu, nad vodou i ve vodě, při hloubce vody do 300 mm nad původně upraveným ložem pro dlažbu; b) záhozů, rovnanin a soustřeďovacích staveb z lomového kamene na suchu, nad vodou i ve vodě, při hloubce vody do 3 m nad kótou projektovaného rozebrání; c) schodů z lomového kamene. 2. Ceny nelze použít pro rozebrání: a) dlažeb ve vodě při hloubce vody přes 300 mm nad původně upraveným ložem pro dlažbu; b) záhozů, rovnanin a soustřeďovacích staveb z lomového kamene ve vodě při hloubce vody pře 3 m nad kótou projektovaného rozebrání; tyto práce se oceňují individuálně. 3. V cenách jsou započteny i náklady na: a) naložení kamene nebo tvárnic na dopravní prostředek, nebo uložení do 3 m za břehovou čáru; b) uložení materiálu odlišné velikosti od ostatní dlažby, získaného při bourání schodů, do 3 m za břehovou čáru. 4. V cenách nejsou započteny náklady na: a) očištění lomového kamene nebo tvárnic od hlíny, písku nebo malty; tyto práce se oceňují cenami souboru cen 114 20-32 Očištění lomového kamene nebo betonových tvárnic; b) třídění lomového kamene nebo tvárnic; tyto práce se oceňují cenou 114 20-3301 Třídění lomového kamene nebo betonových tvárnic; c) srovnání lomového kamene nebo tvárnic do měřitelných figur; tyto práce se oceňují cenami souboru cen 114 20-34 Srovnání lomového kamene nebo betonových tvárnic do měřitelných figur. 5. Objem rozebrání se určí v m3: a) dlažeb jako součin plochy a průměrné tloušťky dlažby bez podkladního lože; b) schodů jako součin plochy v šikmé rovině a tloušťky 350 mm; c) záhozů, rovnanin a soustřeďovacích staveb vypočtených z projektovaných rozměrů konstrukce nebo přepočtem hmotnosti vyzískaného materiálu, přičemž se předpokládá, že z 10 t kamene bylo provedeno 6,5 m3 záhozu, rovnaniny nebo soustřeďovacích staveb, příp. po dohodě s odběratelem v m3 figur z kamene na břehu, přičemž se předpokládá, že z 1 m3 objemu figury byl proveden 1 m3 záhozu, rovnaniny nebo soustřeďovací stavby. 6. Množství jednotek se určí v m3 dlažby, záhozu nebo soustřeďovací stavby. </t>
  </si>
  <si>
    <t>20*0,3</t>
  </si>
  <si>
    <t>115101201</t>
  </si>
  <si>
    <t>Čerpání vody na dopravní výšku do 10 m s uvažovaným průměrným přítokem do 500 l/min</t>
  </si>
  <si>
    <t>hod</t>
  </si>
  <si>
    <t>1400665585</t>
  </si>
  <si>
    <t xml:space="preserve">Poznámka k souboru cen:_x000D_
1.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2. V cenách jsou započteny i náklady montáž a demontáž potrubí nebo hadice v délce do 20 m. Pro převedení vody na vzdálenost větší než 20 m se použijí položky souboru cen 115 00-11 Převedení vody potrubím tohoto katalogu. 3. V cenách nejsou započteny náklady na zřízení čerpacích jímek nebo projektovaných studní: a) kopaných; tyto se oceňují příslušnými cenami části A03 Hloubené vykopávky. b) vrtaných; tyto se oceňují příslušnými cenami katalogu 800-2 Zvláštní zakládání objektů. 4. Doba, po kterou nejsou čerpadla v činnosti, se neoceňuje. Výjimkou je přerušení čerpání vody na dobu do 15 minut jednotlivě; toto přerušení se od doby čerpání neodečítá. 5. Dopravní výškou vody se rozumí svislá vzdálenost mezi hladinou vody v jímce sníženou čerpáním a vodorovnou rovinou proloženou osou nejvyššího bodu výtlačného potrubí. 6. Množství jednotek se určuje v hodinách doby, po kterou je jednotlivé čerpadlo, popř. celý soubor čerpadel v činnosti. 7. Počet měrných jednotek se určí samostatně za každé čerpací místo (jámu, studnu, šachtu). </t>
  </si>
  <si>
    <t>7*24</t>
  </si>
  <si>
    <t>115101301</t>
  </si>
  <si>
    <t>Pohotovost záložní čerpací soupravy pro dopravní výšku do 10 m s uvažovaným průměrným přítokem do 500 l/min</t>
  </si>
  <si>
    <t>den</t>
  </si>
  <si>
    <t>734192190</t>
  </si>
  <si>
    <t xml:space="preserve">Poznámka k souboru cen:_x000D_
1. V ceně nejsou započteny náklady na sací a výtlačné potrubí, příp. na odpadní žlaby a náklady na lešení pod čerpadlo a pod potrubí nebo pod odpadní žlaby, na energii a na záložní zdroje energie. 2. Oceňují se všechny kalendářní dny od skončení montáže do započetí demontáže čerpací soupravy s odečtením kalendářních dnů, ve kterých je tato souprava v činnosti. 3. Pohotovost záložní čerpací soupravy se oceňuje jen se souhlasem investora a to tehdy, mohla-li by porucha v čerpání ohrozit bezpečnost pracujících nebo budované dílo, příp. termín výstavby. 4. Dopravní výškou vody se rozumí svislá vzdálenost mezi hladinou vody v jímce sníženou čerpáním a vodorovnou rovinou, proloženou osou nejvyššího bodu výtlačného potrubí. 5. Počet měrných jednotek se určí samostatně za každé čerpací místo (jámu, studnu, šachtu) 6. Pokud projekt předepíše zřízení samostatného sacího nebo výtlačného potrubí, oceňují se tyto náklady cenami souboru cen 115 00-11 Převedení vody potrubím. </t>
  </si>
  <si>
    <t>131151103</t>
  </si>
  <si>
    <t>Hloubení nezapažených jam a zářezů strojně s urovnáním dna do předepsaného profilu a spádu v hornině třídy těžitelnosti I skupiny 1 a 2 přes 50 do 100 m3</t>
  </si>
  <si>
    <t>-1406643525</t>
  </si>
  <si>
    <t xml:space="preserve">Poznámka k souboru cen:_x000D_
1. Hloubení nezapažených jam hloubky přes 16 m se oceňuje individuálně. 2. V cenách jsou započteny i náklady na případné nutné přemístění výkopku ve výkopišti a na přehození výkopku na přilehlém terénu na vzdálenost do 3 m od okraje jámy nebo naložení na dopravní prostředek. </t>
  </si>
  <si>
    <t>(((6,66*6,90+5,5*6,9*0,5)-33,52)*1,1)</t>
  </si>
  <si>
    <t>132151101</t>
  </si>
  <si>
    <t>Hloubení nezapažených rýh šířky do 800 mm strojně s urovnáním dna do předepsaného profilu a spádu v hornině třídy těžitelnosti I skupiny 1 a 2 do 20 m3</t>
  </si>
  <si>
    <t>-510531215</t>
  </si>
  <si>
    <t xml:space="preserve">Poznámka k souboru cen:_x000D_
1. V cenách jsou započteny i náklady na přehození výkopku na přilehlém terénu na vzdálenost do 3 m od podélné osy rýhy nebo naložení na dopravní prostředek. </t>
  </si>
  <si>
    <t>0,8*0,3*(3,54+4,36)+0,3*0,45*1,72+0,3*1,8*5,36</t>
  </si>
  <si>
    <t>162751117</t>
  </si>
  <si>
    <t>Vodorovné přemístění výkopku nebo sypaniny po suchu na obvyklém dopravním prostředku, bez naložení výkopku, avšak se složením bez rozhrnutí z horniny třídy těžitelnosti I skupiny 1 až 3 na vzdálenost přes 9 000 do 10 000 m</t>
  </si>
  <si>
    <t>334326081</t>
  </si>
  <si>
    <t>5,023+34,55</t>
  </si>
  <si>
    <t>-1485900289</t>
  </si>
  <si>
    <t>39,573*10</t>
  </si>
  <si>
    <t>171251201</t>
  </si>
  <si>
    <t>Uložení sypaniny na skládky nebo meziskládky bez hutnění s upravením uložené sypaniny do předepsaného tvaru</t>
  </si>
  <si>
    <t>264217455</t>
  </si>
  <si>
    <t xml:space="preserve">Poznámka k souboru cen:_x000D_
1. Cena je určena i pro: a) zasypání koryt vodotečí a prohlubní v terénu bez předepsaného zhutnění sypaniny, b) uložení výkopku pod vodou do prohlubní ve dně vodotečí nebo nádrží. 2. Cenu nelze použít pro uložení výkopku nebo ornice na trvalé skládky s předepsaným zhutněním; toto uložení výkopku se oceňuje cenami souboru cen 171 . . Uložení sypaniny do násypů. 3. V ceně jsou započteny i náklady na rozprostření sypaniny ve vrstvách s hrubým urovnáním na skládce. 4. V ceně nejsou započteny náklady na získání skládek ani na poplatky za skládku. 5. Množství jednotek uložení výkopku (sypaniny) se určí v m3 uloženého výkopku (sypaniny), v rostlém stavu zpravidla ve výkopišti. </t>
  </si>
  <si>
    <t>39,573</t>
  </si>
  <si>
    <t>174151101</t>
  </si>
  <si>
    <t>Zásyp sypaninou z jakékoliv horniny strojně s uložením výkopku ve vrstvách se zhutněním jam, šachet, rýh nebo kolem objektů v těchto vykopávkách</t>
  </si>
  <si>
    <t>-432682115</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</si>
  <si>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6. V cenách nejsou zahrnuty náklady na prohození sypaniny, tyto náklady se oceňují cenou 17411-1109 Příplatek za prohození sypaniny. </t>
  </si>
  <si>
    <t>39,573*1,05"lze i použít část zeminy z výkopů dle vhodnosti"</t>
  </si>
  <si>
    <t>Zakládání</t>
  </si>
  <si>
    <t>273321118</t>
  </si>
  <si>
    <t>Základové konstrukce z betonu železového desky ve výkopu nebo na hlavách pilot C 30/37</t>
  </si>
  <si>
    <t>587964681</t>
  </si>
  <si>
    <t xml:space="preserve">Poznámka k souboru cen:_x000D_
1. V cenách jsou započteny i náklady na: a) kontrolu bednění před betonáží, vlastní betonáž zejména čerpadlem betonu, rozhrnutí a hutnění betonu požadované konzistence bez ohledu na hustotu výztuže, uhlazení horního povrchu základu s případnou technologickou přestávkou nutnou pro vytvoření založení dříku opěry nebo pilíře, b) kontrolu uložení výztuže s předepsaným krytím, c) ošetření a ochranu čerstvě uloženého betonu. 2. V cenách nejsou započteny náklady na podkladní vrstvu základu, tyto se oceňují souborem cen 451 3-511 Podkladní nebo vyrovnávací vrstva z betonu prostého. </t>
  </si>
  <si>
    <t>2,44*1,72</t>
  </si>
  <si>
    <t>273354111</t>
  </si>
  <si>
    <t>Bednění základových konstrukcí desek zřízení</t>
  </si>
  <si>
    <t>-443491093</t>
  </si>
  <si>
    <t xml:space="preserve">Poznámka k souboru cen:_x000D_
1. V ceně -4111 jsou započteny i náklady na založení, sestavení a osazení systémového bednění mobilním jeřábem, nástřik bednění odformovacím postřikem, měsíční nájemné rámů inventárního bednění a spínacích prvků vztažené k ploše bednění, spotřebu výplní rámů bednění z překližek pro nepohledové bednění a distančních prvků. 2. Drobný spotřební materiál (např. hřebíky, vruty, materiál pro vyplnění kuželových otvorů v základu po spínacích tyčích bednění) je započten v režijních nákladech. 3. V ceně -4211 je započteno odbednění a očištění bednění. 4. V cenách nejsou obsaženy náklady na bednění vložky nebo výplně pracovních a dilatačních spár základu. </t>
  </si>
  <si>
    <t>1,88*8,95*1,15</t>
  </si>
  <si>
    <t>273354211</t>
  </si>
  <si>
    <t>Bednění základových konstrukcí desek odstranění bednění</t>
  </si>
  <si>
    <t>-123252437</t>
  </si>
  <si>
    <t>273361412</t>
  </si>
  <si>
    <t>Výztuž základových konstrukcí desek ze svařovaných sítí, hmotnosti přes 3,5 do 6 kg/m2</t>
  </si>
  <si>
    <t>1243064910</t>
  </si>
  <si>
    <t xml:space="preserve">Poznámka k souboru cen:_x000D_
1. V cenách jsou započteny náklady na dodání výztuže z žebírkové betonářské oceli nebo svařovaných sítí, sestavení armokošů a jejich uložení do bednění jeřábem se zajištěním polohy výztuže, vázání výztuže nebo bodové svary jako náhrada za vázání, případné úpravy výztuže nutné pro osazení bednění nebo při spojkování závitové výztuže spojkami WD 90. 2. V cenách jsou započteny i náklady na osazení distančních tělísek pro předepsané krytí výztuže. Materiál těchto tělísek je zahrnut v cenách bednění základů. </t>
  </si>
  <si>
    <t>0,19</t>
  </si>
  <si>
    <t>334323218</t>
  </si>
  <si>
    <t>Mostní křídla a závěrné zídky z betonu železového C 30/37</t>
  </si>
  <si>
    <t>2039836326</t>
  </si>
  <si>
    <t xml:space="preserve">Poznámka k souboru cen:_x000D_
1. V cenách jsou započteny náklady na betonáž stěn mostních křídel založených nebo zavěšených a stěn závěrné zídky dodatečně betonované na úložném prahu, kontrolu bednění a kontrolu uložení krycí vrstvy výztuže, vlastní betonáž zejména čerpadlem betonu, rozhrnutí a hutnění betonu požadované konzistence bez ohledu na hustotu výztuže, uhlazení horního povrchu křídel nebo závěrné zídky a ošetření a ochranu čerstvě uloženého betonu. 2. V cenách nejsou započteny náklady na: a) výplň tmelem a ochranu pracovní spáry nebo dilatační spáry mezi křídly a opěrou, pracovní spáry mezi opěrou a závěrnou zídkou rubové strany výplně za opěrou a křídlem, tyto se oceňují souborem cen 931 99-41 Těsnění spáry betonové Konstrukce pásy, profily, tmely, b) výplně dilatační spáry extrudovaným polystyrenem mezi opěrou a křídlem, tyto se oceňují souborem cen 931 99-21 Výplň dilatačních spár z polystyrenu, c) izolaci proti zemní vlhkosti, tyto se oceňují cenami katalogu 800-711 Izolace proti vodě, vlhkosti a plynům, d) kotvení přechodové desky do závěrné zídky vrubovým kloubem - trnem a polystyrenovou deskou, tyto se oceňují souborem cen 428 38- . . Vrubový a pérový kloub železobetonový. </t>
  </si>
  <si>
    <t>1,56*5,36-0,25</t>
  </si>
  <si>
    <t>334352111</t>
  </si>
  <si>
    <t>Bednění mostních křídel a závěrných zídek ze systémového bednění  zřízení z překližek</t>
  </si>
  <si>
    <t>-147847102</t>
  </si>
  <si>
    <t xml:space="preserve">Poznámka k souboru cen:_x000D_
1. Výplň bednění se uvažuje z pohledové strany opěry z palubek a z rubové strany z překližky. 2. V cenách zřízení je započteno sestavení a osazení inventárního bednění jeřábem, nástřik odformovacím prostředkem, nájemné rámů inventárního bednění a spínacích prvků vztažené k ploše bednění, spotřeba výplní opěry a distančních prvků. 3. V cenách odstranění je započteno odbednění dříku nebo úložného prahu, očištění bednění, vyplnění kuželových otvorů v betonu po spínacích tyčích bednění. 4. Drobný spotřební materiál (např. hřebíky, vruty, materiál pro vyplnění kuželových otvorů v základu po spínacích tyčích bednění) je započten v režijních nákladech. 5. Bednění pro železobetonovou konstrukci obsahuje materiál distančních tělísek krytí výztuže, ukládka tělísek je započtena v ukládce betonářské výztuže do bednění. 6. V cenách nejsou započteny náklady na: a) prostupy pro drenážní výusti, drážky a výstupky, tyto práce se oceňují cenami 334 35-119 Příplatek k ceně, b) vložení těsnících pásů do pracovních spár nebo čel dilatačních spár, tyto se oceňují souborem cen 931 99-41 Těsnění spáry betonové konstrukce pásy, profily a tmely, c) bednění podpěrné těsnicích pásů, tyto se oceňují souborem cen 327 35-3 . Lištová vzpěra u bednění těsnicích pásů ve svislé spáře nebo souborem cen 411 35-3 . Lištová vzpěra u bednění těsnicích pásů ve vodorovné spáře, d) vložení extrudovaného polystyrenu do dilatačních spár, tyto se oceňují souborem cen 931 99-21 Výplň dilatačních spár z polystyrenu, e) očištění povrchu betonu po odbednění tlakovou vodou, tyto se oceňují cenou 938 53-3111 Očištění povrchu betonu tlakovou vodou části C01. </t>
  </si>
  <si>
    <t>6,75*5,36+2*1,56</t>
  </si>
  <si>
    <t>334352211</t>
  </si>
  <si>
    <t>Bednění mostních křídel a závěrných zídek ze systémového bednění  odstranění z překližek</t>
  </si>
  <si>
    <t>-974291133</t>
  </si>
  <si>
    <t>334361226</t>
  </si>
  <si>
    <t>Výztuž betonářská mostních konstrukcí  opěr, úložných prahů, křídel, závěrných zídek, bloků ložisek, pilířů a sloupů z oceli 10 505 (R) nebo BSt 500 křídel, závěrných zdí</t>
  </si>
  <si>
    <t>1819306787</t>
  </si>
  <si>
    <t xml:space="preserve">Poznámka k souboru cen:_x000D_
1. V cenách jsou započteny náklady na sestavení armokošů a jejich uložení jeřábem do bednění se zajištěním polohy výztuže. 2. V cenách jsou započteny i náklady na osazení distančních tělísek pro předepsané krytí výztuže a případné úpravy pro osazení bednění. Materiál distančních tělísek je obsažen ve skladbě bednění konstrukce. 3. V cenách nejsou započteny náklady na: a) povrchový antikorozní nátěr výztuže v místech pracovní spáry, tyto se oceňují souborem cen 931 99-51 Nátěr betonářské výztuže, b) úpravu bednění ukládané výztuže ke zhotovení spoje, tyto se oceňují souborem cen 273 36-2 . Spoje nosné betonářské výztuže se zaručenou nebo dobrou svařitelností. </t>
  </si>
  <si>
    <t>0,7</t>
  </si>
  <si>
    <t>334361412</t>
  </si>
  <si>
    <t>Výztuž betonářská mostních konstrukcí  opěr, úložných prahů, křídel, závěrných zídek, bloků ložisek, pilířů a sloupů ze svařovaných sítí do 6 kg/m2</t>
  </si>
  <si>
    <t>1416589703</t>
  </si>
  <si>
    <t>0,15</t>
  </si>
  <si>
    <t>389121111</t>
  </si>
  <si>
    <t>Osazení dílců rámové konstrukce propustků a podchodů  hmotnosti jednotlivě do 5 t</t>
  </si>
  <si>
    <t>-1575080025</t>
  </si>
  <si>
    <t xml:space="preserve">Poznámka k souboru cen:_x000D_
1. Osazení plastových a ocelových propustků je oceněno v katalogu 822-1 Komunikace pozemní a letiště. 2. V cenách jsou započteny i náklady na rozměření a vytýčení obrysu rámové konstrukce přesýpaných mostních objektů, uložení dílců na základovou desku jeřábem s rektifikací dílce a montážní spojení do doby zmonolitnění. 3. V cenách nejsou započteny náklady na: a) dílce rámové konstrukce otevřeného nebo uzavřeného profilu, tyto se oceňují ve specifikaci, b) vnitrostaveništní přesuny dílců, tyto se oceňují souborem cen 992 11-4 . Vodorovné přemístění mostních dílců, c) výztuž doplňkovou spár, výztuž se oceňuje souborem cen 389 36-10 Doplňující výztuž prefabrikovaných konstrukcí, d) betonáž základové desky, tyto se oceňují souborem cen 421 32-11 Mostní železobetonové nosné konstrukce deskové nebo klenbové, trámové, ostatní, e) bednění a betonáž spár dílců, tyto se oceňují souborem cen 389 38-11 Doplňková betonáž malého rozsahu včetně bednění, f) izolaci spár vnějších, izolace se oceňuje souborem cen 931 99-41 Těsnění spáry pásy, profily a tmely, g) hydraulické zasouvání osazeného otevřeného rámu po kolejnici do konečné pozice v otevřené stavební jámě, které je nutno ocenit dle nákladů nutných na požadovanou technologii. </t>
  </si>
  <si>
    <t>389_R1</t>
  </si>
  <si>
    <t>Želbet. trouba patková DN800</t>
  </si>
  <si>
    <t>1167155457</t>
  </si>
  <si>
    <t>389_R2</t>
  </si>
  <si>
    <t>Želbet. trouba patková DN800 výtoková</t>
  </si>
  <si>
    <t>264679850</t>
  </si>
  <si>
    <t>451315114</t>
  </si>
  <si>
    <t>Podkladní a výplňové vrstvy z betonu prostého  tloušťky do 100 mm, z betonu C 12/15</t>
  </si>
  <si>
    <t>90909935</t>
  </si>
  <si>
    <t xml:space="preserve">Poznámka k souboru cen:_x000D_
1. Cenu lze použít pro podkladní vrstvu z prostého betonu pod základové konstrukce. 2. Příplatek řeší náklady na vícepráce při ruční ukládce pro sklon podkladní vrstvy ve svahu (skluzy u opěry). 3. V cenách jsou započteny náklady na vlastní betonáž, rozhrnutí a případně hutnění betonu požadované konzistence, uhlazení horního povrchu podkladní vrstvy, ošetření a ochranu čerstvě uloženého betonu. 4. V cenách nejsou započteny náklady na: a) zhutnění podloží pod podkladní vrstvy a vyčištění základové spáry, tyto se oceňují cenami katalogu 800-2 Základy a zvláštní zakládání, b) podkladní vrstva ze štěrku hutněného u plošného založení, tyto se oceňují souborem cen 451 57-78 Podkladní a výplňová vrstva z kameniva, c) zhotovení bednění vrtací šablony pilot nebo odbourání hlav pilot ze železobetonu u základu založeného na pilotách. </t>
  </si>
  <si>
    <t>(0,17*7,55*1,1)+(0,21*5,66)</t>
  </si>
  <si>
    <t>458501112</t>
  </si>
  <si>
    <t>Výplňové klíny za opěrou z kameniva hutněného po vrstvách  drceného</t>
  </si>
  <si>
    <t>1859664111</t>
  </si>
  <si>
    <t xml:space="preserve">Poznámka k souboru cen:_x000D_
1. V cenách jsou započteny náklady na dodání vhodného kameniva, rozprostření konstrukce zemního tělesa po vrstvách do 300 mm se zhutněním na potřebnou míru zhutnění za mostní opěrou, případné vlhčení k dosažení potřebné konzistence štěrkopísku nebo štěrkodrtě, zhutnění od 90 do 100 % Proctor Standard nebo indexu density Id 0,8 až 0,9. 2. V cenách nejsou započteny náklady na nájezdy zemních strojů na rozhrnovaní a hutnění, protože práce probíhá současně se zhotovením zemní konstrukce násypu příjezdové komunikace. </t>
  </si>
  <si>
    <t>465513157</t>
  </si>
  <si>
    <t>Dlažba svahu u mostních opěr z upraveného lomového žulového kamene  s vyspárováním maltou MC 25, šíře spáry 15 mm do betonového lože C 25/30 tloušťky 200 mm, plochy přes 10 m2</t>
  </si>
  <si>
    <t>-1261444663</t>
  </si>
  <si>
    <t xml:space="preserve">Poznámka k souboru cen:_x000D_
1. V cenách jsou započteny náklady na dodání písku nebo betonové směsi pro lože a spáry, rozhrnutí a úpravu lože do tl. 140 mm, navlhčení podkladu, rozměření a výběr, případně upravení kamene s urovnáním povrchu lícování dlažby a vyspárovaní MC 25, šíře spáry 15 mm. 2. V cenách nejsou započteny náklady na podkladní vrstvy ze štěrkopísku, tyto se oceňují souborem cen 451 57- . 1 Podkladní a výplňová vrstva z kameniva. </t>
  </si>
  <si>
    <t>23,23</t>
  </si>
  <si>
    <t>5901005010</t>
  </si>
  <si>
    <t>Měření geometrických parametrů měřícím vozíkem v koleji. Poznámka: 1. V cenách jsou započteny náklady na měření provozních odchylek dle ČSN, zpracování a předání tištěných výstupů objednateli.</t>
  </si>
  <si>
    <t>-1102826517</t>
  </si>
  <si>
    <t>Poznámka k souboru cen:_x000D_
1. V cenách jsou započteny náklady na měření provozních odchylek dle ČSN, zpracování a předání tištěných výstupů objednateli.</t>
  </si>
  <si>
    <t>1*1,4*0,29</t>
  </si>
  <si>
    <t>-1563176314</t>
  </si>
  <si>
    <t xml:space="preserve">Odstranění kol. lože v délce 15   </t>
  </si>
  <si>
    <t xml:space="preserve">15*3,172   </t>
  </si>
  <si>
    <t>-930019983</t>
  </si>
  <si>
    <t>5906005125</t>
  </si>
  <si>
    <t>Ruční výměna pražce v KL otevřeném pražec betonový příčný vystrojený. Poznámka: 1. V cenách jsou započteny náklady na ruční ojedinělou výměnu, demontáž upevňovadel, odstranění KL a části stezky vidlemi , vysunutí a výměna pražce, montáž upevňovadel, přehození kameniva, podbití pražce, úprava KL a části stezky, případné snížení KL pod patou kolejnice. ošetření součástí mazivem a naložení výzisku na dopravní prostředek. U nevystrojených a výhybkových pražců dřevěných vrtání otvorů pro vrtule. 2. V cenách nejsou obsaženy náklady na dodávku materiálu, dopravu výzisku na skládku a skládkovné.</t>
  </si>
  <si>
    <t>-271719835</t>
  </si>
  <si>
    <t>Poznámka k souboru cen:_x000D_
1. V cenách jsou započteny náklady na ruční ojedinělou výměnu, demontáž upevňovadel, odstranění KL a části stezky vidlemi , vysunutí a výměna pražce, montáž upevňovadel, přehození kameniva, podbití pražce, úprava KL a části stezky, případné snížení KL pod patou kolejnice. ošetření součástí mazivem a naložení výzisku na dopravní prostředek. U nevystrojených a výhybkových pražců dřevěných vrtání otvorů pro vrtule. 2. V cenách nejsou obsaženy náklady na dodávku materiálu, dopravu výzisku na skládku a skládkovné.</t>
  </si>
  <si>
    <t xml:space="preserve">Rozebrání vystroj. pražců v ose a zpětná montáž po dokončení   </t>
  </si>
  <si>
    <t xml:space="preserve">opravy propustku,  v délce 15 m, včetně uskladnění v ose koleje   </t>
  </si>
  <si>
    <t xml:space="preserve">15*1,52   </t>
  </si>
  <si>
    <t>5907015035</t>
  </si>
  <si>
    <t>Ojedinělá výměna kolejnic stávající upevnění tv. S49 rozdělení "c". Poznámka: 1. V cenách jsou započteny náklady na demontáž upevňovadel, výměnu kolejnic, dílů a součástí, úpravu dilatačních spár, pryžových podložek, montáž upevňovadel, zřízení nebo demontáž prozatímních styků a ošetření součástí mazivem. 2. V cenách nejsou započteny náklady na dělení kolejnic, zřízení svaru, demontáž nebo montáž styků.</t>
  </si>
  <si>
    <t>981303673</t>
  </si>
  <si>
    <t>Poznámka k souboru cen:_x000D_
1. V cenách jsou započteny náklady na demontáž upevňovadel, výměnu kolejnic, dílů a součástí, úpravu dilatačních spár, pryžových podložek, montáž upevňovadel, zřízení nebo demontáž prozatímních styků a ošetření součástí mazivem. 2. V cenách nejsou započteny náklady na dělení kolejnic, zřízení svaru, demontáž nebo montáž styků.</t>
  </si>
  <si>
    <t xml:space="preserve">Rozebrání kolejnic v ose a zpětná montáž po dokončení   </t>
  </si>
  <si>
    <t xml:space="preserve">opravy propustku, vždy v délce 2 kolejových polí po 25 m   </t>
  </si>
  <si>
    <t xml:space="preserve">včetně uskladnění v ose navazující koleje   </t>
  </si>
  <si>
    <t xml:space="preserve">2*25*2   </t>
  </si>
  <si>
    <t>490184251</t>
  </si>
  <si>
    <t xml:space="preserve">Demontá styků   </t>
  </si>
  <si>
    <t xml:space="preserve">Rozebrání styků (vnitřní a vnější spojka)   </t>
  </si>
  <si>
    <t xml:space="preserve">v místě opravy propustku,  včetně uskladnění v ose koleje   </t>
  </si>
  <si>
    <t>3*2</t>
  </si>
  <si>
    <t>5908005230</t>
  </si>
  <si>
    <t>Oprava kolejnicového styku montáž spojky tv. S49. Poznámka: 1. V cenách jsou započteny náklady na výměnu, demontáž nebo montáž vnitřní spojky a/nebo celého styku a ošetření součástí mazivem. U přechodových spojek se použije položka s větším tvarem. 2. V cenách nejsou obsaženy náklady na dodávku materiálu.</t>
  </si>
  <si>
    <t>-965210298</t>
  </si>
  <si>
    <t xml:space="preserve">Montá styků   </t>
  </si>
  <si>
    <t xml:space="preserve">Montáž styků (vnitřní a vnější spojka)   </t>
  </si>
  <si>
    <t xml:space="preserve">v místě opravy propustku   </t>
  </si>
  <si>
    <t xml:space="preserve">3*2   </t>
  </si>
  <si>
    <t>-897737333</t>
  </si>
  <si>
    <t>0,250</t>
  </si>
  <si>
    <t>1907024747</t>
  </si>
  <si>
    <t>0,25</t>
  </si>
  <si>
    <t>-419623255</t>
  </si>
  <si>
    <t>1*1,4</t>
  </si>
  <si>
    <t>Drenážní plastové díly trubka celoperforovaná DN 200 mm</t>
  </si>
  <si>
    <t>-622356555</t>
  </si>
  <si>
    <t>93+10</t>
  </si>
  <si>
    <t>8595410</t>
  </si>
  <si>
    <t>-1713442848</t>
  </si>
  <si>
    <t xml:space="preserve">103*0,4*1,05*1,8 "zásyp rýhy pro trativod   </t>
  </si>
  <si>
    <t xml:space="preserve">3*0,3*2*1,1*1*1,8  "zásyp rozšíření rýhy pro zřízení šachet   </t>
  </si>
  <si>
    <t xml:space="preserve">-0,0314*103*1,8 "odečet potrubí trativodu   </t>
  </si>
  <si>
    <t xml:space="preserve">-0,126*3*1,8 "odečet šachet   </t>
  </si>
  <si>
    <t>-241845820</t>
  </si>
  <si>
    <t>127909830</t>
  </si>
  <si>
    <t>1790732319</t>
  </si>
  <si>
    <t>1581516596</t>
  </si>
  <si>
    <t>2*3</t>
  </si>
  <si>
    <t>1650193046</t>
  </si>
  <si>
    <t>1907146906</t>
  </si>
  <si>
    <t xml:space="preserve">1*3,2*1,2*0,25*2,4   </t>
  </si>
  <si>
    <t>Beton lehce zhutnitelný C 25/30;XF1 vyhovuje i XD1-2,XA1,XC3 F5 2 470 2 989</t>
  </si>
  <si>
    <t>325424231</t>
  </si>
  <si>
    <t xml:space="preserve">1*1,4*0,29   </t>
  </si>
  <si>
    <t>409110993</t>
  </si>
  <si>
    <t>1*3,2</t>
  </si>
  <si>
    <t>-57826622</t>
  </si>
  <si>
    <t>filtrační a separační geotextílií, (vlastnosti dle OTP Geosyntetické výrobky v tělese   ;;</t>
  </si>
  <si>
    <t xml:space="preserve">železničního spodku: plošná hmotnost min. 250 g/m2, pevnost v ta   </t>
  </si>
  <si>
    <t xml:space="preserve">103*2,4*1,2 "opláštění rýh trativodů   </t>
  </si>
  <si>
    <t>-697265019</t>
  </si>
  <si>
    <t>103*0,4*0,1*2</t>
  </si>
  <si>
    <t>-1584399742</t>
  </si>
  <si>
    <t>1337009940</t>
  </si>
  <si>
    <t xml:space="preserve">3*1,5 "52 ks hl. do 1,5 m   </t>
  </si>
  <si>
    <t>Hloubení rýh nebo jam ručně na železničním spodku v hornině třídy těžitelnosti I skupiny 1. Poznámka: 1. V cenách jsou započteny náklady na hloubení a uložení výzisku na terén nebo naložení na dopravní prostředek a uložení na úložišti.</t>
  </si>
  <si>
    <t>-1196239655</t>
  </si>
  <si>
    <t xml:space="preserve">103*0,4*1,1 "výkop rýhy pro trativod   </t>
  </si>
  <si>
    <t xml:space="preserve">3*0,3*2*1,1*1  "Rozšíření rýhy pro zřízení šachet trativodu   </t>
  </si>
  <si>
    <t>Úpravy povrchů, podlahy a osazování výplní</t>
  </si>
  <si>
    <t>936942211</t>
  </si>
  <si>
    <t>Zhotovení tabulky s letopočtem opravy nebo větší údržby vložením šablony do bednění</t>
  </si>
  <si>
    <t>666103547</t>
  </si>
  <si>
    <t>963021112</t>
  </si>
  <si>
    <t>Bourání mostních konstrukcí nosných konstrukcí z kamene nebo cihel</t>
  </si>
  <si>
    <t>1783660435</t>
  </si>
  <si>
    <t xml:space="preserve">Poznámka k souboru cen:_x000D_
1. Cena 05-1111 lze použít i pro bourání konstrukcí z předpjatého betonu. 2. Ceny 06-5413 a 06-5423 lze použít i pro rozebrání dřevěných truhlíků nebo žlabů uložených na dřevěné konstrukci mostu. 3. Ceny nelze použít: a) pro bourání základových konstrukcí prováděné ve spojitosti se zemními pracemi; toto bourání se oceňuje cenami 122 90-1 - Bourání konstrukcí, části A 01 katalogu 800-1 Zemní práce; b) ceny nelze použít pro bourání konstrukcí pod vodou; tyto práce se oceňují podle ustanovení úvodního katalogu. 4. Ceny 04-1211 až 05-1111 nelze použít pro ocenění demontáže (vyjmutí) prefabrikovaných dílců nebo nosných konstrukcí v celku; tyto práce se oceňují podle ustanovení úvodního katalogu. 5. Ceny 06-5111 a 06-5112, 06-5611 a 06-5612 nelze použít pro vytažení pilot, bárek na pilotách a ledolamů; vytažení pilot se oceňuje příslušnými cenami katalogu 800-2 - Zvláštní zakládání objektů. 6. Množství měrných jednotek se určuje: a) u cen 02-1112 až 05-1111 v m3 objemu konstrukce nebo její části před bouráním, b) u cen 06-5111 až 06-5612 v m3 objemu dřeva v konstrukci nebo její části před bouráním. </t>
  </si>
  <si>
    <t>(2,98-0,18)*8,7</t>
  </si>
  <si>
    <t>963051111</t>
  </si>
  <si>
    <t>Bourání mostních konstrukcí nosných konstrukcí ze železového betonu</t>
  </si>
  <si>
    <t>1658813554</t>
  </si>
  <si>
    <t>(0,35+0,11+0,39+0,25)*6,9+0,18*8,7</t>
  </si>
  <si>
    <t>997013602</t>
  </si>
  <si>
    <t>Poplatek za uložení stavebního odpadu na skládce (skládkovné) z armovaného betonu zatříděného do Katalogu odpadů pod kódem 17 01 01</t>
  </si>
  <si>
    <t>505574949</t>
  </si>
  <si>
    <t>9,156*2,4</t>
  </si>
  <si>
    <t>997013655</t>
  </si>
  <si>
    <t>1333816038</t>
  </si>
  <si>
    <t>(5,023+34,55)*2"zemina"</t>
  </si>
  <si>
    <t>24,36*2"kámen"</t>
  </si>
  <si>
    <t>997211511</t>
  </si>
  <si>
    <t>Vodorovná doprava suti nebo vybouraných hmot  suti se složením a hrubým urovnáním, na vzdálenost do 1 km</t>
  </si>
  <si>
    <t>802015431</t>
  </si>
  <si>
    <t xml:space="preserve">Poznámka k souboru cen:_x000D_
1. Ceny nelze použít pro vodorovnou dopravu po železnici, po vodě nebo neobvyklými dopravními prostředky. 2. Je-li na dopravní dráze pro vodorovnou dopravu překážka, pro kterou je nutné překládat suť nebo vybourané hmoty z jednoho obvyklého dopravního prostředku na jiný, oceňuje se tato lomená doprava v každém úseku samostatně. </t>
  </si>
  <si>
    <t>9,156*2,4"žb"</t>
  </si>
  <si>
    <t>997211519</t>
  </si>
  <si>
    <t>Vodorovná doprava suti nebo vybouraných hmot  suti se složením a hrubým urovnáním, na vzdálenost Příplatek k ceně za každý další i započatý 1 km přes 1 km</t>
  </si>
  <si>
    <t>1122655092</t>
  </si>
  <si>
    <t>70,694*19</t>
  </si>
  <si>
    <t>997211611</t>
  </si>
  <si>
    <t>Nakládání suti nebo vybouraných hmot  na dopravní prostředky pro vodorovnou dopravu suti</t>
  </si>
  <si>
    <t>1828022370</t>
  </si>
  <si>
    <t>998</t>
  </si>
  <si>
    <t>Přesun hmot</t>
  </si>
  <si>
    <t>998214111</t>
  </si>
  <si>
    <t>Přesun hmot pro mosty montované z dílců železobetonových nebo předpjatých  vodorovná dopravní vzdálenost do 100 m výška mostu do 20 m</t>
  </si>
  <si>
    <t>1309538866</t>
  </si>
  <si>
    <t xml:space="preserve">Poznámka k souboru cen:_x000D_
1. Počet měrných jednotek se stanoví jako součet všech hmotností na objektu, včetně hmotnosti prefabrikátů oceňovaných ve specifikaci, přestože se jejich vodorovné přemístění oceňuje samostatně cenami souboru cen 922 11-4 . Vodorovné přemístění mostních dílců. </t>
  </si>
  <si>
    <t>1,34*8+1,6*1"trouby"+(8,112+4,197)*2,4"ŽB"+(2,6+4,65)*2"beton, kámen"</t>
  </si>
  <si>
    <t>PSV</t>
  </si>
  <si>
    <t>Práce a dodávky PSV</t>
  </si>
  <si>
    <t>711</t>
  </si>
  <si>
    <t>Izolace proti vodě, vlhkosti a plynům</t>
  </si>
  <si>
    <t>711112001</t>
  </si>
  <si>
    <t>Provedení izolace proti zemní vlhkosti natěradly a tmely za studena  na ploše svislé S nátěrem penetračním</t>
  </si>
  <si>
    <t>-972810749</t>
  </si>
  <si>
    <t xml:space="preserve">Poznámka k souboru cen:_x000D_
1. Izolace plochy jednotlivě do 10 m2 se oceňují skladebně cenou příslušné izolace a cenou 711 19-9095 Příplatek za plochu do 10 m2. </t>
  </si>
  <si>
    <t>4,5*9,4</t>
  </si>
  <si>
    <t>11163150</t>
  </si>
  <si>
    <t>lak penetrační asfaltový</t>
  </si>
  <si>
    <t>-1781947041</t>
  </si>
  <si>
    <t>Poznámka k položce:_x000D_
Spotřeba 0,3-0,4kg/m2</t>
  </si>
  <si>
    <t>42,3*0,00035 'Přepočtené koeficientem množství</t>
  </si>
  <si>
    <t>711112002</t>
  </si>
  <si>
    <t>Provedení izolace proti zemní vlhkosti natěradly a tmely za studena  na ploše svislé S nátěrem lakem asfaltovým</t>
  </si>
  <si>
    <t>1027680224</t>
  </si>
  <si>
    <t>11163152</t>
  </si>
  <si>
    <t>lak hydroizolační asfaltový</t>
  </si>
  <si>
    <t>1788503324</t>
  </si>
  <si>
    <t>Poznámka k položce:_x000D_
Spotřeba: 0,3-0,5 kg/m2</t>
  </si>
  <si>
    <t>42,3*0,00045 'Přepočtené koeficientem množství</t>
  </si>
  <si>
    <t>607163838</t>
  </si>
  <si>
    <t xml:space="preserve">Doprava cca 50% výkopku na deponii do 10 km   </t>
  </si>
  <si>
    <t>47,3*1,8*0,5+47,580*2*0,5</t>
  </si>
  <si>
    <t>986045422</t>
  </si>
  <si>
    <t xml:space="preserve">Doprava cca 50% výkopku na skládku do 40 km   </t>
  </si>
  <si>
    <t>47,30*1,8*0,5+47,580*2*0,5</t>
  </si>
  <si>
    <t>728527251</t>
  </si>
  <si>
    <t>2,304+74,930+8,240</t>
  </si>
  <si>
    <t>1136532644</t>
  </si>
  <si>
    <t>Poplatek za uložení suti nebo hmot na oficiální skládku    Poznámka: 1. V cenách jsou započteny náklady na uložení stavebního odpadu na oficiální skládku.2. Je třeba zohlednit regionální rozdíly v cenách poplatků za uložení suti a odpadů. Tyto se mohou výrazně lišit s ohledem nejen na region, ale také na množství a druh ukládaného odpadu.</t>
  </si>
  <si>
    <t>-1641015508</t>
  </si>
  <si>
    <t xml:space="preserve">Poplatek za uložení cca 50% výkopku na skládku do 40 km   </t>
  </si>
  <si>
    <t>012103000</t>
  </si>
  <si>
    <t>Geodetické práce před výstavbou</t>
  </si>
  <si>
    <t>…</t>
  </si>
  <si>
    <t>1117080070</t>
  </si>
  <si>
    <t>012203000</t>
  </si>
  <si>
    <t>Geodetické práce při provádění stavby</t>
  </si>
  <si>
    <t>-261779023</t>
  </si>
  <si>
    <t>012303000</t>
  </si>
  <si>
    <t>Geodetické práce po výstavbě</t>
  </si>
  <si>
    <t>755625054</t>
  </si>
  <si>
    <t>153707067</t>
  </si>
  <si>
    <t>SO 212 - Propustek v km 125,983</t>
  </si>
  <si>
    <t xml:space="preserve">    VRN4 - Inženýrská činnost</t>
  </si>
  <si>
    <t xml:space="preserve">    VRN6 - Územní vlivy</t>
  </si>
  <si>
    <t>142330865</t>
  </si>
  <si>
    <t>(4,05+2,2+4,16+4,1+3,7)*0,21</t>
  </si>
  <si>
    <t>690529251</t>
  </si>
  <si>
    <t>(4,05+2,2+4,16+4,1+3,7)*1,5*1,15</t>
  </si>
  <si>
    <t>-1965570188</t>
  </si>
  <si>
    <t>-1137336463</t>
  </si>
  <si>
    <t>13010430</t>
  </si>
  <si>
    <t>úhelník ocelový rovnostranný jakost 11 375 70x70x7mm</t>
  </si>
  <si>
    <t>-1868614975</t>
  </si>
  <si>
    <t>0,180</t>
  </si>
  <si>
    <t>13010434</t>
  </si>
  <si>
    <t>úhelník ocelový rovnostranný jakost 11 375 80x80x8mm</t>
  </si>
  <si>
    <t>1449594545</t>
  </si>
  <si>
    <t>-1842871829</t>
  </si>
  <si>
    <t>16,4+12+(1,57*33,26)</t>
  </si>
  <si>
    <t>1638809643</t>
  </si>
  <si>
    <t xml:space="preserve">1*1,4   </t>
  </si>
  <si>
    <t>796287593</t>
  </si>
  <si>
    <t xml:space="preserve">1*3,2   </t>
  </si>
  <si>
    <t>-900367103</t>
  </si>
  <si>
    <t>130+10</t>
  </si>
  <si>
    <t>1334240128</t>
  </si>
  <si>
    <t xml:space="preserve">1*1,5 "52 ks hl. do 1,5 m   </t>
  </si>
  <si>
    <t>1747692102</t>
  </si>
  <si>
    <t>140*0,4*1,1 "výkop rýhy pro tra</t>
  </si>
  <si>
    <t>628613511</t>
  </si>
  <si>
    <t>Ochranný nátěrový systém ocelových konstrukcí mostů základní a podkladní epoxidový, vrchní polyuretanový tl. min 280 µm</t>
  </si>
  <si>
    <t>-1767928424</t>
  </si>
  <si>
    <t>911121211</t>
  </si>
  <si>
    <t>Oprava ocelového zábradlí svařovaného nebo šroubovaného výroba</t>
  </si>
  <si>
    <t>-1029994336</t>
  </si>
  <si>
    <t xml:space="preserve">Poznámka k souboru cen:_x000D_
1. V ceně výroby -1211 jsou započteny i náklady na spojovací materiál. 2. V ceně výroby -1211 nejsou započteny náklady na dodávku materiálu pro výrobu zábradlí; tyto náklady se oceňují jako specifikace u cen montáže. 3. V ceně montáže -1311 jsou započteny i náklady upevnění zábradlí ke konstrukci mostu - vyvrtání otvorů, montáž a dodávku šroubů včetně chemických kotev. 4. V ceně montáže -1311 nejsou započteny náklady na dodávku materiálu, které se oceňují ve specifikaci: a) u vyráběného zábradlí jako dodávka materiálu pro výrobu, b) u nakupovaného zábradlí jako dodávka hotového nakupovaného výrobku. 5. Demontáž ocelového zábradlí se oceňuje cenou 966 07-5141 části B01 tohoto katalogu. </t>
  </si>
  <si>
    <t>911121311</t>
  </si>
  <si>
    <t>Oprava ocelového zábradlí svařovaného nebo šroubovaného montáž</t>
  </si>
  <si>
    <t>1010905830</t>
  </si>
  <si>
    <t>938132111</t>
  </si>
  <si>
    <t>Údržba svahu a svahových kuželů odstraněním nánosů a náletových dřevin v okolí říms a křídel</t>
  </si>
  <si>
    <t>1329301090</t>
  </si>
  <si>
    <t>15+15</t>
  </si>
  <si>
    <t>952904122</t>
  </si>
  <si>
    <t>Čištění mostních objektů odstranění nánosů z otvorů ručně, světlé výšky otvoru přes 1,5 m</t>
  </si>
  <si>
    <t>1827099708</t>
  </si>
  <si>
    <t xml:space="preserve">Poznámka k souboru cen:_x000D_
1. Množství měrných jednotek se určuje: a) u otvorů, vtoků a výtoků v m3 jejich objemu, b) u odvodňovačů v m jejich délky. </t>
  </si>
  <si>
    <t>1,57*33,26+10</t>
  </si>
  <si>
    <t>953961118</t>
  </si>
  <si>
    <t>Kotvy chemické s vyvrtáním otvoru  do betonu, železobetonu nebo tvrdého kamene tmel, velikost M 30, hloubka 270 mm</t>
  </si>
  <si>
    <t>-1690659749</t>
  </si>
  <si>
    <t xml:space="preserve">Poznámka k souboru cen:_x000D_
1. V cenách 953 96-11 a 953 96-12 jsou započteny i náklady na: a) rozměření, vrtání a spotřebu vrtáků. Pro velikost M 8 až M 30 jsou započteny náklady na vrtání příklepovými vrtáky, pro velikost M 33 až M 39 diamantovými korunkami, b) vyfoukání otvoru, přípravu kotev k uložení do otvorů, vyplnění kotevních otvorů tmelem nebo chemickou patronou včetně dodávky materiálu. 2. V cenách 953 96-51.. jsou započteny náklady na dodání a zasunutí kotevního šroubu do otvoru vyplněného chemickým tmelem nebo patronou a dotažení matice. </t>
  </si>
  <si>
    <t>90</t>
  </si>
  <si>
    <t>227253571</t>
  </si>
  <si>
    <t>18,21*0,2*1,1</t>
  </si>
  <si>
    <t>1149088820</t>
  </si>
  <si>
    <t>543407090</t>
  </si>
  <si>
    <t>1593797253</t>
  </si>
  <si>
    <t>144719138</t>
  </si>
  <si>
    <t>-694000101</t>
  </si>
  <si>
    <t>-903957025</t>
  </si>
  <si>
    <t>-1038308550</t>
  </si>
  <si>
    <t>-1480547284</t>
  </si>
  <si>
    <t xml:space="preserve">filtrační a separační geotextílií, (vlastnosti dle OTP Geosyntetické výrobky v tělese   </t>
  </si>
  <si>
    <t xml:space="preserve">140*2,4*1,2 "opláštění rýh trativodů   </t>
  </si>
  <si>
    <t>-582468937</t>
  </si>
  <si>
    <t>140*0,4*0,1*2</t>
  </si>
  <si>
    <t>-944202668</t>
  </si>
  <si>
    <t>-102060143</t>
  </si>
  <si>
    <t>-465741682</t>
  </si>
  <si>
    <t xml:space="preserve">140*0,4*1,05*1,8 "zásyp rýhy pro trativod   </t>
  </si>
  <si>
    <t xml:space="preserve">-0,0314*140*1,8 "odečet potrubí trativodu   </t>
  </si>
  <si>
    <t>969344767</t>
  </si>
  <si>
    <t>33,26*5,19+18,21*4,2*0,8</t>
  </si>
  <si>
    <t>985223212</t>
  </si>
  <si>
    <t>Přezdívání zdiva do aktivované malty kamenného, objemu přes 3 m3</t>
  </si>
  <si>
    <t>-1934939629</t>
  </si>
  <si>
    <t>(33,26*5,19)*0,05"5%"</t>
  </si>
  <si>
    <t>985232113</t>
  </si>
  <si>
    <t>Hloubkové spárování zdiva hloubky přes 40 do 80 mm aktivovanou maltou délky spáry na 1 m2 upravované plochy přes 12 m</t>
  </si>
  <si>
    <t>1677281469</t>
  </si>
  <si>
    <t>33,26*5,19</t>
  </si>
  <si>
    <t>-561120280</t>
  </si>
  <si>
    <t>985311213</t>
  </si>
  <si>
    <t>Reprofilace betonu sanačními maltami na cementové bázi ručně líce kleneb a podhledů, tloušťky přes 20 do 30 mm</t>
  </si>
  <si>
    <t>-656071890</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</si>
  <si>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</si>
  <si>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33,26*5,19*0,2</t>
  </si>
  <si>
    <t>985311215</t>
  </si>
  <si>
    <t>Reprofilace betonu sanačními maltami na cementové bázi ručně líce kleneb a podhledů, tloušťky přes 40 do 50 mm</t>
  </si>
  <si>
    <t>-902517219</t>
  </si>
  <si>
    <t>33,26*5,19*0,8</t>
  </si>
  <si>
    <t>-843153810</t>
  </si>
  <si>
    <t>4,006*2"kámen"</t>
  </si>
  <si>
    <t>-957430626</t>
  </si>
  <si>
    <t>701438759</t>
  </si>
  <si>
    <t>8,012*19</t>
  </si>
  <si>
    <t>-931581026</t>
  </si>
  <si>
    <t>8,012</t>
  </si>
  <si>
    <t>778704672</t>
  </si>
  <si>
    <t>3,824*2,4"ŽB"+(16,12)*2"beton, kámen"</t>
  </si>
  <si>
    <t>-488424198</t>
  </si>
  <si>
    <t>0,5*18</t>
  </si>
  <si>
    <t>-2014322293</t>
  </si>
  <si>
    <t>9*0,00035 'Přepočtené koeficientem množství</t>
  </si>
  <si>
    <t>-427520124</t>
  </si>
  <si>
    <t>-1507949332</t>
  </si>
  <si>
    <t>9*0,00045 'Přepočtené koeficientem množství</t>
  </si>
  <si>
    <t>-1512636068</t>
  </si>
  <si>
    <t xml:space="preserve">63,580*1,8*0,5 "doprava výkopku rýhy pro trativod na deponii   </t>
  </si>
  <si>
    <t>-1796643681</t>
  </si>
  <si>
    <t xml:space="preserve">63,580*1,8*0,5 </t>
  </si>
  <si>
    <t>-580384896</t>
  </si>
  <si>
    <t>2,34+100,811+11,20</t>
  </si>
  <si>
    <t>489237304</t>
  </si>
  <si>
    <t>1607354640</t>
  </si>
  <si>
    <t xml:space="preserve">63,580*1,8*0,5 "doprava výkopku rýhy pro trativod a vsak. rýhu na skládku   </t>
  </si>
  <si>
    <t>-1531146192</t>
  </si>
  <si>
    <t>938544958</t>
  </si>
  <si>
    <t>1223581431</t>
  </si>
  <si>
    <t>884448483</t>
  </si>
  <si>
    <t>VRN4</t>
  </si>
  <si>
    <t>Inženýrská činnost</t>
  </si>
  <si>
    <t>043194000</t>
  </si>
  <si>
    <t>Ostatní zkoušky</t>
  </si>
  <si>
    <t>1261488568</t>
  </si>
  <si>
    <t>VRN6</t>
  </si>
  <si>
    <t>Územní vlivy</t>
  </si>
  <si>
    <t>SO 213 - Propustek v km 126.195</t>
  </si>
  <si>
    <t>-1523505300</t>
  </si>
  <si>
    <t>-599723755</t>
  </si>
  <si>
    <t>-1041212844</t>
  </si>
  <si>
    <t>-935869554</t>
  </si>
  <si>
    <t>-195092267</t>
  </si>
  <si>
    <t>1482812747</t>
  </si>
  <si>
    <t>342424327</t>
  </si>
  <si>
    <t>901407868</t>
  </si>
  <si>
    <t>1987925304</t>
  </si>
  <si>
    <t>1800759618</t>
  </si>
  <si>
    <t>-562361191</t>
  </si>
  <si>
    <t>809171607</t>
  </si>
  <si>
    <t>1813877781</t>
  </si>
  <si>
    <t>966075141</t>
  </si>
  <si>
    <t>Odstranění různých konstrukcí na mostech kovového zábradlí vcelku</t>
  </si>
  <si>
    <t>-180356735</t>
  </si>
  <si>
    <t>-466742973</t>
  </si>
  <si>
    <t>-1559358562</t>
  </si>
  <si>
    <t>2000931648</t>
  </si>
  <si>
    <t>-882387165</t>
  </si>
  <si>
    <t>-638875250</t>
  </si>
  <si>
    <t xml:space="preserve">Doprava výkopku na skládku do 40 km   </t>
  </si>
  <si>
    <t>9,7 "odpad z čistění příkopů</t>
  </si>
  <si>
    <t>1173011563</t>
  </si>
  <si>
    <t>1987115291</t>
  </si>
  <si>
    <t xml:space="preserve">9,7 "doprava výkopku z čištění příkopů pol. č. 938902112   </t>
  </si>
  <si>
    <t>-1144461942</t>
  </si>
  <si>
    <t>-1462985178</t>
  </si>
  <si>
    <t>-1847803842</t>
  </si>
  <si>
    <t>060001000</t>
  </si>
  <si>
    <t>-996509718</t>
  </si>
  <si>
    <t xml:space="preserve">Poznámka k souboru cen:_x000D_
1. Více informací o volbě, obsahu a způsobu ocenění jednotlivých titulů viz příslušné Přílohy 01 až 09. </t>
  </si>
  <si>
    <t>SO 214 - Propustek v KM 126.339</t>
  </si>
  <si>
    <t>-1153416756</t>
  </si>
  <si>
    <t>2124171668</t>
  </si>
  <si>
    <t>-1114520319</t>
  </si>
  <si>
    <t>122151403</t>
  </si>
  <si>
    <t>Vykopávky v zemnících na suchu strojně zapažených i nezapažených v hornině třídy těžitelnosti I skupiny 1 a 2 přes 50 do 100 m3</t>
  </si>
  <si>
    <t>-45518262</t>
  </si>
  <si>
    <t xml:space="preserve">Poznámka k souboru cen:_x000D_
1. V cenách jsou započteny i náklady na přehození výkopku na vzdálenost do 3 m nebo naložení na dopravní prostředek. </t>
  </si>
  <si>
    <t>490642545</t>
  </si>
  <si>
    <t>410258567</t>
  </si>
  <si>
    <t>151721111</t>
  </si>
  <si>
    <t>Pažení do ocelových zápor  bez ohledu na druh pažin, s odstraněním pažení, hloubky výkopu do 4 m</t>
  </si>
  <si>
    <t>329044422</t>
  </si>
  <si>
    <t xml:space="preserve">Poznámka k souboru cen:_x000D_
1. V cenách nejsou započteny náklady na: a) zápory ocelové, které se oceňují cenami souboru cen 151 71-11 Osazení ocelových zápor pro pažení hloubených vykopávek. b) převázky ocelové, které se oceňují cenou 151 71-2111 Převázka ocelová pro ukotvení záporového pažení, c) vrchní kotvení zápor, které se oceňuje cenami souboru cen 151 71-31 Vrchní kotvení zápor na povrch výkopové jámy. </t>
  </si>
  <si>
    <t>"dřevěné hranoly 100x100 - výplň mezi záporami" 1,8*3,7</t>
  </si>
  <si>
    <t>162251102</t>
  </si>
  <si>
    <t>Vodorovné přemístění výkopku nebo sypaniny po suchu na obvyklém dopravním prostředku, bez naložení výkopku, avšak se složením bez rozhrnutí z horniny třídy těžitelnosti I skupiny 1 až 3 na vzdálenost přes 20 do 50 m</t>
  </si>
  <si>
    <t>1000182949</t>
  </si>
  <si>
    <t>189087368</t>
  </si>
  <si>
    <t>-457165201</t>
  </si>
  <si>
    <t>34,432*10</t>
  </si>
  <si>
    <t>1215951310</t>
  </si>
  <si>
    <t>1747766425</t>
  </si>
  <si>
    <t>273321117</t>
  </si>
  <si>
    <t>Základové konstrukce z betonu železového desky ve výkopu nebo na hlavách pilot C 25/30</t>
  </si>
  <si>
    <t>-1572050326</t>
  </si>
  <si>
    <t>2076388289</t>
  </si>
  <si>
    <t>1878686377</t>
  </si>
  <si>
    <t>-514719643</t>
  </si>
  <si>
    <t>320101113</t>
  </si>
  <si>
    <t>Osazení betonových a železobetonových prefabrikátů hmotnosti jednotlivě přes 5 000 do 7 000 kg</t>
  </si>
  <si>
    <t>-1776225488</t>
  </si>
  <si>
    <t xml:space="preserve">Poznámka k souboru cen:_x000D_
1. Ceny neplatí pro : a) osazení patky pro dlažbu z prefabrikátů, tyto se oceňují cenami souboru cen 461 10-11 Osazení patky pro dlažbu z betonových nebo železobetonových prefabrikátů, b) zához a záhozovou patku z betonových bloků i tyto se oceňují cenami souboru cen 462 92- . . Zřízení záhozu z betonových bloků, c) dlažbu z betonových desek a tvárnic sklonu do 1:1 o hmotnosti prvku do 1500 kg; tyto se oceňují cenami souboru cen 465 92- . . Kladení dlažby z betonových desek a a tvárnic, d) osazení prefabrikátů předpínaných v konstrukci; tyto se oceňují individuálně. 2. V cenách jsou započteny i náklady na: a) kotevní prvky, b) odstranění transportní výztuže. 3. V cenách nejsou započteny náklady na: a) podkladní betony; tyto se oceňují cenami souboru cen 451 31-51 Podkladní nebo vyrovnávací vrstva z betonu prostého, b) výplňový beton otvorů (mimo spár), tento se oceňuje cenami souboru cen 936 45-71 Zálivka kotevních šroubů, ocelových konstrukcí, různých dutin apod., c) dodávku prefabrikátů; tyto se oceňují ve specifikaci. 4. Objem se stanoví v m3 hmoty prefabrikátů jednotlivých hmotnostních stupňů. </t>
  </si>
  <si>
    <t>"přemístění a osazení prefabrikované části jímky" 1,4*1,9*0,25+1,41*1,9*0,25+1,15*1,41*0,25*2+0,02*1,4</t>
  </si>
  <si>
    <t>-1702304634</t>
  </si>
  <si>
    <t>-1898159639</t>
  </si>
  <si>
    <t>111776839</t>
  </si>
  <si>
    <t>497643110</t>
  </si>
  <si>
    <t>3059039</t>
  </si>
  <si>
    <t>-2074963020</t>
  </si>
  <si>
    <t>389_R800</t>
  </si>
  <si>
    <t>-803539341</t>
  </si>
  <si>
    <t>389_R802</t>
  </si>
  <si>
    <t>-2058285581</t>
  </si>
  <si>
    <t>451315135</t>
  </si>
  <si>
    <t>Podkladní a výplňové vrstvy z betonu prostého  tloušťky do 200 mm, z betonu C 16/20</t>
  </si>
  <si>
    <t>1372279559</t>
  </si>
  <si>
    <t>0,9*1,4+1,8*2,3+4,8*1,7+2,02*2,15+2,57*3,14-0,89</t>
  </si>
  <si>
    <t>1814563070</t>
  </si>
  <si>
    <t>"50% zásypu" ((5,4*7,2+0,82*4,1+1,3*1,9*2,8*2+1,9*1,2*4*1,3)*1,1)*0,5</t>
  </si>
  <si>
    <t>1237814536</t>
  </si>
  <si>
    <t>728957645</t>
  </si>
  <si>
    <t>1726582133</t>
  </si>
  <si>
    <t>-8877167</t>
  </si>
  <si>
    <t xml:space="preserve">15*1,52  </t>
  </si>
  <si>
    <t>822512382</t>
  </si>
  <si>
    <t>1966741748</t>
  </si>
  <si>
    <t>2013173992</t>
  </si>
  <si>
    <t>-2082034137</t>
  </si>
  <si>
    <t>518349240</t>
  </si>
  <si>
    <t>-1151735179</t>
  </si>
  <si>
    <t>-1942948692</t>
  </si>
  <si>
    <t>659612892</t>
  </si>
  <si>
    <t>-1443112133</t>
  </si>
  <si>
    <t>-1224124952</t>
  </si>
  <si>
    <t>2102074340</t>
  </si>
  <si>
    <t>851774888</t>
  </si>
  <si>
    <t>2055970789</t>
  </si>
  <si>
    <t>884477451</t>
  </si>
  <si>
    <t>1635477776</t>
  </si>
  <si>
    <t>42,099</t>
  </si>
  <si>
    <t>42,099*0,00035 'Přepočtené koeficientem množství</t>
  </si>
  <si>
    <t>-790949280</t>
  </si>
  <si>
    <t>42,099*2</t>
  </si>
  <si>
    <t>11161332</t>
  </si>
  <si>
    <t>asfalt pro izolaci trub</t>
  </si>
  <si>
    <t>1199986188</t>
  </si>
  <si>
    <t>84,198*0,00045 'Přepočtené koeficientem množství</t>
  </si>
  <si>
    <t>998711101</t>
  </si>
  <si>
    <t>Přesun hmot pro izolace proti vodě, vlhkosti a plynům  stanovený z hmotnosti přesunovaného materiálu vodorovná dopravní vzdálenost do 50 m v objektech výšky do 6 m</t>
  </si>
  <si>
    <t>-926198378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</si>
  <si>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</si>
  <si>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0,038+0,015</t>
  </si>
  <si>
    <t>1949819114</t>
  </si>
  <si>
    <t xml:space="preserve">Kol. lože na deponii   </t>
  </si>
  <si>
    <t xml:space="preserve">47,580*1,8   </t>
  </si>
  <si>
    <t>-167679235</t>
  </si>
  <si>
    <t xml:space="preserve">Doprava  výkopku na skládku do 40 km   </t>
  </si>
  <si>
    <t>40,74 "odpad z čištění příkopů na skládku</t>
  </si>
  <si>
    <t>-444896318</t>
  </si>
  <si>
    <t>-1958357837</t>
  </si>
  <si>
    <t xml:space="preserve">210*1,8*0,5 "doprava výkopku rýhy pro trativod a vsak. rýhu na skládku   </t>
  </si>
  <si>
    <t xml:space="preserve">40,74 "doprava výkopku z čištění příkopů pol. č. 938902112   </t>
  </si>
  <si>
    <t>-181252941</t>
  </si>
  <si>
    <t>-1913787248</t>
  </si>
  <si>
    <t>65152678</t>
  </si>
  <si>
    <t>-807895115</t>
  </si>
  <si>
    <t>SO 215 - Propustek v km 126,478</t>
  </si>
  <si>
    <t>326775272</t>
  </si>
  <si>
    <t>(3+1,57+3,1+1,57+3,8+3,8)*0,23</t>
  </si>
  <si>
    <t>-43034660</t>
  </si>
  <si>
    <t>(1,4*16,84)*1,15</t>
  </si>
  <si>
    <t>-672022852</t>
  </si>
  <si>
    <t>-1613815404</t>
  </si>
  <si>
    <t>-1266299103</t>
  </si>
  <si>
    <t>0,14</t>
  </si>
  <si>
    <t>76744579</t>
  </si>
  <si>
    <t>2138277098</t>
  </si>
  <si>
    <t>7,2+12,1+0,95*21,74</t>
  </si>
  <si>
    <t>1878411008</t>
  </si>
  <si>
    <t>577049651</t>
  </si>
  <si>
    <t>-1630764037</t>
  </si>
  <si>
    <t>144461034</t>
  </si>
  <si>
    <t>12+12</t>
  </si>
  <si>
    <t>824264131</t>
  </si>
  <si>
    <t>0,95*21,74+10</t>
  </si>
  <si>
    <t>1463202307</t>
  </si>
  <si>
    <t>83</t>
  </si>
  <si>
    <t>886825049</t>
  </si>
  <si>
    <t>(3+1,57+3,1+1,57+3,8+3,8)*1,1*0,21</t>
  </si>
  <si>
    <t>95175580</t>
  </si>
  <si>
    <t>21,74*3,57+12*2,3*0,5</t>
  </si>
  <si>
    <t>-817049185</t>
  </si>
  <si>
    <t>(21,74*3,57)*0,05"5%"</t>
  </si>
  <si>
    <t>385048300</t>
  </si>
  <si>
    <t>21,74*3,57</t>
  </si>
  <si>
    <t>1308820300</t>
  </si>
  <si>
    <t>2048149697</t>
  </si>
  <si>
    <t>21,74*3,57*0,2</t>
  </si>
  <si>
    <t>320956542</t>
  </si>
  <si>
    <t>21,74*3,57*0,8</t>
  </si>
  <si>
    <t>300733862</t>
  </si>
  <si>
    <t>3,89*2"kámen"</t>
  </si>
  <si>
    <t>1852943180</t>
  </si>
  <si>
    <t>1037469805</t>
  </si>
  <si>
    <t>3,89*2*19</t>
  </si>
  <si>
    <t>1118125877</t>
  </si>
  <si>
    <t>518374432</t>
  </si>
  <si>
    <t>3,873*2,4"ŽB"+(7,98)*2"beton, kámen"</t>
  </si>
  <si>
    <t>-1529828645</t>
  </si>
  <si>
    <t>0,5*16,5</t>
  </si>
  <si>
    <t>-1471108819</t>
  </si>
  <si>
    <t>8,25*0,00035 'Přepočtené koeficientem množství</t>
  </si>
  <si>
    <t>293849706</t>
  </si>
  <si>
    <t>-1917217512</t>
  </si>
  <si>
    <t>8,25*0,00045 'Přepočtené koeficientem množství</t>
  </si>
  <si>
    <t>1728327379</t>
  </si>
  <si>
    <t>252154214</t>
  </si>
  <si>
    <t>1468346530</t>
  </si>
  <si>
    <t>-395198451</t>
  </si>
  <si>
    <t>-1069469902</t>
  </si>
  <si>
    <t>B24</t>
  </si>
  <si>
    <t>9,51358</t>
  </si>
  <si>
    <t>B28</t>
  </si>
  <si>
    <t>179,84</t>
  </si>
  <si>
    <t>SO 216 - Propustek v km 126.862</t>
  </si>
  <si>
    <t>1 - Zemní práce</t>
  </si>
  <si>
    <t>2 - Zakládání</t>
  </si>
  <si>
    <t>3 - Svislé a kompletní konstrukce</t>
  </si>
  <si>
    <t>4 - Vodorovné konstrukce</t>
  </si>
  <si>
    <t>711 - Izolace proti vodě, vlhkosti a plynům</t>
  </si>
  <si>
    <t>9 - Ostatní konstrukce a práce, bourání</t>
  </si>
  <si>
    <t>997 - Přesun sutě</t>
  </si>
  <si>
    <t>998 - Přesun hmot</t>
  </si>
  <si>
    <t>VRN1 - Průzkumné, geodetické a projektové práce</t>
  </si>
  <si>
    <t>234487021</t>
  </si>
  <si>
    <t>-396344882</t>
  </si>
  <si>
    <t>-958225243</t>
  </si>
  <si>
    <t>1239013625</t>
  </si>
  <si>
    <t>-1769125764</t>
  </si>
  <si>
    <t>-1231832538</t>
  </si>
  <si>
    <t>165344221</t>
  </si>
  <si>
    <t>-2063255308</t>
  </si>
  <si>
    <t>-681623283</t>
  </si>
  <si>
    <t>Poznámka k souboru cen:_x000D_
1. Ceny jsou určeny pro rozebrání: a) dlažeb na suchu, nad vodou i ve vodě, při hloubce vody do 300 mm nad původně upraveným ložem pro dlažbu; b) záhozů, rovnanin a soustřeďovacích staveb z lomového kamene na suchu, nad vodou i ve vodě, při hloubce vody do 3 m nad kótou projektovaného rozebrání; c) schodů z lomového kamene. 2. Ceny nelze použít pro rozebrání: a) dlažeb ve vodě při hloubce vody přes 300 mm nad původně upraveným ložem pro dlažbu; b) záhozů, rovnanin a soustřeďovacích staveb z lomového kamene ve vodě při hloubce vody pře 3 m nad kótou projektovaného rozebrání; tyto práce se oceňují individuálně. 3. V cenách jsou započteny i náklady na: a) naložení kamene nebo tvárnic na dopravní prostředek, nebo uložení do 3 m za břehovou čáru; b) uložení materiálu odlišné velikosti od ostatní dlažby, získaného při bourání schodů, do 3 m za břehovou čáru. 4. V cenách nejsou započteny náklady na: a) očištění lomového kamene nebo tvárnic od hlíny, písku nebo malty; tyto práce se oceňují cenami souboru cen 114 20-32 Očištění lomového kamene nebo betonových tvárnic; b) třídění lomového kamene nebo tvárnic; tyto práce se oceňují cenou 114 20-3301 Třídění lomového kamene nebo betonových tvárnic; c) srovnání lomového kamene nebo tvárnic do měřitelných figur; tyto práce se oceňují cenami souboru cen 114 20-34 Srovnání lomového kamene nebo betonových tvárnic do měřitelných figur. 5. Objem rozebrání se určí v m3: a) dlažeb jako součin plochy a průměrné tloušťky dlažby bez podkladního lože; b) schodů jako součin plochy v šikmé rovině a tloušťky 350 mm; c) záhozů, rovnanin a soustřeďovacích staveb vypočtených z projektovaných rozměrů konstrukce nebo přepočtem hmotnosti vyzískaného materiálu, přičemž se předpokládá, že z 10 t kamene bylo provedeno 6,5 m3 záhozu, rovnaniny nebo soustřeďovacích staveb, příp. po dohodě sodběratelem v m3 figur z kamene na břehu, přičemž se předpokládá, že z 1 m3 objemu figury byl proveden 1 m3 záhozu, rovnaniny nebo soustřeďovací stavby. 6. Množství jednotek se určí v m3 dlažby, záhozu nebo soustřeďovací stavby.</t>
  </si>
  <si>
    <t>HOD</t>
  </si>
  <si>
    <t>-1654313106</t>
  </si>
  <si>
    <t>Poznámka k souboru cen:_x000D_
1.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2. V cenách jsou započteny i náklady montáž a demontáž potrubí nebo hadice v délce do 20 m. Pro převedení vody na vzdálenost větší než 20 m se použijí položky souboru cen 115 00-11 Převedení vody potrubím tohoto katalogu. 3. V cenách nejsou započteny náklady na zřízení čerpacích jímek nebo projektovaných studní: a) kopaných; tyto se oceňují příslušnými cenami části A03 Hloubené vykopávky. b) vrtaných; tyto se oceňují příslušnými cenami katalogu 800-2 Zvláštní zakládání objektů. 4. Doba, po kterou nejsou čerpadla v činnosti, se neoceňuje. Výjimkou je přerušení čerpání vody na dobu do 15 minut jednotlivě; toto přerušení se od doby čerpání neodečítá. 5. Dopravní výškou vody se rozumí svislá vzdálenost mezi hladinou vody v jímce sníženou čerpáním a vodorovnou rovinou proloženou osou nejvyššího bodu výtlačného potrubí. 6. Množství jednotek se určuje v hodinách doby, po kterou je jednotlivé čerpadlo, popř. celý soubor čerpadel v činnosti. 7. Počet měrných jednotek se určí samostatně za každé čerpací místo (jámu, studnu, šachtu).</t>
  </si>
  <si>
    <t>A2</t>
  </si>
  <si>
    <t>DEN</t>
  </si>
  <si>
    <t>-292022427</t>
  </si>
  <si>
    <t>Poznámka k souboru cen:_x000D_
1. V ceně nejsou započteny náklady na sací a výtlačné potrubí, příp. na odpadní žlaby a náklady na lešení pod čerpadlo a pod potrubí nebo pod odpadní žlaby, na energii a na záložní zdroje energie. 2. Oceňují se všechny kalendářní dny od skončení montáže do započetí demontáže čerpací soupravy s odečtením kalendářních dnů, ve kterých je tato souprava v činnosti. 3. Pohotovost záložní čerpací soupravy se oceňuje jen se souhlasem investora a to tehdy, mohla-li by porucha včerpání ohrozit bezpečnost pracujících nebo budované dílo, příp. termín výstavby. 4. Dopravní výškou vody se rozumí svislá vzdálenost mezi hladinou vody v jímce sníženou čerpáním a vodorovnou rovinou, proloženou osou nejvyššího bodu výtlačného potrubí. 5. Počet měrných jednotek se určí samostatně za každé čerpací místo (jámu, studnu, šachtu) 6. Pokud projekt předepíše zřízení samostatného sacího nebo výtlačného potrubí, oceňují se tyto náklady cenami souboru cen 115 00-11 Převedení vody potrubím.</t>
  </si>
  <si>
    <t>990474076</t>
  </si>
  <si>
    <t>Poznámka k souboru cen:_x000D_
1. V cenách jsou započteny i náklady na přehození výkopku na vzdálenost do 3 m nebo naložení na dopravní prostředek.</t>
  </si>
  <si>
    <t>-447131051</t>
  </si>
  <si>
    <t>Poznámka k souboru cen:_x000D_
1. Hloubení nezapažených jam hloubky přes 16 m se oceňuje individuálně. 2. V cenách jsou započteny i náklady na případné nutné přemístění výkopku ve výkopišti a na přehození výkopku na přilehlém terénu na vzdálenost do 3 m od okraje jámy nebo naložení na dopravní prostředek.</t>
  </si>
  <si>
    <t>623720822</t>
  </si>
  <si>
    <t>Poznámka k souboru cen:_x000D_
1. V cenách jsou započteny i náklady na přehození výkopku na přilehlém terénu na vzdálenost do 3 m od podélné osy rýhy nebo naložení na dopravní prostředek.</t>
  </si>
  <si>
    <t>-1558335950</t>
  </si>
  <si>
    <t>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t>
  </si>
  <si>
    <t>703842899</t>
  </si>
  <si>
    <t>1041917228</t>
  </si>
  <si>
    <t>171151101</t>
  </si>
  <si>
    <t>Hutnění boků násypů z hornin soudržných a sypkých pro jakýkoliv sklon, délku a míru zhutnění svahu</t>
  </si>
  <si>
    <t>M2</t>
  </si>
  <si>
    <t>-841683465</t>
  </si>
  <si>
    <t>A10</t>
  </si>
  <si>
    <t>4*12,6+3,95*12,8</t>
  </si>
  <si>
    <t>-212792444</t>
  </si>
  <si>
    <t>Poznámka k souboru cen:_x000D_
1. Cena je určena i pro: a) zasypání koryt vodotečí a prohlubní v terénu bez předepsaného zhutnění sypaniny, b) uložení výkopku pod vodou do prohlubní ve dně vodotečí nebo nádrží. 2. Cenu nelze použít pro uložení výkopku nebo ornice na trvalé skládky s předepsaným zhutněním; toto uložení výkopku se oceňuje cenami souboru cen 171 . . Uložení sypaniny do násypů. 3. Vceně jsou započteny i náklady na rozprostření sypaniny ve vrstvách s hrubým urovnáním na skládce. 4. Vceně nejsou započteny náklady na získání skládek ani na poplatky za skládku. 5. Množství jednotek uložení výkopku (sypaniny) se určí v m3 uloženého výkopku (sypaniny), v rostlém stavu zpravidla ve výkopišti.</t>
  </si>
  <si>
    <t>1437503065</t>
  </si>
  <si>
    <t>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6. V cenách nejsou zahrnuty náklady na prohození sypaniny, tyto náklady se oceňují cenou 17411-1109 Příplatek za prohození sypaniny.</t>
  </si>
  <si>
    <t>1587785443</t>
  </si>
  <si>
    <t>Poznámka k souboru cen:_x000D_
1. Vcenách jsou započteny i náklady na: a) kontrolu bednění před betonáží, vlastní betonáž zejména čerpadlem betonu, rozhrnutí a hutnění betonu požadované konzistence bez ohledu na hustotu výztuže, uhlazení horního povrchu základu spřípadnou technologickou přestávkou nutnou pro vytvoření založení dříku opěry nebo pilíře, b) kontrolu uložení výztuže spředepsaným krytím, c) ošetření a ochranu čerstvě uloženého betonu. 2. Vcenách nejsou započteny náklady na podkladní vrstvu základu, tyto se oceňují souborem cen 451 3-511 Podkladní nebo vyrovnávací vrstva z betonu prostého.</t>
  </si>
  <si>
    <t>-1387878946</t>
  </si>
  <si>
    <t>Poznámka k souboru cen:_x000D_
1. Vceně -4111 jsou započteny i náklady na založení, sestavení a osazení systémového bednění mobilním jeřábem, nástřik bednění odformovacím postřikem, měsíční nájemné rámů inventárního bednění a spínacích prvků vztažené kploše bednění, spotřebu výplní rámů bednění zpřekližek pro nepohledové bednění a distančních prvků. 2. Drobný spotřební materiál (např. hřebíky, vruty, materiál pro vyplnění kuželových otvorů vzákladu po spínacích tyčích bednění) je započten vrežijních nákladech. 3. Vceně -4211 je započteno odbednění a očištění bednění. 4. Vcenách nejsou obsaženy náklady na bednění vložky nebo výplně pracovních a dilatačních spár základu.</t>
  </si>
  <si>
    <t>-1675336016</t>
  </si>
  <si>
    <t>T</t>
  </si>
  <si>
    <t>-1957337813</t>
  </si>
  <si>
    <t>Poznámka k souboru cen:_x000D_
1. Vcenách jsou započteny náklady na dodání výztuže zžebírkové betonářské oceli nebo svařovaných sítí, sestavení armokošů a jejich uložení do bednění jeřábem se zajištěním polohy výztuže, vázání výztuže nebo bodové svary jako náhrada za vázání, případné úpravy výztuže nutné proosazení bednění nebo při spojkování závitové výztuže spojkami WD 90. 2. Vcenách jsou započteny i náklady na osazení distančních tělísek pro předepsané krytí výztuže. Materiál těchto tělísek je zahrnut vcenách bednění základů.</t>
  </si>
  <si>
    <t>Osazení dílců rámové konstrukce propustků a podchodů hmotnosti jednotlivě do 5 t</t>
  </si>
  <si>
    <t>KUS</t>
  </si>
  <si>
    <t>-886410400</t>
  </si>
  <si>
    <t>Poznámka k souboru cen:_x000D_
1. Osazení plastových a ocelových propustků je oceněno vkatalogu 822-1 Komunikace pozemní a letiště. 2. Vcenách jsou započteny i náklady na rozměření a vytýčení obrysu rámové konstrukce přesýpaných mostních objektů, uložení dílců na základovou desku jeřábem srektifikací dílce a montážní spojení do doby zmonolitnění. 3. Vcenách nejsou započteny náklady na: a) dílce rámové konstrukce otevřeného nebo uzavřeného profilu, tyto se oceňují ve specifikaci, b) vnitrostaveništní přesuny dílců, tyto se oceňují souborem cen 992 11-4 . Vodorovné přemístění mostních dílců, c) výztuž doplňkovou spár, výztuž se oceňuje souborem cen 389 36-10 Doplňující výztuž prefabrikovaných konstrukcí, d) betonáž základové desky, tyto se oceňují souborem cen 421 32-11 Mostní železobetonové nosné konstrukce deskové nebo klenbové, trámové, ostatní, e) bednění a betonáž spár dílců, tyto se oceňují souborem cen 389 38-11 Doplňková betonáž malého rozsahu včetně bednění, f) izolaci spár vnějších, izolace se oceňuje souborem cen 931 99-41 Těsnění spáry pásy, profily a tmely, g) hydraulické zasouvání osazeného otevřeného rámu po kolejnici do konečné pozice votevřené stavební jámě, které je nutno ocenit dle nákladů nutných na požadovanou technologii.</t>
  </si>
  <si>
    <t>389_R1200</t>
  </si>
  <si>
    <t>975825514</t>
  </si>
  <si>
    <t>389_R1201</t>
  </si>
  <si>
    <t>Želbet. trouba patková DN800 vtoková</t>
  </si>
  <si>
    <t>-1454025713</t>
  </si>
  <si>
    <t>389_R1202</t>
  </si>
  <si>
    <t>-1242904548</t>
  </si>
  <si>
    <t>451315115</t>
  </si>
  <si>
    <t>Podkladní a výplňové vrstvy z betonu prostého tloušťky do 100 mm, z betonu C 16/20</t>
  </si>
  <si>
    <t>-863111206</t>
  </si>
  <si>
    <t>Poznámka k souboru cen:_x000D_
1. Cenu lze použít pro podkladní vrstvu z prostého betonu pod základové konstrukce. 2. Příplatek řeší náklady na vícepráce při ruční ukládce pro sklon podkladní vrstvy ve svahu (skluzy u opěry). 3. Vcenách jsou započteny náklady na vlastní betonáž, rozhrnutí a případně hutnění betonu požadované konzistence, uhlazení horního povrchu podkladní vrstvy, ošetření a ochranu čerstvě uloženého betonu. 4. Vcenách nejsou započteny náklady na: a) zhutnění podloží pod podkladní vrstvy a vyčištění základové spáry, tyto se oceňují cenami katalogu 800-2 Základy a zvláštní zakládání, b) podkladní vrstva ze štěrku hutněného u plošného založení, tyto se oceňují souborem cen 451 57-78 Podkladní a výplňová vrstva zkameniva, c) zhotovení bednění vrtací šablony pilot nebo odbourání hlav pilot ze železobetonu u základu založeného na pilotách.</t>
  </si>
  <si>
    <t>Výplňové klíny za opěrou z kameniva hutněného po vrstvách drceného</t>
  </si>
  <si>
    <t>-871053056</t>
  </si>
  <si>
    <t>Poznámka k souboru cen:_x000D_
1. Vcenách jsou započteny náklady na dodání vhodného kameniva, rozprostření konstrukce zemního tělesa po vrstvách do 300 mm se zhutněním na potřebnou míru zhutnění za mostní opěrou, případné vlhčení kdosažení potřebné konzistence štěrkopísku nebo štěrkodrtě, zhutnění od 90 do 100 % Proctor Standard nebo indexu density Id 0,8 až 0,9. 2. Vcenách nejsou započteny náklady na nájezdy zemních strojů na rozhrnovaní a hutnění, protože práce probíhá současně se zhotovením zemní konstrukce násypu příjezdové komunikace.</t>
  </si>
  <si>
    <t>Dlažba svahu u mostních opěr z upraveného lomového žulového kamene s vyspárováním maltou MC 25, šíře spáry 15 mm do betonového lože C 25/30 tloušťky 200 mm, plochy přes 10 m2</t>
  </si>
  <si>
    <t>-752814341</t>
  </si>
  <si>
    <t>Poznámka k souboru cen:_x000D_
1. Vcenách jsou započteny náklady na dodání písku nebo betonové směsi pro lože a spáry, rozhrnutí a úpravu lože do tl. 140 mm, navlhčení podkladu, rozměření a výběr, případně upravení kamene surovnáním povrchu lícování dlažby a vyspárovaní MC 25, šíře spáry 15 mm. 2. Vcenách nejsou započteny náklady na podkladní vrstvy ze štěrkopísku, tyto se oceňují souborem cen 451 57- . 1 Podkladní a výplňová vrstva zkameniva.</t>
  </si>
  <si>
    <t>A24</t>
  </si>
  <si>
    <t>"vlevo" 1,47*(4,42+2,6)/2+2,62*2,245</t>
  </si>
  <si>
    <t>"vpravo"1,774*2,62+1,47*(4+2,62)/2</t>
  </si>
  <si>
    <t>C24</t>
  </si>
  <si>
    <t>"Celkem: "A24+B24</t>
  </si>
  <si>
    <t>Provedení izolace proti zemní vlhkosti natěradly a tmely za studena na ploše svislé S nátěrem penetračním</t>
  </si>
  <si>
    <t>-750672159</t>
  </si>
  <si>
    <t>Poznámka k souboru cen:_x000D_
1. Izolace plochy jednotlivě do 10 m2 se oceňují skladebně cenou příslušné izolace a cenou 711 19-9095 Příplatek za plochu do 10 m2.</t>
  </si>
  <si>
    <t>A32</t>
  </si>
  <si>
    <t>4,41*9,7</t>
  </si>
  <si>
    <t>Provedení izolace proti zemní vlhkosti natěradly a tmely za studena na ploše svislé S nátěrem lakem asfaltovým</t>
  </si>
  <si>
    <t>1645141639</t>
  </si>
  <si>
    <t>A34</t>
  </si>
  <si>
    <t>2*4,41*9,7</t>
  </si>
  <si>
    <t>-731156313</t>
  </si>
  <si>
    <t>85,554*0,00045 'Přepočtené koeficientem množství</t>
  </si>
  <si>
    <t>Přesun hmot pro izolace proti vodě, vlhkosti a plynům stanovený z hmotnosti přesunovaného materiálu vodorovná dopravní vzdálenost do 50 m v objektech výšky do 6 m</t>
  </si>
  <si>
    <t>1662453406</t>
  </si>
  <si>
    <t>Poznámka k souboru cen:_x000D_
1. Ceny pro přesun hmot stanovený zhmotnosti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-1181 pro přesun prováděný bez použití mechanizace, tj. za ztížených podmínek, lze použít pouze pro hmotnost materiálu, která se tímto způsobem skutečně přemísťuje.</t>
  </si>
  <si>
    <t>1368207853</t>
  </si>
  <si>
    <t>42,777*0,00035 'Přepočtené koeficientem množství</t>
  </si>
  <si>
    <t>201936960</t>
  </si>
  <si>
    <t>1834719682</t>
  </si>
  <si>
    <t>Poznámka k souboru cen:_x000D_
1. Cena 05-1111 lze použít i pro bourání konstrukcí zpředpjatého betonu. 2. Ceny 06-5413 a 06-5423 lze použít i pro rozebrání dřevěných truhlíků nebo žlabů uložených na dřevěné konstrukci mostu. 3. Ceny nelze použít: a) pro bourání základových konstrukcí prováděné ve spojitosti se zemními pracemi; toto bourání se oceňuje cenami 122 90-1 - Bourání konstrukcí, části A 01 katalogu 800-1 Zemní práce; b) ceny nelze použít pro bourání konstrukcí pod vodou; tyto práce se oceňují podle ustanovení úvodního katalogu. 4. Ceny 04-1211 až 05-1111 nelze použít pro ocenění demontáže (vyjmutí) prefabrikovaných dílců nebo nosných konstrukcí v celku; tyto práce se oceňují podle ustanovení úvodního katalogu. 5. Ceny 06-5111 a 06-5112, 06-5611 a 06-5612 nelze použít pro vytažení pilot, bárek na pilotách a ledolamů; vytažení pilot se oceňuje příslušnými cenami katalogu 800-2 - Zvláštní zakládání objektů. 6. Množství měrných jednotek se určuje: a) u cen 02-1112 až 05-1111 v m3 objemu konstrukce nebo její části před bouráním, b) u cen 06-5111 až 06-5612 v m3 objemu dřeva vkonstrukci nebo její části před bouráním.</t>
  </si>
  <si>
    <t>-1452707140</t>
  </si>
  <si>
    <t>Poznámka k souboru cen:_x000D_
1. Ceny uvedené vsouboru cen je doporučeno upravit podle aktuálních cen místně příslušné skládky odpadů. 2. Uložení odpadů neuvedených vsouboru cen se oceňuje individuálně. 3. Vcenách je započítán poplatek za ukládaní odpadu dle zákona 185/2001 Sb. 4. Případné drcení stavebního odpadu lze ocenit souborem cen 997 00-60 Drcení stavebního odpadu zkatalogu 800-6 Demolice objektů.</t>
  </si>
  <si>
    <t>Vodorovná doprava suti nebo vybouraných hmot suti se složením a hrubým urovnáním, na vzdálenost do 1 km</t>
  </si>
  <si>
    <t>-938713266</t>
  </si>
  <si>
    <t>Poznámka k souboru cen:_x000D_
1. Ceny nelze použít pro vodorovnou dopravu po železnici, po vodě nebo neobvyklými dopravními prostředky. 2. Je-li na dopravní dráze pro vodorovnou dopravu překážka, pro kterou je nutné překládat suť nebo vybourané hmoty z jednoho obvyklého dopravního prostředku na jiný, oceňuje se tato lomená doprava v každém úseku samostatně.</t>
  </si>
  <si>
    <t>A28</t>
  </si>
  <si>
    <t>"dlažba" 3,4*2.</t>
  </si>
  <si>
    <t>"konstrukce" 71,936*2.5</t>
  </si>
  <si>
    <t>C28</t>
  </si>
  <si>
    <t>"Celkem: "A28+B28</t>
  </si>
  <si>
    <t>Vodorovná doprava suti nebo vybouraných hmot suti se složením a hrubým urovnáním, na vzdálenost Příplatek k ceně za každý další i započatý 1 km přes 1 km</t>
  </si>
  <si>
    <t>-851334692</t>
  </si>
  <si>
    <t>Nakládání suti nebo vybouraných hmot na dopravní prostředky pro vodorovnou dopravu suti</t>
  </si>
  <si>
    <t>664065814</t>
  </si>
  <si>
    <t>A30</t>
  </si>
  <si>
    <t>Přesun hmot pro mosty montované z dílců železobetonových nebo předpjatých vodorovná dopravní vzdálenost do 100 m výška mostu do 20 m</t>
  </si>
  <si>
    <t>-1352071240</t>
  </si>
  <si>
    <t>Poznámka k souboru cen:_x000D_
1. Počet měrných jednotek se stanoví jako součet všech hmotností na objektu, včetně hmotnosti prefabrikátů oceňovaných ve specifikaci, přestože se jejich vodorovné přemístění oceňuje samostatně cenami souboru cen 922 11-4 . Vodorovné přemístění mostních dílců.</t>
  </si>
  <si>
    <t>-1150832424</t>
  </si>
  <si>
    <t>-387921857</t>
  </si>
  <si>
    <t>323297961</t>
  </si>
  <si>
    <t>-1031109036</t>
  </si>
  <si>
    <t>-187412260</t>
  </si>
  <si>
    <t>SO 217 - Propustek v km 127,517</t>
  </si>
  <si>
    <t>-842643361</t>
  </si>
  <si>
    <t>-584178000</t>
  </si>
  <si>
    <t>1815297945</t>
  </si>
  <si>
    <t xml:space="preserve">120*0,4*1,05*1,8 "zásyp rýhy pro trativod   </t>
  </si>
  <si>
    <t xml:space="preserve">4*0,3*2*1,1*1*1,8  "zásyp rozšíření rýhy pro zřízení šachet   </t>
  </si>
  <si>
    <t xml:space="preserve">-0,0314*120*1,8 "odečet potrubí trativodu   </t>
  </si>
  <si>
    <t xml:space="preserve">-0,126*4*1,8 "odečet šachet   </t>
  </si>
  <si>
    <t>-1443979366</t>
  </si>
  <si>
    <t>120*0,4*0,1*2</t>
  </si>
  <si>
    <t>571846777</t>
  </si>
  <si>
    <t xml:space="preserve">120*2,4*1,2 "opláštění rýh trativodů   </t>
  </si>
  <si>
    <t>1822450879</t>
  </si>
  <si>
    <t>-112601937</t>
  </si>
  <si>
    <t>618880199</t>
  </si>
  <si>
    <t>(((6,97*6+6,97*6,3*0,5)-6,56-21,25)*1,1)</t>
  </si>
  <si>
    <t>-1073936389</t>
  </si>
  <si>
    <t>0,8*0,3*(3,14+3,14)+0,3*0,45*1,7*2</t>
  </si>
  <si>
    <t>1268580335</t>
  </si>
  <si>
    <t>1,966+39,562</t>
  </si>
  <si>
    <t>-1640244901</t>
  </si>
  <si>
    <t>41,528*10</t>
  </si>
  <si>
    <t>-992681161</t>
  </si>
  <si>
    <t>41,528</t>
  </si>
  <si>
    <t>745260961</t>
  </si>
  <si>
    <t>41,528*1,05"lze i použít část zeminy z výkopů dle vhodnosti"</t>
  </si>
  <si>
    <t>977946571</t>
  </si>
  <si>
    <t>2,19*1,4</t>
  </si>
  <si>
    <t>-1199102933</t>
  </si>
  <si>
    <t>1,8*8,9*1,15</t>
  </si>
  <si>
    <t>83982620</t>
  </si>
  <si>
    <t>-1652236244</t>
  </si>
  <si>
    <t>-968218756</t>
  </si>
  <si>
    <t>279403929</t>
  </si>
  <si>
    <t>-1664980245</t>
  </si>
  <si>
    <t>120/6</t>
  </si>
  <si>
    <t>-1251145022</t>
  </si>
  <si>
    <t>-1241490612</t>
  </si>
  <si>
    <t>-366440689</t>
  </si>
  <si>
    <t>1535118542</t>
  </si>
  <si>
    <t>-2092379861</t>
  </si>
  <si>
    <t>1461931648</t>
  </si>
  <si>
    <t>-1816497167</t>
  </si>
  <si>
    <t>-1915768930</t>
  </si>
  <si>
    <t>0,17*8,1</t>
  </si>
  <si>
    <t>1865300197</t>
  </si>
  <si>
    <t>-751517470</t>
  </si>
  <si>
    <t>9,2+9,1</t>
  </si>
  <si>
    <t>210451197</t>
  </si>
  <si>
    <t>1206270790</t>
  </si>
  <si>
    <t>-103143477</t>
  </si>
  <si>
    <t>2140948902</t>
  </si>
  <si>
    <t>-1616501056</t>
  </si>
  <si>
    <t>108149536</t>
  </si>
  <si>
    <t>-558427551</t>
  </si>
  <si>
    <t>1575790971</t>
  </si>
  <si>
    <t>1273380550</t>
  </si>
  <si>
    <t>-912475046</t>
  </si>
  <si>
    <t>-1958575115</t>
  </si>
  <si>
    <t>568846898</t>
  </si>
  <si>
    <t>-1237651069</t>
  </si>
  <si>
    <t xml:space="preserve">4*1,5 "52 ks hl. do 1,5 m   </t>
  </si>
  <si>
    <t>-1078494684</t>
  </si>
  <si>
    <t xml:space="preserve">120*0,4*1,1 "výkop rýhy pro trativod   </t>
  </si>
  <si>
    <t xml:space="preserve">4*0,3*2*1,1*1  "Rozšíření rýhy pro zřízení šachet trativodu   </t>
  </si>
  <si>
    <t>-159627578</t>
  </si>
  <si>
    <t>-1602540505</t>
  </si>
  <si>
    <t>-2144407646</t>
  </si>
  <si>
    <t>2,5*8,5</t>
  </si>
  <si>
    <t>-333612566</t>
  </si>
  <si>
    <t>1,1*4,8+0,15*8,5</t>
  </si>
  <si>
    <t>-269688175</t>
  </si>
  <si>
    <t>6,555*2,4</t>
  </si>
  <si>
    <t>-1292674602</t>
  </si>
  <si>
    <t>41,528*2"zemina"</t>
  </si>
  <si>
    <t>21,25*2"kámen"</t>
  </si>
  <si>
    <t>1390785477</t>
  </si>
  <si>
    <t>6,555*2,4"ŽB"</t>
  </si>
  <si>
    <t>-1147210207</t>
  </si>
  <si>
    <t>58,232*19</t>
  </si>
  <si>
    <t>-986884591</t>
  </si>
  <si>
    <t>2128228302</t>
  </si>
  <si>
    <t>1,34*6+1,6*2"trouby"+3,066*2,4"ŽB"+(1,377+3,66)*2"beton, kámen"</t>
  </si>
  <si>
    <t>382647693</t>
  </si>
  <si>
    <t>4,5*8,9</t>
  </si>
  <si>
    <t>-1379167984</t>
  </si>
  <si>
    <t>40,05*0,00035 'Přepočtené koeficientem množství</t>
  </si>
  <si>
    <t>-199275831</t>
  </si>
  <si>
    <t>-2011994562</t>
  </si>
  <si>
    <t>40,05*0,00045 'Přepočtené koeficientem množství</t>
  </si>
  <si>
    <t>2053794745</t>
  </si>
  <si>
    <t>55,44*1,8*0,5 +47,580*2*0,5 "doprava výkopku rýhy pro trativod a štěrku na deponii</t>
  </si>
  <si>
    <t>-810246744</t>
  </si>
  <si>
    <t>55,440*1,8*0,5 +47,580*2*0,5</t>
  </si>
  <si>
    <t>23,28"suť z čistění příkopů</t>
  </si>
  <si>
    <t>-1312628633</t>
  </si>
  <si>
    <t>2,304+87,782+9,6</t>
  </si>
  <si>
    <t>-1381662559</t>
  </si>
  <si>
    <t>1480212380</t>
  </si>
  <si>
    <t xml:space="preserve">55,440*1,8*0,5+47,580*2*0,5 "doprava výkopku rýhy pro trativod a štěrku na skládku   </t>
  </si>
  <si>
    <t>-1883949644</t>
  </si>
  <si>
    <t>702219470</t>
  </si>
  <si>
    <t>1054468147</t>
  </si>
  <si>
    <t>315342816</t>
  </si>
  <si>
    <t>SO 218 - Propustek vev. km 127,607</t>
  </si>
  <si>
    <t>Dopravní projektování a.s.</t>
  </si>
  <si>
    <t>-1763342066</t>
  </si>
  <si>
    <t>CS ÚRS 2019 01</t>
  </si>
  <si>
    <t>949058664</t>
  </si>
  <si>
    <t xml:space="preserve">Poznámka k souboru cen:_x000D_
1. Ceny jsou určeny pro čerpání ve dne, v noci, v pracovní dny i ve dnech pracovního klidu. 2.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3. V cenách jsou započteny i náklady na odpadní potrubí v délce do 20 m, na lešení pod čerpadla a pod odpadní potrubí. Pro převedení vody na vzdálenost větší než 20 m se použijí položky souboru cen 115 00-11 Převedení vody potrubím tohoto katalogu. 4. V cenách nejsou započteny náklady na zřízení čerpacích jímek nebo projektovaných studní: a) kopaných; tyto se oceňují příslušnými cenami části A02 Zemní práce pro objekty oborů 821 až 828, b) vrtaných; tyto se oceňují příslušnými cenami katalogu 800-2 Zvláštní zakládání objektů. 5. Doba, po kterou nejsou čerpadla v činnosti, se neoceňuje. Výjimkou je přerušení čerpání vody na dobu do 15 minut jednotlivě; toto přerušení se od doby čerpání neodečítá. 6. Dopravní výškou vody se rozumí svislá vzdálenost mezi hladinou vody v jímce sníženou čerpáním a vodorovnou rovinou proloženou osou nejvyššího bodu výtlačného potrubí. 7. Množství jednotek se určuje v hodinách doby, po kterou je jednotlivé čerpadlo, popř. celý soubor čerpadel v činnosti. 8. Počet měrných jednotek se určí samostatně za každé čerpací místo (jámu, studnu, šachtu) </t>
  </si>
  <si>
    <t>5*8</t>
  </si>
  <si>
    <t>-797406690</t>
  </si>
  <si>
    <t>121101101</t>
  </si>
  <si>
    <t>Sejmutí ornice nebo lesní půdy  s vodorovným přemístěním na hromady v místě upotřebení nebo na dočasné či trvalé skládky se složením, na vzdálenost do 50 m</t>
  </si>
  <si>
    <t>-864354302</t>
  </si>
  <si>
    <t xml:space="preserve">Poznámka k souboru cen:_x000D_
1. V cenách jsou započteny i náklady na příp. nutné naložení sejmuté ornice na dopravní prostředek. 2. V cenách nejsou započteny náklady na odstranění nevhodných přimísenin (kamenů, kořenů apod.); tyto práce se ocení individuálně. 3. Množství ornice odebírané ze skládek se do objemu vykopávek pro volbu cen podle množství nezapočítává. Ceny souboru cen 122 . 0-11 Odkopávky a prokopávky nezapažené, se volí pro ornici odebíranou z projektovaných dočasných skládek; a) na staveništi podle součtu objemu ze všech skládek, b) mimo staveniště podle objemu každé skládky zvlášť. 4. Uložení ornice na skládky se oceňuje podle ustanovení v poznámkách č. 1 a 2 k ceně 171 20-1201 Uložení sypaniny na skládky. Složení ornice na hromady v místě upotřebení se neoceňuje. 5. Odebírá-li se ornice z projektované dočasné skládky, oceňuje se její naložení a přemístění podle čl. 3172 Všeobecných podmínek tohoto katalogu. 6. Přemísťuje-li se ornice na vzdálenost větší něž 250 m, vzdálenost 50 m se pro určení vzdálenosti vodorovného přemístění neodečítá a ocení se sejmutí a přemístění bez ohledu na ustanovení pozn. č. 1 takto: a) sejmutí ornice na vzdálenost 50m cenou 121 10-1101; b) naložení příslušnou cenou souboru cen 167 10- . . c) vodorovné přemístění cenami souboru cen 162 . 0- . . Vodorovné přemístění výkopku. 7. Sejmutí podorničí se oceňuje cenami odkopávek s přihlédnutím k ustanovení čl. 3112 Všeobecných podmínek tohoto katalogu. </t>
  </si>
  <si>
    <t xml:space="preserve">Poznámka k položce:_x000D_
Plochy nutné pro stavbu v tl. 150mm. </t>
  </si>
  <si>
    <t>24*0,15</t>
  </si>
  <si>
    <t>122201102</t>
  </si>
  <si>
    <t>Odkopávky a prokopávky nezapažené  s přehozením výkopku na vzdálenost do 3 m nebo s naložením na dopravní prostředek v hornině tř. 3 přes 100 do 1 000 m3</t>
  </si>
  <si>
    <t>-356394456</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</si>
  <si>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</si>
  <si>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Poznámka k položce:_x000D_
Výkop zemního tělesa. Plocha v podélném řezu * délka výkopu</t>
  </si>
  <si>
    <t>"Výkopové práce zemního tělesa" (9,45-1,44)*7,2*1,5+(7,03-1,44)*3,4*2*1,5+(4,1+4,75)*0,350</t>
  </si>
  <si>
    <t>132201101</t>
  </si>
  <si>
    <t>Hloubení zapažených i nezapažených rýh šířky do 600 mm  s urovnáním dna do předepsaného profilu a spádu v hornině tř. 3 do 100 m3</t>
  </si>
  <si>
    <t>1470061981</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</si>
  <si>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</si>
  <si>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10*0,3*0,8</t>
  </si>
  <si>
    <t>162301102</t>
  </si>
  <si>
    <t>Vodorovné přemístění výkopku nebo sypaniny po suchu  na obvyklém dopravním prostředku, bez naložení výkopku, avšak se složením bez rozhrnutí z horniny tř. 1 až 4 na vzdálenost přes 500 do 1 000 m</t>
  </si>
  <si>
    <t>-305262275</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</si>
  <si>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</si>
  <si>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Poznámka k položce:_x000D_
Součet položek 4,5,6</t>
  </si>
  <si>
    <t>146,624+2,4</t>
  </si>
  <si>
    <t>-950218993</t>
  </si>
  <si>
    <t>162701105</t>
  </si>
  <si>
    <t>Vodorovné přemístění výkopku nebo sypaniny po suchu  na obvyklém dopravním prostředku, bez naložení výkopku, avšak se složením bez rozhrnutí z horniny tř. 1 až 4 na vzdálenost přes 9 000 do 10 000 m</t>
  </si>
  <si>
    <t>-1355970018</t>
  </si>
  <si>
    <t>Poznámka k položce:_x000D_
Součet položek č.5 a 6</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</si>
  <si>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</si>
  <si>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</si>
  <si>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572451913</t>
  </si>
  <si>
    <t>Poznámka k položce:_x000D_
Položka č. 8 * 30km</t>
  </si>
  <si>
    <t>(146,624+2,4)*30</t>
  </si>
  <si>
    <t>167101102</t>
  </si>
  <si>
    <t>Nakládání, skládání a překládání neulehlého výkopku nebo sypaniny  nakládání, množství přes 100 m3, z hornin tř. 1 až 4</t>
  </si>
  <si>
    <t>1824792397</t>
  </si>
  <si>
    <t xml:space="preserve">Poznámka k souboru cen:_x000D_
1. Ceny -1101, -1151, -1102, -1152, -1103, -1153, jsou určeny pro nakládání, skládání a překládání na obvyklý nebo z obvyklého dopravního prostředku. Pro nakládání z lodi nebo na loď jsou určeny ceny -1105 a -1155. 2. Ceny -1105 a -1155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3. Množství měrných jednotek se určí v rostlém stavu horniny. </t>
  </si>
  <si>
    <t>Poznámka k položce:_x000D_
viz. položka Č. 7</t>
  </si>
  <si>
    <t>167151101</t>
  </si>
  <si>
    <t>Nakládání, skládání a překládání neulehlého výkopku nebo sypaniny strojně nakládání, množství do 100 m3, z horniny třídy těžitelnosti I, skupiny 1 až 3</t>
  </si>
  <si>
    <t>-854458192</t>
  </si>
  <si>
    <t xml:space="preserve">Poznámka k souboru cen:_x000D_
1. Ceny -1131 až -1133 jsou určeny pro nakládání, překládání a vykládání na vzdálenost a) do 20 m vodorovně; vodorovná vzdálenost se měří od těžnice lodi k těžnici druhé lodi, nebo k těžišti hromady na břehu nebo k těžišti dopravního prostředku na suchu,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 2. Množství měrných jednotek se určí v rostlém stavu horniny. </t>
  </si>
  <si>
    <t>171201211</t>
  </si>
  <si>
    <t>Poplatek za uložení stavebního odpadu na skládce (skládkovné) zeminy a kameniva zatříděného do Katalogu odpadů pod kódem 170 504</t>
  </si>
  <si>
    <t>-476286014</t>
  </si>
  <si>
    <t xml:space="preserve">Poznámka k souboru cen:_x000D_
1. Ceny uvedené v souboru cen lze po dohodě upravit podle místních podmínek. </t>
  </si>
  <si>
    <t>Poznámka k položce:_x000D_
položka č. 5 * objemová tíha 2t/m3 + položka č. 5* objemová tíha 2t/m3</t>
  </si>
  <si>
    <t>(146,624+2,4)*1,9</t>
  </si>
  <si>
    <t>174101101</t>
  </si>
  <si>
    <t>Zásyp sypaninou z jakékoliv horniny  s uložením výkopku ve vrstvách se zhutněním jam, šachet, rýh nebo kolem objektů v těchto vykopávkách</t>
  </si>
  <si>
    <t>-1818191845</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</si>
  <si>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</si>
  <si>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 xml:space="preserve">Poznámka k položce:_x000D_
Zásyp, podsyp propustku_x000D_
</t>
  </si>
  <si>
    <t>(9,44-1,6)*7,2*1,3+(7,03-2,6)*3,4*2</t>
  </si>
  <si>
    <t>58344171</t>
  </si>
  <si>
    <t>štěrkodrť frakce 0-32</t>
  </si>
  <si>
    <t>CS ÚRS 2018 01</t>
  </si>
  <si>
    <t>-191590668</t>
  </si>
  <si>
    <t>Poznámka k položce:_x000D_
Zásyp, podsyp propustku*2t/m3</t>
  </si>
  <si>
    <t>103,506*2</t>
  </si>
  <si>
    <t>181111133</t>
  </si>
  <si>
    <t>Plošná úprava terénu v zemině tř. 1 až 4 s urovnáním povrchu bez doplnění ornice souvislé plochy do 500 m2 při nerovnostech terénu přes 150 do 200 mm na svahu přes 1:2 do 1:1</t>
  </si>
  <si>
    <t>1222933154</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</si>
  <si>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215 90-1..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</si>
  <si>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Poznámka k položce:_x000D_
Omděřeno v CAD.</t>
  </si>
  <si>
    <t>181411133</t>
  </si>
  <si>
    <t>Založení trávníku na půdě předem připravené plochy do 1000 m2 výsevem včetně utažení parkového na svahu přes 1:2 do 1:1</t>
  </si>
  <si>
    <t>1363232354</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</si>
  <si>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</si>
  <si>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Poznámka k položce:_x000D_
Odměřeno v CAD (viz. položka č. 14)</t>
  </si>
  <si>
    <t>00572474</t>
  </si>
  <si>
    <t>osivo směs travní krajinná-svahová</t>
  </si>
  <si>
    <t>kg</t>
  </si>
  <si>
    <t>-1871961920</t>
  </si>
  <si>
    <t>181951102</t>
  </si>
  <si>
    <t>Úprava pláně vyrovnáním výškových rozdílů  v hornině tř. 1 až 4 se zhutněním</t>
  </si>
  <si>
    <t>-1490508141</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</si>
  <si>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</si>
  <si>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Poznámka k položce:_x000D_
Odměřeno v CAD.</t>
  </si>
  <si>
    <t>182301122</t>
  </si>
  <si>
    <t>Rozprostření a urovnání ornice ve svahu sklonu přes 1:5 při souvislé ploše do 500 m2, tl. vrstvy přes 100 do 150 mm</t>
  </si>
  <si>
    <t>-1618751030</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</si>
  <si>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3,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</si>
  <si>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Poznámka k položce:_x000D_
Odměřeno v CAD (viz. položky č. 14  a 15)</t>
  </si>
  <si>
    <t>273311127</t>
  </si>
  <si>
    <t>Základové konstrukce z betonu prostého desky ve výkopu nebo na hlavách pilot C 25/30</t>
  </si>
  <si>
    <t>-775170772</t>
  </si>
  <si>
    <t xml:space="preserve">Poznámka k souboru cen:_x000D_
1. V cenách jsou započteny i náklady na: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 b) ošetření a ochranu čerstvě uloženého betonu. 2. V cenách nejsou započteny náklady na: a) zhutnění podkladní vrstvy nebo vyčištění základové spáry u plošného založení, b) zhotovení vrtací šablony pilot nebo odbourání hlav pilot u základu založeného na pilotách. </t>
  </si>
  <si>
    <t>(4,75+4,1)*0,150*2+1,5*0,1*3,4*2+0,3*0,8*2+4,650*2,020*0,1</t>
  </si>
  <si>
    <t>-1010208335</t>
  </si>
  <si>
    <t>Poznámka k položce:_x000D_
pro základ pod troubou, zesílené základy, pro koncové prahy desky</t>
  </si>
  <si>
    <t>4,650*0,25*1,525*1,25</t>
  </si>
  <si>
    <t>-1003291462</t>
  </si>
  <si>
    <t>(3,6+2*0,550)*4,650</t>
  </si>
  <si>
    <t>1418981491</t>
  </si>
  <si>
    <t>Poznámka k položce:_x000D_
Viz. položka č. 20</t>
  </si>
  <si>
    <t>-825460275</t>
  </si>
  <si>
    <t>Poznámka k položce:_x000D_
Viz. výkaz výztuže ve výkrese č.8*1,1.</t>
  </si>
  <si>
    <t>1,7*2*4,650*7,9*1,8/1000</t>
  </si>
  <si>
    <t>274321118</t>
  </si>
  <si>
    <t>Základové konstrukce z betonu železového pásy, prahy, věnce a ostruhy ve výkopu nebo na hlavách pilot C 30/37</t>
  </si>
  <si>
    <t>170423576</t>
  </si>
  <si>
    <t>(0,98*3,4+0,98*4,8)*1,5</t>
  </si>
  <si>
    <t>274354111</t>
  </si>
  <si>
    <t>Bednění základových konstrukcí pasů, prahů, věnců a ostruh zřízení</t>
  </si>
  <si>
    <t>-1516414530</t>
  </si>
  <si>
    <t>(4,1*3,4+4,1*4,8)*1,5</t>
  </si>
  <si>
    <t>274354211</t>
  </si>
  <si>
    <t>Bednění základových konstrukcí pasů, prahů, věnců a ostruh odstranění bednění</t>
  </si>
  <si>
    <t>-297822225</t>
  </si>
  <si>
    <t>320101112</t>
  </si>
  <si>
    <t>Osazení betonových a železobetonových prefabrikátů hmotnosti jednotlivě přes 1 000 do 5 000 kg</t>
  </si>
  <si>
    <t>839688865</t>
  </si>
  <si>
    <t>Poznámka k položce:_x000D_
1x šíkmá vtoková ŽB trouba DN1000_x000D_
1x šikmá výtoková ŽB trouba DN1000_x000D_
7x přímá ŽB trouba DN1000</t>
  </si>
  <si>
    <t>0,75*7</t>
  </si>
  <si>
    <t>R1</t>
  </si>
  <si>
    <t>ŽB trouba patková DN1000 dl.1100mm, přímá</t>
  </si>
  <si>
    <t>ks</t>
  </si>
  <si>
    <t>377526180</t>
  </si>
  <si>
    <t>334323118</t>
  </si>
  <si>
    <t>Mostní opěry a úložné prahy z betonu železového C 30/37</t>
  </si>
  <si>
    <t>-876043850</t>
  </si>
  <si>
    <t xml:space="preserve">Poznámka k souboru cen:_x000D_
1. V cenách jsou započteny náklady na betonáž dříku a úložných prahů na plošném základu nebo na vrtací šabloně při založení na pilotách, kontrolu bednění a kontrolu uložení krycí vrstvy výztuže, vlastní betonáž zejména čerpadlem betonu, rozhrnutí a hutnění betonu požadované konzistence bez ohledu na hustotu výztuže, uhlazení horního povrchu úložného prahu včetně vyspádování do odtokového žlábku u závěrné zídky prahu, ošetření a ochranu čerstvě uloženého betonu. 2. V cenách nejsou započteny náklady na: a) uložení plastového žlábku do úložného prahu opěry, tyto se oceňují souborem cen 212 79- . . Odvodnění z plastových trub u mostní opěry, b) navazující kamenný chrlič, tyto se oceňují souborem cen 936 91-11 Montáž chrliče Žlabového ze žulového kamene, c) výplň tmelem a ochranu pracovní nebo dilatační spáry rubové strany výplně za opěrou, tyto se oceňují souborem cen 931 99-41 Těsnění spáry betonové konstrukce pásy, profily, tmely. d) výplň dilatační spáry extrudovaným polystyrenem, tyto se oceňují souborem cen 931 99-21 Výplň dilatačních spár z polystyrenu, e) izolaci proti zemní vlhkosti, tyto se oceňují cenami katalogu 800-711 Izolace proti vodě, vlhkosti a plynům. </t>
  </si>
  <si>
    <t>1,97*3,4*2</t>
  </si>
  <si>
    <t>334351112</t>
  </si>
  <si>
    <t>Bednění mostních opěr a úložných prahů ze systémového bednění  zřízení z překližek, pro železobeton</t>
  </si>
  <si>
    <t>926828364</t>
  </si>
  <si>
    <t xml:space="preserve">Poznámka k souboru cen:_x000D_
1. V cenách jsou započteny i náklady na bednění dříku opěr a úložných prahů opěr do výšky 10 m ze systémového bednění s výplní pohledového bednění (palubky) pro lícovou stranu opěry a s výplní nepohledového bednění (překližky) pro rubovou stranu přesýpané výplně za opěrou. 2. V cenách zřízení je započteno sestavení a osazení inventárního bednění jeřábem, nástřik odformovacím prostředkem, nájemné rámů inventárního bednění a spínacích prvků vztažené k ploše bednění, spotřeba výplní opěry a distančních prvků. 3. V cenách odstranění je započteno odbednění dříku nebo úložného prahu, očištění bednění, vyplnění kuželových otvorů v betonu po spínacích tyčích bednění. 4. Drobný spotřební materiál (např. hřebíky, vruty, materiál pro vyplnění kuželových otvorů v základu po spínacích tyčích bednění) je započten v režijních nákladech. 5. Bednění pro železobetonovou konstrukci obsahuje materiál distančních tělísek krytí výztuže, ukládka tělísek je započtena v ukládce betonářské výztuže do bednění. 6. V cenách nejsou započteny náklady na: a) výklenky, drážky, kapsy přes 0,1 m3, zakřivení líce bednění nebo sklon, tyto práce se oceňují cenami příplatku k rovinnému bednění, b) vložení těsnících pásů do bednění pracovních čel nebo čel dilatačních spár, tyto se oceňují souborem cen 931 99-41 Těsnění spáry betonové konstrukce pásy, profily a tmely, c) bednění podpěrné těsnicích pásů, tyto se oceňují souborem cen 327 35-3 . Lištová vzpěra u bednění těsnicích pásů ve svislé spáře nebo souborem cen 411 35-3 . Lištová vzpěra u bednění těssnicích pásů ve vodorovné spáře, d) vložení extrudovaného polystyrenu do dilatačních spár, tyto se oceňují souborem cen 931 99-21 Výplň dilatačních spár z polystyrenu, e) očištění povrchu betonu po odbednění tlakovou vodou, tyto se oceňují cenou 938 53-3111 Očištění povrchu betonu tlakovou vodou části C01. </t>
  </si>
  <si>
    <t>6,6*3,4*2*1,5</t>
  </si>
  <si>
    <t>334351211</t>
  </si>
  <si>
    <t>Bednění mostních opěr a úložných prahů ze systémového bednění  odstranění z překližek</t>
  </si>
  <si>
    <t>1352003636</t>
  </si>
  <si>
    <t>2062742904</t>
  </si>
  <si>
    <t>1,89</t>
  </si>
  <si>
    <t>828225338</t>
  </si>
  <si>
    <t>-1525104801</t>
  </si>
  <si>
    <t>(4,75+4,1)*2</t>
  </si>
  <si>
    <t>1142771342</t>
  </si>
  <si>
    <t xml:space="preserve">Poznámka k souboru cen:_x000D_
1. Ceny neplatí pro: a) dlažby o sklonu přes 1:1; tyto se oceňují příslušnými cenami souboru cen 326 21-1 . Zdivo nadzákladové z lomového kamene upraveného. 2. V cenách nejsou započteny náklady na: a) podkladní betonové lože; toto se oceňuje cenami souboru cen 451 31-51 Podkladní a výplňové vrstvy z betonu prostého, b) lože z kameniva; toto se oceňuje cenami souboru cen 451 . . - . . Lože z kameniva. 3. Plocha se stanoví v m2 rozvinuté lícní plochy dlažby. </t>
  </si>
  <si>
    <t>Poznámka k položce:_x000D_
Odměřeno v CAD</t>
  </si>
  <si>
    <t>282060323</t>
  </si>
  <si>
    <t>966010799</t>
  </si>
  <si>
    <t>-2112016096</t>
  </si>
  <si>
    <t>245767119</t>
  </si>
  <si>
    <t>-1870151467</t>
  </si>
  <si>
    <t>-1002914694</t>
  </si>
  <si>
    <t>1326195714</t>
  </si>
  <si>
    <t>980023410</t>
  </si>
  <si>
    <t>9112A1</t>
  </si>
  <si>
    <t>ZÁBRADLÍ MOSTNÍ S VODOR MADLY - DODÁVKA A MONTÁŽ</t>
  </si>
  <si>
    <t>-2127045107</t>
  </si>
  <si>
    <t>Poznámka k souboru cen:_x000D_
položka zahrnuje: dodání zábradlí včetně předepsané povrchové úpravy kotvení sloupků, t.j. kotevní desky, šrouby z nerez oceli, vrty a zálivku, pokud zadávací dokumentace nestanoví jinak případné nivelační hmoty pod kotevní desky</t>
  </si>
  <si>
    <t>5*1,5</t>
  </si>
  <si>
    <t>931994132</t>
  </si>
  <si>
    <t>Těsnění spáry betonové konstrukce pásy, profily, tmely  tmelem silikonovým spáry dilatační do 4,0 cm2</t>
  </si>
  <si>
    <t>1311045436</t>
  </si>
  <si>
    <t xml:space="preserve">Poznámka k souboru cen:_x000D_
1. V cenách těsnění spár pásy těsnicími jsou započteny náklady na rozměření délky pásu v konstrukci, nastříhaní a lepení pásu na požadovaný rozměr, uchycení hřebenu pásu k výztuži a k bednění tak, aby nedošlo u povrchových pásů k posunutí a u vnitřních k volnému pohybu během betonáže, a náklady uložení pásů pro svislou nebo vodorovnou ochranu spáry. 2. V cenách těsnění styčné spáry profilem jsou započteny náklady na nastříhání, vložení a nalepení profilové pryže z nevodotěsného mikrotenového profilu nebo vodotěsného vodoubobtnajícího profilu do drážky styčné spáry mezi prefa dílci během montáže konstrukce zejména přesýpaných objektů. 3. Těsnění tmelem se používá převážně u pohledových pracovních a dilatačních spár v profilu vytvořeném lištami o ploše do 1,5 cm2 u pracovních spár a 4 cm2 u dilatačních spár. V ceně jsou započteny náklady na penetraci pro lepší přilnavost k betonu, u dilatačních spár osazení separační vložky tmelu pro oddělení polystyrenové výplně dilatační spáry a uhlazení tmelu. 4. Těsnění spárovým profilem ze silikonu nebo uretanu jako náhrada za pohledové výplně obsahuje nastříhaní a slepení pásů na potřebnou délku, vložení do spáry vytvořené lištami, zkosení čela spáry do 20/20 mm nebo do 40/40 mm. 5. Těsnění smrštitelné (pseudo) spáry obsahuje těsnění lícové tmelem a rubové povrchovým pásem dilatačním, vložení extrudovaného polystyrenu v 1/3 plochy tloušťky betonové stěny. 6. V cenách nejsou započteny náklady na: a) bednění pracovních a dilatačních čel, bednění podpěr těsnicího pásu svisle uložených, tyto se oceňují cenou 327 35-3112, b) bednění podpěr těsnicího pásu vodorovně uložených, tyto se oceňují cenou 421 35-3112, c) vložení polystyrenu do dilatačních spár, tyto se oceňují souborem cen 931 99-21 Výplň dilatačních spár z polystyrenu, d) u cen -4171 a -4172 na tmelení spáry pod izolačním pásem, tyto se oceňují cenami -4131 až -4142, e) u cen -4171 a -4172 na penetrační nátěr betonu, tyto se oceňují cenami katalogu 800-711 Izolace proti vodě, vlhkosti a plynům. </t>
  </si>
  <si>
    <t>Poznámka k položce:_x000D_
Těsnění spár mezi troubou a dlažbou a mezi troubami - odměřeno v CAD.</t>
  </si>
  <si>
    <t>3,720*7+0,65*2</t>
  </si>
  <si>
    <t>-2058178751</t>
  </si>
  <si>
    <t>962041211</t>
  </si>
  <si>
    <t>Bourání mostních konstrukcí zdiva a pilířů z prostého betonu</t>
  </si>
  <si>
    <t>-1037752614</t>
  </si>
  <si>
    <t>3,2*3,4*2+3*5</t>
  </si>
  <si>
    <t>962051111</t>
  </si>
  <si>
    <t>Bourání mostních konstrukcí zdiva a pilířů ze železového betonu</t>
  </si>
  <si>
    <t>1567223450</t>
  </si>
  <si>
    <t>0,35*0,550*3,4*2*1,5</t>
  </si>
  <si>
    <t>966008114</t>
  </si>
  <si>
    <t>Bourání trubního propustku  s odklizením a uložením vybouraného materiálu na skládku na vzdálenost do 3 m nebo s naložením na dopravní prostředek z trub DN přes 800 do 1200 mm</t>
  </si>
  <si>
    <t>805459805</t>
  </si>
  <si>
    <t xml:space="preserve">Poznámka k souboru cen:_x000D_
1. Ceny lze použít i pro bourání hospodářských přejezdů a propustků z trub obetonovaných. 2. V cenách jsou započteny i náklady na případné bourání betonového lože nebo prahů pod troubami propustku. 3. V cenách nejsou započteny náklady na: a) zemní práce nutné při rozebírání propustků, které se oceňují cenami části A 01 katalogu 800-1 Zemní práce, b) bourání čel, které se oceňuje cenami části B 01 katalogu 821-1 Mosty. 4. Množství měrných jednotek se určuje délkou mezi rubovými stěnami čel (v podélné ose propustku). 5. Přemístění vybouraného materiálu na vzdálenost přes 3 m se oceňuje cenami souborů cen 997 22-1 Vodorovné přemístění vybouraných hmot. </t>
  </si>
  <si>
    <t>7,2</t>
  </si>
  <si>
    <t>R4</t>
  </si>
  <si>
    <t>Čištění mostních objektů pročištění vtoků a výtoků ručně</t>
  </si>
  <si>
    <t>134844913</t>
  </si>
  <si>
    <t xml:space="preserve">Poznámka k položce:_x000D_
Výškově a směrově napojení propustku na propustek -provedení pročištění příkopu na vtoku. _x000D_
Výškově a směrově napojení propustku na stávající polní drenáž od výtoku propustku. Provedení pročištění  příkopu _x000D_
</t>
  </si>
  <si>
    <t>18*3</t>
  </si>
  <si>
    <t>-375893036</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</si>
  <si>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</si>
  <si>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194,454+10,970*2+10,529*2,2+19,525*0,350*2,2+4,171*2,5+6*1,811+2,347+(1,44-0,8)*7,2</t>
  </si>
  <si>
    <t>-474501942</t>
  </si>
  <si>
    <t>(194,454+10,970*2+10,529*2,2+19,525*0,350*2,2+4,171*2,5+6*1,811+2,347+(1,44-0,8)*7,2)*30</t>
  </si>
  <si>
    <t>997013601</t>
  </si>
  <si>
    <t>Poplatek za uložení stavebního odpadu na skládce (skládkovné) z prostého betonu zatříděného do Katalogu odpadů pod kódem 17 01 01</t>
  </si>
  <si>
    <t>-220820038</t>
  </si>
  <si>
    <t>(3,2*3,4*2+3*5)*2,2</t>
  </si>
  <si>
    <t>-837771115</t>
  </si>
  <si>
    <t>(0,35*0,550*3,4*2*1,5)*2,5+(1,44-0,8)*7,2*2,5</t>
  </si>
  <si>
    <t>1176847767</t>
  </si>
  <si>
    <t>Poznámka k položce:_x000D_
106,344t*39km</t>
  </si>
  <si>
    <t>58,034*30</t>
  </si>
  <si>
    <t>752592126</t>
  </si>
  <si>
    <t>Poznámka k položce:_x000D_
Viz. položka č. 33.</t>
  </si>
  <si>
    <t>58,034</t>
  </si>
  <si>
    <t>997211612</t>
  </si>
  <si>
    <t>Nakládání suti nebo vybouraných hmot  na dopravní prostředky pro vodorovnou dopravu vybouraných hmot</t>
  </si>
  <si>
    <t>700857652</t>
  </si>
  <si>
    <t>(3,2*3,4*2+3*5)*2,2+(0,35*0,550*3,4*2*1,5)*2,5</t>
  </si>
  <si>
    <t>-1596994276</t>
  </si>
  <si>
    <t>Poznámka k položce:_x000D_
pol.13+pol.19*2,5+pol.23*2,2+pol.24*2,2+pol.71*2,2+pol.30*0,25*2,4+7*1,811+1*2,347+1*2,370</t>
  </si>
  <si>
    <t>1253593893</t>
  </si>
  <si>
    <t>Poznámka k položce:_x000D_
délka izolace v podélném řezu kolem trouby * délka propustku, včetně izolace u zesíleného základu</t>
  </si>
  <si>
    <t>3,720*9*1,3+7,5*2,195</t>
  </si>
  <si>
    <t>-438251746</t>
  </si>
  <si>
    <t>-718602122</t>
  </si>
  <si>
    <t>Poznámka k položce:_x000D_
Viz. položka č. 38*2 (2x nátěr)</t>
  </si>
  <si>
    <t>59,987*2</t>
  </si>
  <si>
    <t>-90577497</t>
  </si>
  <si>
    <t>-12834524</t>
  </si>
  <si>
    <t>012103000a</t>
  </si>
  <si>
    <t>-1554580133</t>
  </si>
  <si>
    <t>Poznámka k položce:_x000D_
Před prováděním stavby - vytýčení hranic pozemků dráhy v rozsahu stavby (doloženo protokolem o vytýčení), výšková měření, zaměření stáv. objektu, vytýčení zajišťovacích bodů.</t>
  </si>
  <si>
    <t>1995686821</t>
  </si>
  <si>
    <t>Poznámka k položce:_x000D_
Výšková a polohopisná měření během provádění stavby.</t>
  </si>
  <si>
    <t>455115679</t>
  </si>
  <si>
    <t>Poznámka k položce:_x000D_
Geodetické zaměření skutečného provedení stavby včetně situováni vůči hranicím dráhy, vč. osazení a dodání nivelačních značek - 2ks. Jednotková cena za vyhotovení GP v KČ/ objekt = soubor.</t>
  </si>
  <si>
    <t>952692520</t>
  </si>
  <si>
    <t>Poznámka k položce:_x000D_
DSPS: 2x listinná podoba + 2x digitální podoba</t>
  </si>
  <si>
    <t>925626715</t>
  </si>
  <si>
    <t>Poznámka k položce:_x000D_
1x pláň žel. spodku_x000D_
1x základová spára</t>
  </si>
  <si>
    <t>065002000</t>
  </si>
  <si>
    <t>Mimostaveništní doprava materiálů</t>
  </si>
  <si>
    <t>-161090446</t>
  </si>
  <si>
    <t xml:space="preserve">Poznámka k položce:_x000D_
Poznámka k položce: hmotnost prefabrikovaných trub a všech betonových konstrukcí s výztuží </t>
  </si>
  <si>
    <t>10,970*2+10,529*2,2+17,925*0,350*2,2+0,684+4,171*2,5+6*1,811+2,347</t>
  </si>
  <si>
    <t>SO 219 - Propustek v Km 128,592</t>
  </si>
  <si>
    <t>-611590908</t>
  </si>
  <si>
    <t>952904121</t>
  </si>
  <si>
    <t>Čištění mostních objektů odstranění nánosů z otvorů ručně, světlé výšky otvoru do 1,5 m</t>
  </si>
  <si>
    <t>-1184099455</t>
  </si>
  <si>
    <t>-135515596</t>
  </si>
  <si>
    <t>1534297046</t>
  </si>
  <si>
    <t>-552006725</t>
  </si>
  <si>
    <t>2055328995</t>
  </si>
  <si>
    <t>-462490115</t>
  </si>
  <si>
    <t>-269990698</t>
  </si>
  <si>
    <t>1020897594</t>
  </si>
  <si>
    <t>-1214796534</t>
  </si>
  <si>
    <t>SO 220 - TUNEL EV. Č. 201, BUDKOVICKÝ</t>
  </si>
  <si>
    <t xml:space="preserve">    741 - Elektroinstalace - silnoproud</t>
  </si>
  <si>
    <t>(2,4*2,4*1+0,45*4*2,4)*4*0,75</t>
  </si>
  <si>
    <t>30,240</t>
  </si>
  <si>
    <t>502090119</t>
  </si>
  <si>
    <t>359901111</t>
  </si>
  <si>
    <t>Vyčištění stok  jakékoliv výšky</t>
  </si>
  <si>
    <t>-685082437</t>
  </si>
  <si>
    <t xml:space="preserve">Poznámka k souboru cen:_x000D_
1. Cena je určena pro konečné vyčištění stok před předáním a převzetím. </t>
  </si>
  <si>
    <t>140</t>
  </si>
  <si>
    <t>392901111</t>
  </si>
  <si>
    <t>Omytí líce obezdívky nebo skalního líce tlakovou vodou  v opěře</t>
  </si>
  <si>
    <t>321512014</t>
  </si>
  <si>
    <t>Poznámka k položce:_x000D_
opěry a portály</t>
  </si>
  <si>
    <t>2,650*2*140+(97,85-39,3)*2</t>
  </si>
  <si>
    <t>392901112</t>
  </si>
  <si>
    <t>Omytí líce obezdívky nebo skalního líce tlakovou vodou  v klenbě</t>
  </si>
  <si>
    <t>-173634406</t>
  </si>
  <si>
    <t>11,1*140</t>
  </si>
  <si>
    <t>395401112</t>
  </si>
  <si>
    <t>Spárování hloubkové tunelového zdiva bez vyčištění spár  maltou cementovou pro spárování (MCS) při délce spár na m2 plochy zdiva do 6 m v opěře, v hornině suché, hloubka spáry přes 40 do 80 mm</t>
  </si>
  <si>
    <t>-937157512</t>
  </si>
  <si>
    <t xml:space="preserve">Poznámka k souboru cen:_x000D_
1. V cenách jsou započteny i náklady na: a) vypláchnutí spár vodou, b) dodání malty, c) ošetření spár, d) očištění okolního zdiva po spárování. 2. V cenách nejsou započteny náklady na: a) vysekání a vyčištění spár; tyto stavební práce se oceňují cenami souboru cen 395 90-1 . Vysekání spár tunelového zdiva pro hloubkové spárování b) dodání přísad do malty; tyto se oceňují samostatně. </t>
  </si>
  <si>
    <t>Poznámka k položce:_x000D_
50% celkové plochy opěr a porátlů</t>
  </si>
  <si>
    <t>(2,650*140*2+(97,85-39,3)*2)*0,5</t>
  </si>
  <si>
    <t>395401212</t>
  </si>
  <si>
    <t>Spárování hloubkové tunelového zdiva bez vyčištění spár  maltou cementovou pro spárování (MCS) při délce spár na m2 plochy zdiva do 6 m v klenbě, v hornině suché, hloubka spáry přes 40 do 80 mm</t>
  </si>
  <si>
    <t>1737275504</t>
  </si>
  <si>
    <t>Poznámka k položce:_x000D_
50% celkové plochy klenby</t>
  </si>
  <si>
    <t>11,1*140*0,5</t>
  </si>
  <si>
    <t>395901111</t>
  </si>
  <si>
    <t>Vysekání spár tunelového zdiva pro hloubkové spárování  při délce spár na m2 plochy zdiva do 6 m v opěře, v hornině suché, hloubka spáry do 40 mm</t>
  </si>
  <si>
    <t>-111799256</t>
  </si>
  <si>
    <t xml:space="preserve">Poznámka k souboru cen:_x000D_
1. V cenách nejsou započteny náklady na vyklínování uvolněných kamenů; toto vyklínování se oceňuje cenami souboru cen 395 51-1. Vyklínování uvolněných kamenů. 2. V cenách není započteno vyčištění spár otryskáním; otryskání se oceňuje cenami souboru cen 392 57- . . Otryskání pískem. </t>
  </si>
  <si>
    <t>Poznámka k položce:_x000D_
35 % celkové plochy opěr a portálů</t>
  </si>
  <si>
    <t>(2,650*140*2+(97,85-39,3)*2)*0,35</t>
  </si>
  <si>
    <t>395901211</t>
  </si>
  <si>
    <t>Vysekání spár tunelového zdiva pro hloubkové spárování  při délce spár na m2 plochy zdiva do 6 m v klenbě, v hornině suché, hloubka spáry do 40 mm</t>
  </si>
  <si>
    <t>-391612841</t>
  </si>
  <si>
    <t>Poznámka k položce:_x000D_
35 % celkové plochy klenby</t>
  </si>
  <si>
    <t>11,1*140*0,35</t>
  </si>
  <si>
    <t>712771255R</t>
  </si>
  <si>
    <t>REVIZNÍ NÁSTAVCE ŠACHTOVÉ (KOMPLET) S POKLOPY SAMOSTATNÉ</t>
  </si>
  <si>
    <t>467288422</t>
  </si>
  <si>
    <t xml:space="preserve">Poznámka k položce:_x000D_
- popisy prací zahrnují veškerý materiál, výrobky a polotovary, včetně mimostaveništní a vnitrostaveništní dopravy(rovněž přesuny), včetně naložení a složení,případně s uložením.- dodání dílce požadovaného tvaru a vlastností, jeho skladování, doprava a osazení do definitivní polohy,včetně komplexní technologie výroby a montáže dílců, ošetření a ochrana dílců,- u dílců železobetonových a předpjatých veškerá výztuž, případně i tuhé kovové prvky a závěsná oka,- úpravy a zařízení pro uložení a transport dílce,- veškeré požadované úpravy dílců, včetně doplňkových konstrukcí a vybavení,- sestavení dílce na stavbě včetně montážních zařízení,plošin a prahů a pod.,- výplň, těsnění a tmelení spár a spojů,- očištění a ošetření úložných ploch,- zednické výpomoce pro montáž dílců,- označení dílce výrobním štítkem nebo jiným způsobem,- úpravy dílce pro dodržení požadované přesnosti jeho osazení, včetně případných měření,- veškerá zařízení pro zajištění stability v každém okamžiku,- další práce dané případně specifikací k příslušnému prefabrik. dílci (úprava pohledových ploch, příp. rubových ploch._x000D_
</t>
  </si>
  <si>
    <t>-1226290128</t>
  </si>
  <si>
    <t>60*4</t>
  </si>
  <si>
    <t>-1631443</t>
  </si>
  <si>
    <t>12+30+80+10</t>
  </si>
  <si>
    <t>985121221R</t>
  </si>
  <si>
    <t>Tryskání degradovaného betonu líce kleneb a podhledů vodou pod tlakem do 300 barů</t>
  </si>
  <si>
    <t>1027054515</t>
  </si>
  <si>
    <t xml:space="preserve">Poznámka k souboru cen:_x000D_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</si>
  <si>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16,320*140+(97,85-39,3)*2</t>
  </si>
  <si>
    <t>(16,320*140+(97,85-39,3)*2)*0,5</t>
  </si>
  <si>
    <t>985223210</t>
  </si>
  <si>
    <t>Přezdívání zdiva do aktivované malty kamenného, objemu do 1 m3</t>
  </si>
  <si>
    <t>-378570222</t>
  </si>
  <si>
    <t>30,240*2,2</t>
  </si>
  <si>
    <t>30,240*2,2*29</t>
  </si>
  <si>
    <t>66,528</t>
  </si>
  <si>
    <t>741</t>
  </si>
  <si>
    <t>Elektroinstalace - silnoproud</t>
  </si>
  <si>
    <t>741914851</t>
  </si>
  <si>
    <t>Demontáž nosných a doplňkových prvků konstrukcí z profilů ocelových v celku válcovaných</t>
  </si>
  <si>
    <t>706339781</t>
  </si>
  <si>
    <t>180</t>
  </si>
  <si>
    <t>1644176132</t>
  </si>
  <si>
    <t>(46,560+25,608) "suť z čištění příkopů</t>
  </si>
  <si>
    <t>1792118208</t>
  </si>
  <si>
    <t>-1261420206</t>
  </si>
  <si>
    <t xml:space="preserve">132*1,8*0,5 "doprava výkopku rýhy pro trativod a vsak. rýhu na skládku   </t>
  </si>
  <si>
    <t xml:space="preserve">46,56+25,608 "doprava výkopku z čištění příkopů pol. č. 938902112   </t>
  </si>
  <si>
    <t>R924913</t>
  </si>
  <si>
    <t>BEZPEČNOSTNÍ ZNAČENÍ - OPTICKÉ ZNAČENÍ NÁTĚREM</t>
  </si>
  <si>
    <t>komplet</t>
  </si>
  <si>
    <t>1971168226</t>
  </si>
  <si>
    <t>Poznámka k položce:_x000D_
Poznámka k položce:_x000D__x000D_
Položka obsahuje:_x000D__x000D_
 – příprava a očištění podkladu_x000D__x000D_
 – dodání a aplikace_x000D_
 –veškeré příslušenství</t>
  </si>
  <si>
    <t>R02911</t>
  </si>
  <si>
    <t>OSTATNÍ POŽADAVKY - GEODETICKÉ ZAMĚŘENÍ TUNELOVÉ TROUBY FOTOGRAMETRICKÝM STROJEM FS3</t>
  </si>
  <si>
    <t>-1118915207</t>
  </si>
  <si>
    <t>Poznámka k položce:_x000D_
OSTATNÍ POŽADAVKY - GEODETICKÉ ZAMĚŘENÍ TUNELOVÉ TROUBY ve vztahu ke geometrickým parametrům koleje včetně zjištění a potvrzení požadované prostorové průchodnosti tunelu.</t>
  </si>
  <si>
    <t xml:space="preserve">Po dokončení stavby bude zhotovitelem zajištěno měření fotogrametrickým </t>
  </si>
  <si>
    <t>strojem FS3 dle TKP, kap. 8, čl. 8.6.5 a výsledná data budou předána do databáze</t>
  </si>
  <si>
    <t>Překážek prostorové průchodnosti tratí.</t>
  </si>
  <si>
    <t>SO 221 - TUNEL EV. Č. 202, NA RÉNĚ</t>
  </si>
  <si>
    <t>148</t>
  </si>
  <si>
    <t>2,650*2*148+(97,85-39,3)*2</t>
  </si>
  <si>
    <t>11,1*148</t>
  </si>
  <si>
    <t>(2,650*148*2+(97,85-39,3)*2)*0,5</t>
  </si>
  <si>
    <t>11,1*148*0,5</t>
  </si>
  <si>
    <t>(2,650*148*2+(97,85-39,3)*2)*0,35</t>
  </si>
  <si>
    <t>11,1*148*0,35</t>
  </si>
  <si>
    <t>730455940</t>
  </si>
  <si>
    <t>10+10+138+10</t>
  </si>
  <si>
    <t>16,320*148+(97,85-39,3)*2</t>
  </si>
  <si>
    <t>(16,320*148+(97,85-39,3)*2)*0,5</t>
  </si>
  <si>
    <t>1120620286</t>
  </si>
  <si>
    <t xml:space="preserve">32,592+46,56 "doprava výkopku z čištění příkopů pol. č. 938902112   </t>
  </si>
  <si>
    <t>-1217066457</t>
  </si>
  <si>
    <t>157500344</t>
  </si>
  <si>
    <t xml:space="preserve">168*1,8*0,5 "doprava výkopku rýhy pro trativod a vsak. rýhu na skládku   </t>
  </si>
  <si>
    <t xml:space="preserve">BEZPEČNOSTNÍ ZNAČENÍ </t>
  </si>
  <si>
    <t>-174698073</t>
  </si>
  <si>
    <t xml:space="preserve">Poznámka k položce:_x000D_
Položka obsahuje:_x000D_
 – příprava a očištění podkladu_x000D_
 – dodání a aplikace_x000D_
 –veškeré příslušenství_x000D_
</t>
  </si>
  <si>
    <t>1001714398</t>
  </si>
  <si>
    <t>VRN.1 - Zařízení staveniště</t>
  </si>
  <si>
    <t>031101041</t>
  </si>
  <si>
    <t>Zařízení a vybavení staveniště včetně opatření na ochranu sousedních pozemků, včetně opatření na ochranu sousedních pozemků, informační tabule, dopravního značení na staveništi aj. při velikosti nákladů přes 20 mil. Kč</t>
  </si>
  <si>
    <t>-1879734355</t>
  </si>
  <si>
    <t>VRN.2 - Zařízení staveniště</t>
  </si>
  <si>
    <t>SEZNAM FIGUR</t>
  </si>
  <si>
    <t>Výměra</t>
  </si>
  <si>
    <t>Dlažba svahu u mostních opěr z upraveného lomového žulového kamene s vyspárováním maltou MC 25, šíře spáry 15 mm do betonového lože C 25/30 tloušťky 200 mm, plo</t>
  </si>
  <si>
    <t>A27</t>
  </si>
  <si>
    <t>"dlažba" 3,452.5</t>
  </si>
  <si>
    <t>Použití figury:</t>
  </si>
  <si>
    <t>A29</t>
  </si>
  <si>
    <t>"dlažba" 3,45*2,5*19</t>
  </si>
  <si>
    <t>A4</t>
  </si>
  <si>
    <t>"50% na zpětné zásypy" 29,67</t>
  </si>
  <si>
    <t>B27</t>
  </si>
  <si>
    <t>A6</t>
  </si>
  <si>
    <t>"základ" 2*1*0.6*2,2</t>
  </si>
  <si>
    <t>A7</t>
  </si>
  <si>
    <t>A8</t>
  </si>
  <si>
    <t>59,340+5,040-29,670</t>
  </si>
  <si>
    <t>A9</t>
  </si>
  <si>
    <t>(59,340+5,040-29,670)*10</t>
  </si>
  <si>
    <t>B13</t>
  </si>
  <si>
    <t>"práh dlažby" 2*0.3*0.6*5</t>
  </si>
  <si>
    <t>B23</t>
  </si>
  <si>
    <t>"vlevo" 2,16*2,5/2</t>
  </si>
  <si>
    <t>B26</t>
  </si>
  <si>
    <t>"deska" 0.35*2*4,08</t>
  </si>
  <si>
    <t>B29</t>
  </si>
  <si>
    <t>"konstrukce" 71,936*19</t>
  </si>
  <si>
    <t>B6</t>
  </si>
  <si>
    <t>"dlažba" 2*0.3*0.8*5</t>
  </si>
  <si>
    <t>C13</t>
  </si>
  <si>
    <t>"Celkem: "A13+B13</t>
  </si>
  <si>
    <t>C23</t>
  </si>
  <si>
    <t>"vpravo" 2,16*2,47/2</t>
  </si>
  <si>
    <t>C26</t>
  </si>
  <si>
    <t>"opěry" 2,2*1.3*12</t>
  </si>
  <si>
    <t>G26</t>
  </si>
  <si>
    <t>"Mezisoučet: "A26+B26+C26+D26+E26+F26</t>
  </si>
  <si>
    <t>H26</t>
  </si>
  <si>
    <t>"rezerva 10%" 65,396*0.1</t>
  </si>
  <si>
    <t>C27</t>
  </si>
  <si>
    <t>"zemina" (59.34+5,04-29,34)*1.8</t>
  </si>
  <si>
    <t>C29</t>
  </si>
  <si>
    <t>"Celkem: "A29+B29</t>
  </si>
  <si>
    <t>C6</t>
  </si>
  <si>
    <t>"Celkem: "A6+B6</t>
  </si>
  <si>
    <t>D26</t>
  </si>
  <si>
    <t>"základ" 0.3*1.8*6.1</t>
  </si>
  <si>
    <t>D27</t>
  </si>
  <si>
    <t>"Celkem: "A27+B27+C27</t>
  </si>
  <si>
    <t>E23</t>
  </si>
  <si>
    <t>"50% celkových zásypů" 0.5*42.975</t>
  </si>
  <si>
    <t>E26</t>
  </si>
  <si>
    <t>"křídla vlevo" 2*1,8*1,18*2.3</t>
  </si>
  <si>
    <t>F26</t>
  </si>
  <si>
    <t>"křídla vpravo" 2*2,5*0.9*2,3</t>
  </si>
  <si>
    <t>I26</t>
  </si>
  <si>
    <t>"Celkem: "A26+B26+C26+D26+E26+F26+H26</t>
  </si>
  <si>
    <t xml:space="preserve"> SO 216</t>
  </si>
  <si>
    <t>A11</t>
  </si>
  <si>
    <t>59,34+5,040-29,67</t>
  </si>
  <si>
    <t>A12</t>
  </si>
  <si>
    <t>"50% z celkových zásypů" 29,67</t>
  </si>
  <si>
    <t>A13</t>
  </si>
  <si>
    <t>1,8*0,2*9,8+0,39*1,8*0,4</t>
  </si>
  <si>
    <t>A14</t>
  </si>
  <si>
    <t>2*(0.25*9,8+0.25*1,8)+2*9,8*0,6+2*9,8*0,2</t>
  </si>
  <si>
    <t>A15</t>
  </si>
  <si>
    <t>21,480</t>
  </si>
  <si>
    <t>A22</t>
  </si>
  <si>
    <t>2,1*9</t>
  </si>
  <si>
    <t>A23</t>
  </si>
  <si>
    <t>"na šířku pláně" (2*2,325*2,16)*6.2</t>
  </si>
  <si>
    <t>A26</t>
  </si>
  <si>
    <t>"římsy" 0.9*0.5*5,8+0.9*0.5*4,88</t>
  </si>
  <si>
    <r>
      <t xml:space="preserve">Kolejnicové pásy třídy R260 tv. 49 E1 délky 75 metrů  </t>
    </r>
    <r>
      <rPr>
        <b/>
        <i/>
        <sz val="9"/>
        <color rgb="FFFF0000"/>
        <rFont val="Arial CE"/>
        <family val="2"/>
        <charset val="238"/>
      </rPr>
      <t>DODÁVKA ZADAVATELE-NEOCEŇOVAT</t>
    </r>
  </si>
  <si>
    <r>
      <t xml:space="preserve">Pražec betonový příčný vystrojený včetně kompletů tv. B 91S/2 (S) </t>
    </r>
    <r>
      <rPr>
        <b/>
        <i/>
        <sz val="9"/>
        <color rgb="FFFF0000"/>
        <rFont val="Arial CE"/>
        <family val="2"/>
        <charset val="238"/>
      </rPr>
      <t>DODÁVKA ZADAVATELE-NEOCEŇOVAT</t>
    </r>
  </si>
  <si>
    <r>
      <t xml:space="preserve">Kolejnice třídy R260 tv. 49 E1 délky 25,000 m </t>
    </r>
    <r>
      <rPr>
        <b/>
        <i/>
        <sz val="9"/>
        <color rgb="FFFF0000"/>
        <rFont val="Arial CE"/>
        <family val="2"/>
        <charset val="238"/>
      </rPr>
      <t>DODÁVKA ZADAVATELE-NEOCEŇOVAT</t>
    </r>
  </si>
  <si>
    <r>
      <t xml:space="preserve">Srdcovka jednoduchá užitá J49 1:9-300 SK levá (kovaný kalený klín) </t>
    </r>
    <r>
      <rPr>
        <b/>
        <i/>
        <sz val="9"/>
        <color rgb="FFFF0000"/>
        <rFont val="Arial CE"/>
        <family val="2"/>
        <charset val="238"/>
      </rPr>
      <t>DODÁVKA ZADAVATELE-NEOCEŇOVAT</t>
    </r>
  </si>
  <si>
    <r>
      <t xml:space="preserve">Jazyk výhybky jednoduché užitý J49 1:9-300 ohnutý pravý 13058 mm </t>
    </r>
    <r>
      <rPr>
        <b/>
        <i/>
        <sz val="9"/>
        <color rgb="FFFF0000"/>
        <rFont val="Arial CE"/>
        <family val="2"/>
        <charset val="238"/>
      </rPr>
      <t>DODÁVKA ZADAVATELE-NEOCEŇOVAT</t>
    </r>
  </si>
  <si>
    <r>
      <t xml:space="preserve">Jazyk výhybky jednoduché užitý J49 1:9-300 přímý levý 13058 mm </t>
    </r>
    <r>
      <rPr>
        <b/>
        <i/>
        <sz val="9"/>
        <color rgb="FFFF0000"/>
        <rFont val="Arial CE"/>
        <family val="2"/>
        <charset val="238"/>
      </rPr>
      <t>DODÁVKA ZADAVATELE-NEOCEŇOVAT</t>
    </r>
  </si>
  <si>
    <r>
      <t>Opornice výhybky jednoduché užitá J49 1:9-300 ohnutá levá  13856 mm</t>
    </r>
    <r>
      <rPr>
        <b/>
        <i/>
        <sz val="9"/>
        <color rgb="FFFF0000"/>
        <rFont val="Arial CE"/>
        <family val="2"/>
        <charset val="238"/>
      </rPr>
      <t xml:space="preserve"> DODÁVKA ZADAVATELE-NEOCEŇOVAT</t>
    </r>
  </si>
  <si>
    <r>
      <t xml:space="preserve">Opornice výhybky jednoduché užitá J49 1:9-300 přímá pravá 13856 mm </t>
    </r>
    <r>
      <rPr>
        <b/>
        <i/>
        <sz val="9"/>
        <color rgb="FFFF0000"/>
        <rFont val="Arial CE"/>
        <family val="2"/>
        <charset val="238"/>
      </rPr>
      <t>DODÁVKA ZADAVATELE-NEOCEŇOVAT</t>
    </r>
  </si>
  <si>
    <r>
      <t xml:space="preserve">Pražec betonový příčný nevystrojený  užitý SB5, </t>
    </r>
    <r>
      <rPr>
        <b/>
        <i/>
        <sz val="9"/>
        <color rgb="FFFF0000"/>
        <rFont val="Arial CE"/>
        <family val="2"/>
        <charset val="238"/>
      </rPr>
      <t>DODÁVKA ZADAVATELE-NEOCEŇOVAT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</si>
</sst>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40" x14ac:knownFonts="1">
    <font>
      <sz val="8"/>
      <name val="Arial CE"/>
      <family val="2"/>
    </font>
    <font>
      <sz val="10"/>
      <color rgb="FF969696"/>
      <name val="Arial CE"/>
      <family val="2"/>
      <charset val="238"/>
    </font>
    <font>
      <sz val="10"/>
      <name val="Arial CE"/>
      <family val="2"/>
      <charset val="238"/>
    </font>
    <font>
      <b/>
      <sz val="11"/>
      <name val="Arial CE"/>
      <family val="2"/>
      <charset val="238"/>
    </font>
    <font>
      <b/>
      <sz val="12"/>
      <name val="Arial CE"/>
      <family val="2"/>
      <charset val="238"/>
    </font>
    <font>
      <sz val="11"/>
      <name val="Arial CE"/>
      <family val="2"/>
      <charset val="238"/>
    </font>
    <font>
      <sz val="12"/>
      <color rgb="FF003366"/>
      <name val="Arial CE"/>
      <family val="2"/>
      <charset val="238"/>
    </font>
    <font>
      <sz val="10"/>
      <color rgb="FF003366"/>
      <name val="Arial CE"/>
      <family val="2"/>
      <charset val="238"/>
    </font>
    <font>
      <sz val="8"/>
      <color rgb="FF003366"/>
      <name val="Arial CE"/>
      <family val="2"/>
      <charset val="238"/>
    </font>
    <font>
      <sz val="8"/>
      <color rgb="FF800080"/>
      <name val="Arial CE"/>
      <family val="2"/>
      <charset val="238"/>
    </font>
    <font>
      <sz val="8"/>
      <color rgb="FF505050"/>
      <name val="Arial CE"/>
      <family val="2"/>
      <charset val="238"/>
    </font>
    <font>
      <sz val="8"/>
      <color rgb="FFFF0000"/>
      <name val="Arial CE"/>
      <family val="2"/>
      <charset val="238"/>
    </font>
    <font>
      <sz val="8"/>
      <color rgb="FFFFFFFF"/>
      <name val="Arial CE"/>
      <family val="2"/>
      <charset val="238"/>
    </font>
    <font>
      <sz val="8"/>
      <color rgb="FF3366FF"/>
      <name val="Arial CE"/>
      <family val="2"/>
      <charset val="238"/>
    </font>
    <font>
      <b/>
      <sz val="14"/>
      <name val="Arial CE"/>
      <family val="2"/>
      <charset val="238"/>
    </font>
    <font>
      <b/>
      <sz val="10"/>
      <name val="Arial CE"/>
      <family val="2"/>
      <charset val="238"/>
    </font>
    <font>
      <b/>
      <sz val="10"/>
      <color rgb="FF969696"/>
      <name val="Arial CE"/>
      <family val="2"/>
      <charset val="238"/>
    </font>
    <font>
      <b/>
      <sz val="10"/>
      <color rgb="FF464646"/>
      <name val="Arial CE"/>
      <family val="2"/>
      <charset val="238"/>
    </font>
    <font>
      <sz val="12"/>
      <color rgb="FF969696"/>
      <name val="Arial CE"/>
      <family val="2"/>
      <charset val="238"/>
    </font>
    <font>
      <sz val="8"/>
      <color rgb="FF969696"/>
      <name val="Arial CE"/>
      <family val="2"/>
      <charset val="238"/>
    </font>
    <font>
      <sz val="9"/>
      <name val="Arial CE"/>
      <family val="2"/>
      <charset val="238"/>
    </font>
    <font>
      <sz val="9"/>
      <color rgb="FF969696"/>
      <name val="Arial CE"/>
      <family val="2"/>
      <charset val="238"/>
    </font>
    <font>
      <b/>
      <sz val="12"/>
      <color rgb="FF960000"/>
      <name val="Arial CE"/>
      <family val="2"/>
      <charset val="238"/>
    </font>
    <font>
      <sz val="12"/>
      <name val="Arial CE"/>
      <family val="2"/>
      <charset val="238"/>
    </font>
    <font>
      <sz val="18"/>
      <color theme="10"/>
      <name val="Wingdings 2"/>
      <family val="1"/>
      <charset val="2"/>
    </font>
    <font>
      <b/>
      <sz val="11"/>
      <color rgb="FF003366"/>
      <name val="Arial CE"/>
      <family val="2"/>
      <charset val="238"/>
    </font>
    <font>
      <sz val="11"/>
      <color rgb="FF003366"/>
      <name val="Arial CE"/>
      <family val="2"/>
      <charset val="238"/>
    </font>
    <font>
      <sz val="11"/>
      <color rgb="FF969696"/>
      <name val="Arial CE"/>
      <family val="2"/>
      <charset val="238"/>
    </font>
    <font>
      <sz val="10"/>
      <color rgb="FF3366FF"/>
      <name val="Arial CE"/>
      <family val="2"/>
      <charset val="238"/>
    </font>
    <font>
      <b/>
      <sz val="12"/>
      <color rgb="FF800000"/>
      <name val="Arial CE"/>
      <family val="2"/>
      <charset val="238"/>
    </font>
    <font>
      <sz val="8"/>
      <color rgb="FF960000"/>
      <name val="Arial CE"/>
      <family val="2"/>
      <charset val="238"/>
    </font>
    <font>
      <b/>
      <sz val="8"/>
      <name val="Arial CE"/>
      <family val="2"/>
      <charset val="238"/>
    </font>
    <font>
      <sz val="7"/>
      <color rgb="FF969696"/>
      <name val="Arial CE"/>
      <family val="2"/>
      <charset val="238"/>
    </font>
    <font>
      <i/>
      <sz val="7"/>
      <color rgb="FF969696"/>
      <name val="Arial CE"/>
      <family val="2"/>
      <charset val="238"/>
    </font>
    <font>
      <i/>
      <sz val="9"/>
      <color rgb="FF0000FF"/>
      <name val="Arial CE"/>
      <family val="2"/>
      <charset val="238"/>
    </font>
    <font>
      <i/>
      <sz val="8"/>
      <color rgb="FF0000FF"/>
      <name val="Arial CE"/>
      <family val="2"/>
      <charset val="238"/>
    </font>
    <font>
      <sz val="8"/>
      <color rgb="FF000000"/>
      <name val="Arial CE"/>
      <family val="2"/>
      <charset val="238"/>
    </font>
    <font>
      <b/>
      <sz val="9"/>
      <name val="Arial CE"/>
      <family val="2"/>
      <charset val="238"/>
    </font>
    <font>
      <u/>
      <sz val="11"/>
      <color theme="10"/>
      <name val="Calibri"/>
      <family val="2"/>
      <charset val="238"/>
      <scheme val="minor"/>
    </font>
    <font>
      <b/>
      <i/>
      <sz val="9"/>
      <color rgb="FFFF0000"/>
      <name val="Arial CE"/>
      <family val="2"/>
      <charset val="238"/>
    </font>
  </fonts>
  <fills count="6">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rgb="FFFFFF00"/>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5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5"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ont="1" applyFill="1" applyAlignment="1">
      <alignment vertical="center"/>
    </xf>
    <xf numFmtId="0" fontId="4" fillId="3" borderId="6" xfId="0" applyFont="1" applyFill="1" applyBorder="1" applyAlignment="1">
      <alignment horizontal="left" vertical="center"/>
    </xf>
    <xf numFmtId="0" fontId="0" fillId="3" borderId="7" xfId="0" applyFont="1" applyFill="1" applyBorder="1" applyAlignment="1">
      <alignment vertical="center"/>
    </xf>
    <xf numFmtId="0" fontId="4" fillId="3" borderId="7" xfId="0" applyFont="1" applyFill="1" applyBorder="1" applyAlignment="1">
      <alignment horizontal="center" vertical="center"/>
    </xf>
    <xf numFmtId="0" fontId="0" fillId="0" borderId="3" xfId="0" applyBorder="1" applyAlignment="1">
      <alignment vertical="center"/>
    </xf>
    <xf numFmtId="0" fontId="17"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4" borderId="7" xfId="0" applyFont="1" applyFill="1" applyBorder="1" applyAlignment="1">
      <alignment vertical="center"/>
    </xf>
    <xf numFmtId="0" fontId="20" fillId="4" borderId="0" xfId="0" applyFont="1" applyFill="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4" fontId="22" fillId="0" borderId="0" xfId="0" applyNumberFormat="1" applyFont="1" applyAlignment="1">
      <alignment vertical="center"/>
    </xf>
    <xf numFmtId="0" fontId="4" fillId="0" borderId="0" xfId="0" applyFont="1" applyAlignment="1">
      <alignment horizontal="center" vertical="center"/>
    </xf>
    <xf numFmtId="4" fontId="18" fillId="0" borderId="14" xfId="0" applyNumberFormat="1" applyFont="1" applyBorder="1" applyAlignment="1">
      <alignment vertical="center"/>
    </xf>
    <xf numFmtId="4" fontId="18" fillId="0" borderId="0" xfId="0" applyNumberFormat="1" applyFont="1" applyBorder="1" applyAlignment="1">
      <alignment vertical="center"/>
    </xf>
    <xf numFmtId="166" fontId="18" fillId="0" borderId="0" xfId="0" applyNumberFormat="1" applyFont="1" applyBorder="1" applyAlignment="1">
      <alignment vertical="center"/>
    </xf>
    <xf numFmtId="4" fontId="18" fillId="0" borderId="15" xfId="0" applyNumberFormat="1" applyFont="1" applyBorder="1" applyAlignment="1">
      <alignment vertical="center"/>
    </xf>
    <xf numFmtId="0" fontId="4"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5" fillId="0" borderId="3"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3" fillId="0" borderId="0" xfId="0" applyFont="1" applyAlignment="1">
      <alignment horizontal="center" vertical="center"/>
    </xf>
    <xf numFmtId="4" fontId="27" fillId="0" borderId="14" xfId="0" applyNumberFormat="1" applyFont="1" applyBorder="1" applyAlignment="1">
      <alignment vertical="center"/>
    </xf>
    <xf numFmtId="4" fontId="27" fillId="0" borderId="0" xfId="0" applyNumberFormat="1" applyFont="1" applyBorder="1" applyAlignment="1">
      <alignment vertical="center"/>
    </xf>
    <xf numFmtId="166" fontId="27" fillId="0" borderId="0" xfId="0" applyNumberFormat="1" applyFont="1" applyBorder="1" applyAlignment="1">
      <alignment vertical="center"/>
    </xf>
    <xf numFmtId="4" fontId="27" fillId="0" borderId="15" xfId="0" applyNumberFormat="1" applyFont="1" applyBorder="1" applyAlignment="1">
      <alignment vertical="center"/>
    </xf>
    <xf numFmtId="0" fontId="5" fillId="0" borderId="0" xfId="0" applyFont="1" applyAlignment="1">
      <alignment horizontal="left" vertical="center"/>
    </xf>
    <xf numFmtId="4" fontId="27" fillId="0" borderId="19" xfId="0" applyNumberFormat="1" applyFont="1" applyBorder="1" applyAlignment="1">
      <alignment vertical="center"/>
    </xf>
    <xf numFmtId="4" fontId="27" fillId="0" borderId="20" xfId="0" applyNumberFormat="1" applyFont="1" applyBorder="1" applyAlignment="1">
      <alignment vertical="center"/>
    </xf>
    <xf numFmtId="166" fontId="27" fillId="0" borderId="20" xfId="0" applyNumberFormat="1" applyFont="1" applyBorder="1" applyAlignment="1">
      <alignment vertical="center"/>
    </xf>
    <xf numFmtId="4" fontId="27" fillId="0" borderId="21" xfId="0" applyNumberFormat="1" applyFont="1" applyBorder="1" applyAlignment="1">
      <alignment vertical="center"/>
    </xf>
    <xf numFmtId="0" fontId="0" fillId="0" borderId="0" xfId="0" applyProtection="1"/>
    <xf numFmtId="0" fontId="28"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5" fillId="0" borderId="0" xfId="0" applyFont="1" applyAlignment="1">
      <alignment horizontal="left" vertical="center"/>
    </xf>
    <xf numFmtId="0" fontId="19"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0" fillId="4" borderId="0" xfId="0" applyFont="1" applyFill="1" applyAlignment="1">
      <alignment horizontal="left" vertical="center"/>
    </xf>
    <xf numFmtId="0" fontId="20" fillId="4" borderId="0" xfId="0" applyFont="1" applyFill="1" applyAlignment="1">
      <alignment horizontal="right" vertical="center"/>
    </xf>
    <xf numFmtId="0" fontId="29"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0" fillId="0" borderId="3" xfId="0" applyBorder="1" applyAlignment="1">
      <alignment horizontal="center" vertical="center" wrapText="1"/>
    </xf>
    <xf numFmtId="4" fontId="22" fillId="0" borderId="0" xfId="0" applyNumberFormat="1" applyFont="1" applyAlignment="1"/>
    <xf numFmtId="166" fontId="30" fillId="0" borderId="12" xfId="0" applyNumberFormat="1" applyFont="1" applyBorder="1" applyAlignment="1"/>
    <xf numFmtId="166" fontId="30" fillId="0" borderId="13" xfId="0" applyNumberFormat="1" applyFont="1" applyBorder="1" applyAlignment="1"/>
    <xf numFmtId="4" fontId="31"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0" fillId="0" borderId="22" xfId="0" applyFont="1" applyBorder="1" applyAlignment="1" applyProtection="1">
      <alignment horizontal="center" vertical="center"/>
      <protection locked="0"/>
    </xf>
    <xf numFmtId="49" fontId="20" fillId="0" borderId="22" xfId="0" applyNumberFormat="1"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2" xfId="0" applyFont="1" applyBorder="1" applyAlignment="1" applyProtection="1">
      <alignment horizontal="center" vertical="center" wrapText="1"/>
      <protection locked="0"/>
    </xf>
    <xf numFmtId="167" fontId="20" fillId="0" borderId="22" xfId="0" applyNumberFormat="1" applyFont="1" applyBorder="1" applyAlignment="1" applyProtection="1">
      <alignment vertical="center"/>
      <protection locked="0"/>
    </xf>
    <xf numFmtId="4" fontId="20" fillId="0" borderId="22" xfId="0" applyNumberFormat="1" applyFont="1" applyBorder="1" applyAlignment="1" applyProtection="1">
      <alignment vertical="center"/>
      <protection locked="0"/>
    </xf>
    <xf numFmtId="0" fontId="21" fillId="0" borderId="14" xfId="0" applyFont="1" applyBorder="1" applyAlignment="1">
      <alignment horizontal="left" vertical="center"/>
    </xf>
    <xf numFmtId="0" fontId="21" fillId="0" borderId="0" xfId="0" applyFont="1" applyBorder="1" applyAlignment="1">
      <alignment horizontal="center" vertical="center"/>
    </xf>
    <xf numFmtId="166" fontId="21" fillId="0" borderId="0" xfId="0" applyNumberFormat="1" applyFont="1" applyBorder="1" applyAlignment="1">
      <alignment vertical="center"/>
    </xf>
    <xf numFmtId="166" fontId="21" fillId="0" borderId="15" xfId="0" applyNumberFormat="1" applyFont="1" applyBorder="1" applyAlignment="1">
      <alignment vertical="center"/>
    </xf>
    <xf numFmtId="0" fontId="20" fillId="0" borderId="0" xfId="0" applyFont="1" applyAlignment="1">
      <alignment horizontal="left" vertical="center"/>
    </xf>
    <xf numFmtId="4" fontId="0" fillId="0" borderId="0" xfId="0" applyNumberFormat="1" applyFont="1" applyAlignment="1">
      <alignment vertical="center"/>
    </xf>
    <xf numFmtId="0" fontId="32" fillId="0" borderId="0" xfId="0" applyFont="1" applyAlignment="1">
      <alignment horizontal="left" vertical="center"/>
    </xf>
    <xf numFmtId="0" fontId="33" fillId="0" borderId="0" xfId="0" applyFont="1" applyAlignment="1">
      <alignment vertical="center" wrapText="1"/>
    </xf>
    <xf numFmtId="0" fontId="0" fillId="0" borderId="14" xfId="0" applyFont="1" applyBorder="1" applyAlignment="1">
      <alignment vertical="center"/>
    </xf>
    <xf numFmtId="0" fontId="0" fillId="0" borderId="0"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4" fillId="0" borderId="22" xfId="0" applyFont="1" applyBorder="1" applyAlignment="1" applyProtection="1">
      <alignment horizontal="center" vertical="center"/>
      <protection locked="0"/>
    </xf>
    <xf numFmtId="49" fontId="34" fillId="0" borderId="22" xfId="0" applyNumberFormat="1" applyFont="1" applyBorder="1" applyAlignment="1" applyProtection="1">
      <alignment horizontal="left" vertical="center" wrapText="1"/>
      <protection locked="0"/>
    </xf>
    <xf numFmtId="0" fontId="34" fillId="0" borderId="22" xfId="0" applyFont="1" applyBorder="1" applyAlignment="1" applyProtection="1">
      <alignment horizontal="left" vertical="center" wrapText="1"/>
      <protection locked="0"/>
    </xf>
    <xf numFmtId="0" fontId="34" fillId="0" borderId="22" xfId="0" applyFont="1" applyBorder="1" applyAlignment="1" applyProtection="1">
      <alignment horizontal="center" vertical="center" wrapText="1"/>
      <protection locked="0"/>
    </xf>
    <xf numFmtId="167" fontId="34" fillId="0" borderId="22" xfId="0" applyNumberFormat="1" applyFont="1" applyBorder="1" applyAlignment="1" applyProtection="1">
      <alignment vertical="center"/>
      <protection locked="0"/>
    </xf>
    <xf numFmtId="4" fontId="34" fillId="0" borderId="22" xfId="0" applyNumberFormat="1" applyFont="1" applyBorder="1" applyAlignment="1" applyProtection="1">
      <alignment vertical="center"/>
      <protection locked="0"/>
    </xf>
    <xf numFmtId="0" fontId="35" fillId="0" borderId="3" xfId="0" applyFont="1" applyBorder="1" applyAlignment="1">
      <alignment vertical="center"/>
    </xf>
    <xf numFmtId="0" fontId="34" fillId="0" borderId="14" xfId="0" applyFont="1" applyBorder="1" applyAlignment="1">
      <alignment horizontal="left" vertical="center"/>
    </xf>
    <xf numFmtId="0" fontId="34" fillId="0" borderId="0" xfId="0" applyFont="1" applyBorder="1" applyAlignment="1">
      <alignment horizontal="center"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21" fillId="0" borderId="19" xfId="0" applyFont="1" applyBorder="1" applyAlignment="1">
      <alignment horizontal="left" vertical="center"/>
    </xf>
    <xf numFmtId="0" fontId="21" fillId="0" borderId="20" xfId="0" applyFont="1" applyBorder="1" applyAlignment="1">
      <alignment horizontal="center" vertical="center"/>
    </xf>
    <xf numFmtId="166" fontId="21" fillId="0" borderId="20" xfId="0" applyNumberFormat="1" applyFont="1" applyBorder="1" applyAlignment="1">
      <alignment vertical="center"/>
    </xf>
    <xf numFmtId="166" fontId="21" fillId="0" borderId="21" xfId="0" applyNumberFormat="1" applyFont="1" applyBorder="1" applyAlignment="1">
      <alignment vertical="center"/>
    </xf>
    <xf numFmtId="0" fontId="8" fillId="0" borderId="19" xfId="0" applyFont="1" applyBorder="1" applyAlignment="1"/>
    <xf numFmtId="0" fontId="8" fillId="0" borderId="20" xfId="0" applyFont="1" applyBorder="1" applyAlignment="1"/>
    <xf numFmtId="166" fontId="8" fillId="0" borderId="20" xfId="0" applyNumberFormat="1" applyFont="1" applyBorder="1" applyAlignment="1"/>
    <xf numFmtId="166" fontId="8" fillId="0" borderId="21" xfId="0" applyNumberFormat="1" applyFont="1" applyBorder="1" applyAlignment="1"/>
    <xf numFmtId="0" fontId="36" fillId="0" borderId="0" xfId="0" applyFont="1" applyAlignment="1">
      <alignment horizontal="lef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7" fillId="0" borderId="16" xfId="0" applyFont="1" applyBorder="1" applyAlignment="1">
      <alignment horizontal="left" vertical="center" wrapText="1"/>
    </xf>
    <xf numFmtId="0" fontId="37" fillId="0" borderId="22" xfId="0" applyFont="1" applyBorder="1" applyAlignment="1">
      <alignment horizontal="left" vertical="center" wrapText="1"/>
    </xf>
    <xf numFmtId="0" fontId="37" fillId="0" borderId="22" xfId="0" applyFont="1" applyBorder="1" applyAlignment="1">
      <alignment horizontal="left" vertical="center"/>
    </xf>
    <xf numFmtId="167" fontId="37" fillId="0" borderId="18" xfId="0" applyNumberFormat="1" applyFont="1" applyBorder="1" applyAlignment="1">
      <alignment vertical="center"/>
    </xf>
    <xf numFmtId="0" fontId="31" fillId="0" borderId="0" xfId="0" applyFont="1" applyAlignment="1">
      <alignment horizontal="left" vertical="center"/>
    </xf>
    <xf numFmtId="0" fontId="4" fillId="0" borderId="0" xfId="0" applyFont="1" applyAlignment="1">
      <alignment horizontal="left" vertical="center" wrapText="1"/>
    </xf>
    <xf numFmtId="0" fontId="34" fillId="5" borderId="22" xfId="0" applyFont="1" applyFill="1" applyBorder="1" applyAlignment="1" applyProtection="1">
      <alignment horizontal="left" vertical="center" wrapText="1"/>
      <protection locked="0"/>
    </xf>
    <xf numFmtId="167" fontId="34" fillId="5" borderId="22" xfId="0" applyNumberFormat="1" applyFont="1" applyFill="1" applyBorder="1" applyAlignment="1" applyProtection="1">
      <alignment vertical="center"/>
      <protection locked="0"/>
    </xf>
    <xf numFmtId="49" fontId="34" fillId="5" borderId="22" xfId="0" applyNumberFormat="1" applyFont="1" applyFill="1" applyBorder="1" applyAlignment="1" applyProtection="1">
      <alignment horizontal="left" vertical="center" wrapText="1"/>
      <protection locked="0"/>
    </xf>
    <xf numFmtId="0" fontId="34" fillId="5" borderId="22" xfId="0" applyFont="1" applyFill="1" applyBorder="1" applyAlignment="1" applyProtection="1">
      <alignment horizontal="center" vertical="center" wrapText="1"/>
      <protection locked="0"/>
    </xf>
    <xf numFmtId="4" fontId="34" fillId="5" borderId="22" xfId="0" applyNumberFormat="1" applyFont="1" applyFill="1" applyBorder="1" applyAlignment="1" applyProtection="1">
      <alignment vertical="center"/>
      <protection locked="0"/>
    </xf>
    <xf numFmtId="4" fontId="26" fillId="0" borderId="0" xfId="0" applyNumberFormat="1" applyFont="1" applyAlignment="1">
      <alignment vertical="center"/>
    </xf>
    <xf numFmtId="0" fontId="26" fillId="0" borderId="0" xfId="0" applyFont="1" applyAlignment="1">
      <alignment vertical="center"/>
    </xf>
    <xf numFmtId="4" fontId="22" fillId="0" borderId="0" xfId="0" applyNumberFormat="1" applyFont="1" applyAlignment="1">
      <alignment vertical="center"/>
    </xf>
    <xf numFmtId="0" fontId="18" fillId="0" borderId="11" xfId="0" applyFont="1" applyBorder="1" applyAlignment="1">
      <alignment horizontal="center" vertical="center"/>
    </xf>
    <xf numFmtId="0" fontId="18" fillId="0" borderId="12" xfId="0" applyFont="1" applyBorder="1" applyAlignment="1">
      <alignment horizontal="left" vertical="center"/>
    </xf>
    <xf numFmtId="0" fontId="19" fillId="0" borderId="14" xfId="0" applyFont="1" applyBorder="1" applyAlignment="1">
      <alignment horizontal="left" vertical="center"/>
    </xf>
    <xf numFmtId="0" fontId="19" fillId="0" borderId="0" xfId="0" applyFont="1" applyBorder="1" applyAlignment="1">
      <alignment horizontal="left" vertical="center"/>
    </xf>
    <xf numFmtId="4" fontId="16"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4" fillId="3" borderId="7" xfId="0" applyFont="1" applyFill="1" applyBorder="1" applyAlignment="1">
      <alignment horizontal="left" vertical="center"/>
    </xf>
    <xf numFmtId="0" fontId="13" fillId="2" borderId="0" xfId="0" applyFont="1" applyFill="1" applyAlignment="1">
      <alignment horizontal="center" vertical="center"/>
    </xf>
    <xf numFmtId="0" fontId="0" fillId="0" borderId="0" xfId="0"/>
    <xf numFmtId="0" fontId="20" fillId="4" borderId="7" xfId="0" applyFont="1" applyFill="1" applyBorder="1" applyAlignment="1">
      <alignment horizontal="right" vertical="center"/>
    </xf>
    <xf numFmtId="0" fontId="20" fillId="4" borderId="7" xfId="0" applyFont="1" applyFill="1" applyBorder="1" applyAlignment="1">
      <alignment horizontal="lef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5" fillId="0" borderId="0" xfId="0" applyFont="1" applyAlignment="1">
      <alignment horizontal="left" vertical="center" wrapText="1"/>
    </xf>
    <xf numFmtId="4" fontId="22" fillId="0" borderId="0" xfId="0" applyNumberFormat="1"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horizontal="left" vertical="center" wrapText="1"/>
    </xf>
    <xf numFmtId="4" fontId="15"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0" fontId="20" fillId="4" borderId="7" xfId="0" applyFont="1" applyFill="1" applyBorder="1" applyAlignment="1">
      <alignment horizontal="center" vertical="center"/>
    </xf>
    <xf numFmtId="0" fontId="20" fillId="4" borderId="8" xfId="0" applyFont="1" applyFill="1" applyBorder="1" applyAlignment="1">
      <alignment horizontal="left" vertical="center"/>
    </xf>
    <xf numFmtId="0" fontId="20" fillId="4" borderId="6" xfId="0" applyFont="1" applyFill="1" applyBorder="1" applyAlignment="1">
      <alignment horizontal="center"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13"/>
  <sheetViews>
    <sheetView showGridLines="0" tabSelected="1" workbookViewId="0"/>
  </sheetViews>
  <sheetFormatPr defaultRowHeight="11.25" x14ac:dyDescent="0.2"/>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x14ac:dyDescent="0.2">
      <c r="A1" s="16" t="s">
        <v>0</v>
      </c>
      <c r="AZ1" s="16" t="s">
        <v>1</v>
      </c>
      <c r="BA1" s="16" t="s">
        <v>2</v>
      </c>
      <c r="BB1" s="16" t="s">
        <v>1</v>
      </c>
      <c r="BT1" s="16" t="s">
        <v>3</v>
      </c>
      <c r="BU1" s="16" t="s">
        <v>3</v>
      </c>
      <c r="BV1" s="16" t="s">
        <v>4</v>
      </c>
    </row>
    <row r="2" spans="1:74" s="1" customFormat="1" ht="36.950000000000003" customHeight="1" x14ac:dyDescent="0.2">
      <c r="AR2" s="232" t="s">
        <v>5</v>
      </c>
      <c r="AS2" s="233"/>
      <c r="AT2" s="233"/>
      <c r="AU2" s="233"/>
      <c r="AV2" s="233"/>
      <c r="AW2" s="233"/>
      <c r="AX2" s="233"/>
      <c r="AY2" s="233"/>
      <c r="AZ2" s="233"/>
      <c r="BA2" s="233"/>
      <c r="BB2" s="233"/>
      <c r="BC2" s="233"/>
      <c r="BD2" s="233"/>
      <c r="BE2" s="233"/>
      <c r="BS2" s="17" t="s">
        <v>6</v>
      </c>
      <c r="BT2" s="17" t="s">
        <v>7</v>
      </c>
    </row>
    <row r="3" spans="1:74" s="1" customFormat="1" ht="6.95" customHeight="1" x14ac:dyDescent="0.2">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5" customHeight="1" x14ac:dyDescent="0.2">
      <c r="B4" s="20"/>
      <c r="D4" s="21" t="s">
        <v>9</v>
      </c>
      <c r="AR4" s="20"/>
      <c r="AS4" s="22" t="s">
        <v>10</v>
      </c>
      <c r="BS4" s="17" t="s">
        <v>11</v>
      </c>
    </row>
    <row r="5" spans="1:74" s="1" customFormat="1" ht="12" customHeight="1" x14ac:dyDescent="0.2">
      <c r="B5" s="20"/>
      <c r="D5" s="23" t="s">
        <v>12</v>
      </c>
      <c r="K5" s="241" t="s">
        <v>13</v>
      </c>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R5" s="20"/>
      <c r="BS5" s="17" t="s">
        <v>6</v>
      </c>
    </row>
    <row r="6" spans="1:74" s="1" customFormat="1" ht="36.950000000000003" customHeight="1" x14ac:dyDescent="0.2">
      <c r="B6" s="20"/>
      <c r="D6" s="25" t="s">
        <v>14</v>
      </c>
      <c r="K6" s="242" t="s">
        <v>15</v>
      </c>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R6" s="20"/>
      <c r="BS6" s="17" t="s">
        <v>6</v>
      </c>
    </row>
    <row r="7" spans="1:74" s="1" customFormat="1" ht="12" customHeight="1" x14ac:dyDescent="0.2">
      <c r="B7" s="20"/>
      <c r="D7" s="26" t="s">
        <v>16</v>
      </c>
      <c r="K7" s="24" t="s">
        <v>1</v>
      </c>
      <c r="AK7" s="26" t="s">
        <v>17</v>
      </c>
      <c r="AN7" s="24" t="s">
        <v>1</v>
      </c>
      <c r="AR7" s="20"/>
      <c r="BS7" s="17" t="s">
        <v>6</v>
      </c>
    </row>
    <row r="8" spans="1:74" s="1" customFormat="1" ht="12" customHeight="1" x14ac:dyDescent="0.2">
      <c r="B8" s="20"/>
      <c r="D8" s="26" t="s">
        <v>18</v>
      </c>
      <c r="K8" s="24" t="s">
        <v>19</v>
      </c>
      <c r="AK8" s="26" t="s">
        <v>20</v>
      </c>
      <c r="AN8" s="24" t="s">
        <v>21</v>
      </c>
      <c r="AR8" s="20"/>
      <c r="BS8" s="17" t="s">
        <v>6</v>
      </c>
    </row>
    <row r="9" spans="1:74" s="1" customFormat="1" ht="14.45" customHeight="1" x14ac:dyDescent="0.2">
      <c r="B9" s="20"/>
      <c r="AR9" s="20"/>
      <c r="BS9" s="17" t="s">
        <v>6</v>
      </c>
    </row>
    <row r="10" spans="1:74" s="1" customFormat="1" ht="12" customHeight="1" x14ac:dyDescent="0.2">
      <c r="B10" s="20"/>
      <c r="D10" s="26" t="s">
        <v>22</v>
      </c>
      <c r="AK10" s="26" t="s">
        <v>23</v>
      </c>
      <c r="AN10" s="24" t="s">
        <v>1</v>
      </c>
      <c r="AR10" s="20"/>
      <c r="BS10" s="17" t="s">
        <v>6</v>
      </c>
    </row>
    <row r="11" spans="1:74" s="1" customFormat="1" ht="18.399999999999999" customHeight="1" x14ac:dyDescent="0.2">
      <c r="B11" s="20"/>
      <c r="E11" s="24" t="s">
        <v>24</v>
      </c>
      <c r="AK11" s="26" t="s">
        <v>25</v>
      </c>
      <c r="AN11" s="24" t="s">
        <v>1</v>
      </c>
      <c r="AR11" s="20"/>
      <c r="BS11" s="17" t="s">
        <v>6</v>
      </c>
    </row>
    <row r="12" spans="1:74" s="1" customFormat="1" ht="6.95" customHeight="1" x14ac:dyDescent="0.2">
      <c r="B12" s="20"/>
      <c r="AR12" s="20"/>
      <c r="BS12" s="17" t="s">
        <v>6</v>
      </c>
    </row>
    <row r="13" spans="1:74" s="1" customFormat="1" ht="12" customHeight="1" x14ac:dyDescent="0.2">
      <c r="B13" s="20"/>
      <c r="D13" s="26" t="s">
        <v>26</v>
      </c>
      <c r="AK13" s="26" t="s">
        <v>23</v>
      </c>
      <c r="AN13" s="24" t="s">
        <v>1</v>
      </c>
      <c r="AR13" s="20"/>
      <c r="BS13" s="17" t="s">
        <v>6</v>
      </c>
    </row>
    <row r="14" spans="1:74" ht="12.75" x14ac:dyDescent="0.2">
      <c r="B14" s="20"/>
      <c r="E14" s="24" t="s">
        <v>27</v>
      </c>
      <c r="AK14" s="26" t="s">
        <v>25</v>
      </c>
      <c r="AN14" s="24" t="s">
        <v>1</v>
      </c>
      <c r="AR14" s="20"/>
      <c r="BS14" s="17" t="s">
        <v>6</v>
      </c>
    </row>
    <row r="15" spans="1:74" s="1" customFormat="1" ht="6.95" customHeight="1" x14ac:dyDescent="0.2">
      <c r="B15" s="20"/>
      <c r="AR15" s="20"/>
      <c r="BS15" s="17" t="s">
        <v>3</v>
      </c>
    </row>
    <row r="16" spans="1:74" s="1" customFormat="1" ht="12" customHeight="1" x14ac:dyDescent="0.2">
      <c r="B16" s="20"/>
      <c r="D16" s="26" t="s">
        <v>28</v>
      </c>
      <c r="AK16" s="26" t="s">
        <v>23</v>
      </c>
      <c r="AN16" s="24" t="s">
        <v>1</v>
      </c>
      <c r="AR16" s="20"/>
      <c r="BS16" s="17" t="s">
        <v>3</v>
      </c>
    </row>
    <row r="17" spans="1:71" s="1" customFormat="1" ht="18.399999999999999" customHeight="1" x14ac:dyDescent="0.2">
      <c r="B17" s="20"/>
      <c r="E17" s="24" t="s">
        <v>29</v>
      </c>
      <c r="AK17" s="26" t="s">
        <v>25</v>
      </c>
      <c r="AN17" s="24" t="s">
        <v>1</v>
      </c>
      <c r="AR17" s="20"/>
      <c r="BS17" s="17" t="s">
        <v>3</v>
      </c>
    </row>
    <row r="18" spans="1:71" s="1" customFormat="1" ht="6.95" customHeight="1" x14ac:dyDescent="0.2">
      <c r="B18" s="20"/>
      <c r="AR18" s="20"/>
      <c r="BS18" s="17" t="s">
        <v>6</v>
      </c>
    </row>
    <row r="19" spans="1:71" s="1" customFormat="1" ht="12" customHeight="1" x14ac:dyDescent="0.2">
      <c r="B19" s="20"/>
      <c r="D19" s="26" t="s">
        <v>30</v>
      </c>
      <c r="AK19" s="26" t="s">
        <v>23</v>
      </c>
      <c r="AN19" s="24" t="s">
        <v>1</v>
      </c>
      <c r="AR19" s="20"/>
      <c r="BS19" s="17" t="s">
        <v>6</v>
      </c>
    </row>
    <row r="20" spans="1:71" s="1" customFormat="1" ht="18.399999999999999" customHeight="1" x14ac:dyDescent="0.2">
      <c r="B20" s="20"/>
      <c r="E20" s="24" t="s">
        <v>29</v>
      </c>
      <c r="AK20" s="26" t="s">
        <v>25</v>
      </c>
      <c r="AN20" s="24" t="s">
        <v>1</v>
      </c>
      <c r="AR20" s="20"/>
      <c r="BS20" s="17" t="s">
        <v>3</v>
      </c>
    </row>
    <row r="21" spans="1:71" s="1" customFormat="1" ht="6.95" customHeight="1" x14ac:dyDescent="0.2">
      <c r="B21" s="20"/>
      <c r="AR21" s="20"/>
    </row>
    <row r="22" spans="1:71" s="1" customFormat="1" ht="12" customHeight="1" x14ac:dyDescent="0.2">
      <c r="B22" s="20"/>
      <c r="D22" s="26" t="s">
        <v>31</v>
      </c>
      <c r="AR22" s="20"/>
    </row>
    <row r="23" spans="1:71" s="1" customFormat="1" ht="16.5" customHeight="1" x14ac:dyDescent="0.2">
      <c r="B23" s="20"/>
      <c r="E23" s="243" t="s">
        <v>1</v>
      </c>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R23" s="20"/>
    </row>
    <row r="24" spans="1:71" s="1" customFormat="1" ht="6.95" customHeight="1" x14ac:dyDescent="0.2">
      <c r="B24" s="20"/>
      <c r="AR24" s="20"/>
    </row>
    <row r="25" spans="1:71" s="1" customFormat="1" ht="6.95" customHeight="1" x14ac:dyDescent="0.2">
      <c r="B25" s="20"/>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20"/>
    </row>
    <row r="26" spans="1:71" s="2" customFormat="1" ht="25.9" customHeight="1" x14ac:dyDescent="0.2">
      <c r="A26" s="29"/>
      <c r="B26" s="30"/>
      <c r="C26" s="29"/>
      <c r="D26" s="31" t="s">
        <v>32</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244">
        <f>ROUND(AG94,2)</f>
        <v>0</v>
      </c>
      <c r="AL26" s="245"/>
      <c r="AM26" s="245"/>
      <c r="AN26" s="245"/>
      <c r="AO26" s="245"/>
      <c r="AP26" s="29"/>
      <c r="AQ26" s="29"/>
      <c r="AR26" s="30"/>
      <c r="BE26" s="29"/>
    </row>
    <row r="27" spans="1:71" s="2" customFormat="1" ht="6.95" customHeight="1" x14ac:dyDescent="0.2">
      <c r="A27" s="29"/>
      <c r="B27" s="30"/>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30"/>
      <c r="BE27" s="29"/>
    </row>
    <row r="28" spans="1:71" s="2" customFormat="1" ht="12.75" x14ac:dyDescent="0.2">
      <c r="A28" s="29"/>
      <c r="B28" s="30"/>
      <c r="C28" s="29"/>
      <c r="D28" s="29"/>
      <c r="E28" s="29"/>
      <c r="F28" s="29"/>
      <c r="G28" s="29"/>
      <c r="H28" s="29"/>
      <c r="I28" s="29"/>
      <c r="J28" s="29"/>
      <c r="K28" s="29"/>
      <c r="L28" s="246" t="s">
        <v>33</v>
      </c>
      <c r="M28" s="246"/>
      <c r="N28" s="246"/>
      <c r="O28" s="246"/>
      <c r="P28" s="246"/>
      <c r="Q28" s="29"/>
      <c r="R28" s="29"/>
      <c r="S28" s="29"/>
      <c r="T28" s="29"/>
      <c r="U28" s="29"/>
      <c r="V28" s="29"/>
      <c r="W28" s="246" t="s">
        <v>34</v>
      </c>
      <c r="X28" s="246"/>
      <c r="Y28" s="246"/>
      <c r="Z28" s="246"/>
      <c r="AA28" s="246"/>
      <c r="AB28" s="246"/>
      <c r="AC28" s="246"/>
      <c r="AD28" s="246"/>
      <c r="AE28" s="246"/>
      <c r="AF28" s="29"/>
      <c r="AG28" s="29"/>
      <c r="AH28" s="29"/>
      <c r="AI28" s="29"/>
      <c r="AJ28" s="29"/>
      <c r="AK28" s="246" t="s">
        <v>35</v>
      </c>
      <c r="AL28" s="246"/>
      <c r="AM28" s="246"/>
      <c r="AN28" s="246"/>
      <c r="AO28" s="246"/>
      <c r="AP28" s="29"/>
      <c r="AQ28" s="29"/>
      <c r="AR28" s="30"/>
      <c r="BE28" s="29"/>
    </row>
    <row r="29" spans="1:71" s="3" customFormat="1" ht="14.45" customHeight="1" x14ac:dyDescent="0.2">
      <c r="B29" s="34"/>
      <c r="D29" s="26" t="s">
        <v>36</v>
      </c>
      <c r="F29" s="26" t="s">
        <v>37</v>
      </c>
      <c r="L29" s="227">
        <v>0.21</v>
      </c>
      <c r="M29" s="226"/>
      <c r="N29" s="226"/>
      <c r="O29" s="226"/>
      <c r="P29" s="226"/>
      <c r="W29" s="225">
        <f>ROUND(AZ94, 2)</f>
        <v>0</v>
      </c>
      <c r="X29" s="226"/>
      <c r="Y29" s="226"/>
      <c r="Z29" s="226"/>
      <c r="AA29" s="226"/>
      <c r="AB29" s="226"/>
      <c r="AC29" s="226"/>
      <c r="AD29" s="226"/>
      <c r="AE29" s="226"/>
      <c r="AK29" s="225">
        <f>ROUND(AV94, 2)</f>
        <v>0</v>
      </c>
      <c r="AL29" s="226"/>
      <c r="AM29" s="226"/>
      <c r="AN29" s="226"/>
      <c r="AO29" s="226"/>
      <c r="AR29" s="34"/>
    </row>
    <row r="30" spans="1:71" s="3" customFormat="1" ht="14.45" customHeight="1" x14ac:dyDescent="0.2">
      <c r="B30" s="34"/>
      <c r="F30" s="26" t="s">
        <v>38</v>
      </c>
      <c r="L30" s="227">
        <v>0.15</v>
      </c>
      <c r="M30" s="226"/>
      <c r="N30" s="226"/>
      <c r="O30" s="226"/>
      <c r="P30" s="226"/>
      <c r="W30" s="225">
        <f>ROUND(BA94, 2)</f>
        <v>0</v>
      </c>
      <c r="X30" s="226"/>
      <c r="Y30" s="226"/>
      <c r="Z30" s="226"/>
      <c r="AA30" s="226"/>
      <c r="AB30" s="226"/>
      <c r="AC30" s="226"/>
      <c r="AD30" s="226"/>
      <c r="AE30" s="226"/>
      <c r="AK30" s="225">
        <f>ROUND(AW94, 2)</f>
        <v>0</v>
      </c>
      <c r="AL30" s="226"/>
      <c r="AM30" s="226"/>
      <c r="AN30" s="226"/>
      <c r="AO30" s="226"/>
      <c r="AR30" s="34"/>
    </row>
    <row r="31" spans="1:71" s="3" customFormat="1" ht="14.45" hidden="1" customHeight="1" x14ac:dyDescent="0.2">
      <c r="B31" s="34"/>
      <c r="F31" s="26" t="s">
        <v>39</v>
      </c>
      <c r="L31" s="227">
        <v>0.21</v>
      </c>
      <c r="M31" s="226"/>
      <c r="N31" s="226"/>
      <c r="O31" s="226"/>
      <c r="P31" s="226"/>
      <c r="W31" s="225">
        <f>ROUND(BB94, 2)</f>
        <v>0</v>
      </c>
      <c r="X31" s="226"/>
      <c r="Y31" s="226"/>
      <c r="Z31" s="226"/>
      <c r="AA31" s="226"/>
      <c r="AB31" s="226"/>
      <c r="AC31" s="226"/>
      <c r="AD31" s="226"/>
      <c r="AE31" s="226"/>
      <c r="AK31" s="225">
        <v>0</v>
      </c>
      <c r="AL31" s="226"/>
      <c r="AM31" s="226"/>
      <c r="AN31" s="226"/>
      <c r="AO31" s="226"/>
      <c r="AR31" s="34"/>
    </row>
    <row r="32" spans="1:71" s="3" customFormat="1" ht="14.45" hidden="1" customHeight="1" x14ac:dyDescent="0.2">
      <c r="B32" s="34"/>
      <c r="F32" s="26" t="s">
        <v>40</v>
      </c>
      <c r="L32" s="227">
        <v>0.15</v>
      </c>
      <c r="M32" s="226"/>
      <c r="N32" s="226"/>
      <c r="O32" s="226"/>
      <c r="P32" s="226"/>
      <c r="W32" s="225">
        <f>ROUND(BC94, 2)</f>
        <v>0</v>
      </c>
      <c r="X32" s="226"/>
      <c r="Y32" s="226"/>
      <c r="Z32" s="226"/>
      <c r="AA32" s="226"/>
      <c r="AB32" s="226"/>
      <c r="AC32" s="226"/>
      <c r="AD32" s="226"/>
      <c r="AE32" s="226"/>
      <c r="AK32" s="225">
        <v>0</v>
      </c>
      <c r="AL32" s="226"/>
      <c r="AM32" s="226"/>
      <c r="AN32" s="226"/>
      <c r="AO32" s="226"/>
      <c r="AR32" s="34"/>
    </row>
    <row r="33" spans="1:57" s="3" customFormat="1" ht="14.45" hidden="1" customHeight="1" x14ac:dyDescent="0.2">
      <c r="B33" s="34"/>
      <c r="F33" s="26" t="s">
        <v>41</v>
      </c>
      <c r="L33" s="227">
        <v>0</v>
      </c>
      <c r="M33" s="226"/>
      <c r="N33" s="226"/>
      <c r="O33" s="226"/>
      <c r="P33" s="226"/>
      <c r="W33" s="225">
        <f>ROUND(BD94, 2)</f>
        <v>0</v>
      </c>
      <c r="X33" s="226"/>
      <c r="Y33" s="226"/>
      <c r="Z33" s="226"/>
      <c r="AA33" s="226"/>
      <c r="AB33" s="226"/>
      <c r="AC33" s="226"/>
      <c r="AD33" s="226"/>
      <c r="AE33" s="226"/>
      <c r="AK33" s="225">
        <v>0</v>
      </c>
      <c r="AL33" s="226"/>
      <c r="AM33" s="226"/>
      <c r="AN33" s="226"/>
      <c r="AO33" s="226"/>
      <c r="AR33" s="34"/>
    </row>
    <row r="34" spans="1:57" s="2" customFormat="1" ht="6.95" customHeight="1" x14ac:dyDescent="0.2">
      <c r="A34" s="29"/>
      <c r="B34" s="30"/>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30"/>
      <c r="BE34" s="29"/>
    </row>
    <row r="35" spans="1:57" s="2" customFormat="1" ht="25.9" customHeight="1" x14ac:dyDescent="0.2">
      <c r="A35" s="29"/>
      <c r="B35" s="30"/>
      <c r="C35" s="35"/>
      <c r="D35" s="36" t="s">
        <v>42</v>
      </c>
      <c r="E35" s="37"/>
      <c r="F35" s="37"/>
      <c r="G35" s="37"/>
      <c r="H35" s="37"/>
      <c r="I35" s="37"/>
      <c r="J35" s="37"/>
      <c r="K35" s="37"/>
      <c r="L35" s="37"/>
      <c r="M35" s="37"/>
      <c r="N35" s="37"/>
      <c r="O35" s="37"/>
      <c r="P35" s="37"/>
      <c r="Q35" s="37"/>
      <c r="R35" s="37"/>
      <c r="S35" s="37"/>
      <c r="T35" s="38" t="s">
        <v>43</v>
      </c>
      <c r="U35" s="37"/>
      <c r="V35" s="37"/>
      <c r="W35" s="37"/>
      <c r="X35" s="231" t="s">
        <v>44</v>
      </c>
      <c r="Y35" s="229"/>
      <c r="Z35" s="229"/>
      <c r="AA35" s="229"/>
      <c r="AB35" s="229"/>
      <c r="AC35" s="37"/>
      <c r="AD35" s="37"/>
      <c r="AE35" s="37"/>
      <c r="AF35" s="37"/>
      <c r="AG35" s="37"/>
      <c r="AH35" s="37"/>
      <c r="AI35" s="37"/>
      <c r="AJ35" s="37"/>
      <c r="AK35" s="228">
        <f>SUM(AK26:AK33)</f>
        <v>0</v>
      </c>
      <c r="AL35" s="229"/>
      <c r="AM35" s="229"/>
      <c r="AN35" s="229"/>
      <c r="AO35" s="230"/>
      <c r="AP35" s="35"/>
      <c r="AQ35" s="35"/>
      <c r="AR35" s="30"/>
      <c r="BE35" s="29"/>
    </row>
    <row r="36" spans="1:57" s="2" customFormat="1" ht="6.95" customHeight="1" x14ac:dyDescent="0.2">
      <c r="A36" s="29"/>
      <c r="B36" s="3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30"/>
      <c r="BE36" s="29"/>
    </row>
    <row r="37" spans="1:57" s="2" customFormat="1" ht="14.45" customHeight="1" x14ac:dyDescent="0.2">
      <c r="A37" s="29"/>
      <c r="B37" s="30"/>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30"/>
      <c r="BE37" s="29"/>
    </row>
    <row r="38" spans="1:57" s="1" customFormat="1" ht="14.45" customHeight="1" x14ac:dyDescent="0.2">
      <c r="B38" s="20"/>
      <c r="AR38" s="20"/>
    </row>
    <row r="39" spans="1:57" s="1" customFormat="1" ht="14.45" customHeight="1" x14ac:dyDescent="0.2">
      <c r="B39" s="20"/>
      <c r="AR39" s="20"/>
    </row>
    <row r="40" spans="1:57" s="1" customFormat="1" ht="14.45" customHeight="1" x14ac:dyDescent="0.2">
      <c r="B40" s="20"/>
      <c r="AR40" s="20"/>
    </row>
    <row r="41" spans="1:57" s="1" customFormat="1" ht="14.45" customHeight="1" x14ac:dyDescent="0.2">
      <c r="B41" s="20"/>
      <c r="AR41" s="20"/>
    </row>
    <row r="42" spans="1:57" s="1" customFormat="1" ht="14.45" customHeight="1" x14ac:dyDescent="0.2">
      <c r="B42" s="20"/>
      <c r="AR42" s="20"/>
    </row>
    <row r="43" spans="1:57" s="1" customFormat="1" ht="14.45" customHeight="1" x14ac:dyDescent="0.2">
      <c r="B43" s="20"/>
      <c r="AR43" s="20"/>
    </row>
    <row r="44" spans="1:57" s="1" customFormat="1" ht="14.45" customHeight="1" x14ac:dyDescent="0.2">
      <c r="B44" s="20"/>
      <c r="AR44" s="20"/>
    </row>
    <row r="45" spans="1:57" s="1" customFormat="1" ht="14.45" customHeight="1" x14ac:dyDescent="0.2">
      <c r="B45" s="20"/>
      <c r="AR45" s="20"/>
    </row>
    <row r="46" spans="1:57" s="1" customFormat="1" ht="14.45" customHeight="1" x14ac:dyDescent="0.2">
      <c r="B46" s="20"/>
      <c r="AR46" s="20"/>
    </row>
    <row r="47" spans="1:57" s="1" customFormat="1" ht="14.45" customHeight="1" x14ac:dyDescent="0.2">
      <c r="B47" s="20"/>
      <c r="AR47" s="20"/>
    </row>
    <row r="48" spans="1:57" s="1" customFormat="1" ht="14.45" customHeight="1" x14ac:dyDescent="0.2">
      <c r="B48" s="20"/>
      <c r="AR48" s="20"/>
    </row>
    <row r="49" spans="1:57" s="2" customFormat="1" ht="14.45" customHeight="1" x14ac:dyDescent="0.2">
      <c r="B49" s="39"/>
      <c r="D49" s="40" t="s">
        <v>45</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46</v>
      </c>
      <c r="AI49" s="41"/>
      <c r="AJ49" s="41"/>
      <c r="AK49" s="41"/>
      <c r="AL49" s="41"/>
      <c r="AM49" s="41"/>
      <c r="AN49" s="41"/>
      <c r="AO49" s="41"/>
      <c r="AR49" s="39"/>
    </row>
    <row r="50" spans="1:57" x14ac:dyDescent="0.2">
      <c r="B50" s="20"/>
      <c r="AR50" s="20"/>
    </row>
    <row r="51" spans="1:57" x14ac:dyDescent="0.2">
      <c r="B51" s="20"/>
      <c r="AR51" s="20"/>
    </row>
    <row r="52" spans="1:57" x14ac:dyDescent="0.2">
      <c r="B52" s="20"/>
      <c r="AR52" s="20"/>
    </row>
    <row r="53" spans="1:57" x14ac:dyDescent="0.2">
      <c r="B53" s="20"/>
      <c r="AR53" s="20"/>
    </row>
    <row r="54" spans="1:57" x14ac:dyDescent="0.2">
      <c r="B54" s="20"/>
      <c r="AR54" s="20"/>
    </row>
    <row r="55" spans="1:57" x14ac:dyDescent="0.2">
      <c r="B55" s="20"/>
      <c r="AR55" s="20"/>
    </row>
    <row r="56" spans="1:57" x14ac:dyDescent="0.2">
      <c r="B56" s="20"/>
      <c r="AR56" s="20"/>
    </row>
    <row r="57" spans="1:57" x14ac:dyDescent="0.2">
      <c r="B57" s="20"/>
      <c r="AR57" s="20"/>
    </row>
    <row r="58" spans="1:57" x14ac:dyDescent="0.2">
      <c r="B58" s="20"/>
      <c r="AR58" s="20"/>
    </row>
    <row r="59" spans="1:57" x14ac:dyDescent="0.2">
      <c r="B59" s="20"/>
      <c r="AR59" s="20"/>
    </row>
    <row r="60" spans="1:57" s="2" customFormat="1" ht="12.75" x14ac:dyDescent="0.2">
      <c r="A60" s="29"/>
      <c r="B60" s="30"/>
      <c r="C60" s="29"/>
      <c r="D60" s="42" t="s">
        <v>47</v>
      </c>
      <c r="E60" s="32"/>
      <c r="F60" s="32"/>
      <c r="G60" s="32"/>
      <c r="H60" s="32"/>
      <c r="I60" s="32"/>
      <c r="J60" s="32"/>
      <c r="K60" s="32"/>
      <c r="L60" s="32"/>
      <c r="M60" s="32"/>
      <c r="N60" s="32"/>
      <c r="O60" s="32"/>
      <c r="P60" s="32"/>
      <c r="Q60" s="32"/>
      <c r="R60" s="32"/>
      <c r="S60" s="32"/>
      <c r="T60" s="32"/>
      <c r="U60" s="32"/>
      <c r="V60" s="42" t="s">
        <v>48</v>
      </c>
      <c r="W60" s="32"/>
      <c r="X60" s="32"/>
      <c r="Y60" s="32"/>
      <c r="Z60" s="32"/>
      <c r="AA60" s="32"/>
      <c r="AB60" s="32"/>
      <c r="AC60" s="32"/>
      <c r="AD60" s="32"/>
      <c r="AE60" s="32"/>
      <c r="AF60" s="32"/>
      <c r="AG60" s="32"/>
      <c r="AH60" s="42" t="s">
        <v>47</v>
      </c>
      <c r="AI60" s="32"/>
      <c r="AJ60" s="32"/>
      <c r="AK60" s="32"/>
      <c r="AL60" s="32"/>
      <c r="AM60" s="42" t="s">
        <v>48</v>
      </c>
      <c r="AN60" s="32"/>
      <c r="AO60" s="32"/>
      <c r="AP60" s="29"/>
      <c r="AQ60" s="29"/>
      <c r="AR60" s="30"/>
      <c r="BE60" s="29"/>
    </row>
    <row r="61" spans="1:57" x14ac:dyDescent="0.2">
      <c r="B61" s="20"/>
      <c r="AR61" s="20"/>
    </row>
    <row r="62" spans="1:57" x14ac:dyDescent="0.2">
      <c r="B62" s="20"/>
      <c r="AR62" s="20"/>
    </row>
    <row r="63" spans="1:57" x14ac:dyDescent="0.2">
      <c r="B63" s="20"/>
      <c r="AR63" s="20"/>
    </row>
    <row r="64" spans="1:57" s="2" customFormat="1" ht="12.75" x14ac:dyDescent="0.2">
      <c r="A64" s="29"/>
      <c r="B64" s="30"/>
      <c r="C64" s="29"/>
      <c r="D64" s="40" t="s">
        <v>49</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0" t="s">
        <v>50</v>
      </c>
      <c r="AI64" s="43"/>
      <c r="AJ64" s="43"/>
      <c r="AK64" s="43"/>
      <c r="AL64" s="43"/>
      <c r="AM64" s="43"/>
      <c r="AN64" s="43"/>
      <c r="AO64" s="43"/>
      <c r="AP64" s="29"/>
      <c r="AQ64" s="29"/>
      <c r="AR64" s="30"/>
      <c r="BE64" s="29"/>
    </row>
    <row r="65" spans="1:57" x14ac:dyDescent="0.2">
      <c r="B65" s="20"/>
      <c r="AR65" s="20"/>
    </row>
    <row r="66" spans="1:57" x14ac:dyDescent="0.2">
      <c r="B66" s="20"/>
      <c r="AR66" s="20"/>
    </row>
    <row r="67" spans="1:57" x14ac:dyDescent="0.2">
      <c r="B67" s="20"/>
      <c r="AR67" s="20"/>
    </row>
    <row r="68" spans="1:57" x14ac:dyDescent="0.2">
      <c r="B68" s="20"/>
      <c r="AR68" s="20"/>
    </row>
    <row r="69" spans="1:57" x14ac:dyDescent="0.2">
      <c r="B69" s="20"/>
      <c r="AR69" s="20"/>
    </row>
    <row r="70" spans="1:57" x14ac:dyDescent="0.2">
      <c r="B70" s="20"/>
      <c r="AR70" s="20"/>
    </row>
    <row r="71" spans="1:57" x14ac:dyDescent="0.2">
      <c r="B71" s="20"/>
      <c r="AR71" s="20"/>
    </row>
    <row r="72" spans="1:57" x14ac:dyDescent="0.2">
      <c r="B72" s="20"/>
      <c r="AR72" s="20"/>
    </row>
    <row r="73" spans="1:57" x14ac:dyDescent="0.2">
      <c r="B73" s="20"/>
      <c r="AR73" s="20"/>
    </row>
    <row r="74" spans="1:57" x14ac:dyDescent="0.2">
      <c r="B74" s="20"/>
      <c r="AR74" s="20"/>
    </row>
    <row r="75" spans="1:57" s="2" customFormat="1" ht="12.75" x14ac:dyDescent="0.2">
      <c r="A75" s="29"/>
      <c r="B75" s="30"/>
      <c r="C75" s="29"/>
      <c r="D75" s="42" t="s">
        <v>47</v>
      </c>
      <c r="E75" s="32"/>
      <c r="F75" s="32"/>
      <c r="G75" s="32"/>
      <c r="H75" s="32"/>
      <c r="I75" s="32"/>
      <c r="J75" s="32"/>
      <c r="K75" s="32"/>
      <c r="L75" s="32"/>
      <c r="M75" s="32"/>
      <c r="N75" s="32"/>
      <c r="O75" s="32"/>
      <c r="P75" s="32"/>
      <c r="Q75" s="32"/>
      <c r="R75" s="32"/>
      <c r="S75" s="32"/>
      <c r="T75" s="32"/>
      <c r="U75" s="32"/>
      <c r="V75" s="42" t="s">
        <v>48</v>
      </c>
      <c r="W75" s="32"/>
      <c r="X75" s="32"/>
      <c r="Y75" s="32"/>
      <c r="Z75" s="32"/>
      <c r="AA75" s="32"/>
      <c r="AB75" s="32"/>
      <c r="AC75" s="32"/>
      <c r="AD75" s="32"/>
      <c r="AE75" s="32"/>
      <c r="AF75" s="32"/>
      <c r="AG75" s="32"/>
      <c r="AH75" s="42" t="s">
        <v>47</v>
      </c>
      <c r="AI75" s="32"/>
      <c r="AJ75" s="32"/>
      <c r="AK75" s="32"/>
      <c r="AL75" s="32"/>
      <c r="AM75" s="42" t="s">
        <v>48</v>
      </c>
      <c r="AN75" s="32"/>
      <c r="AO75" s="32"/>
      <c r="AP75" s="29"/>
      <c r="AQ75" s="29"/>
      <c r="AR75" s="30"/>
      <c r="BE75" s="29"/>
    </row>
    <row r="76" spans="1:57" s="2" customFormat="1" x14ac:dyDescent="0.2">
      <c r="A76" s="29"/>
      <c r="B76" s="3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30"/>
      <c r="BE76" s="29"/>
    </row>
    <row r="77" spans="1:57" s="2" customFormat="1" ht="6.95" customHeight="1" x14ac:dyDescent="0.2">
      <c r="A77" s="29"/>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0"/>
      <c r="BE77" s="29"/>
    </row>
    <row r="81" spans="1:91" s="2" customFormat="1" ht="6.95" customHeight="1" x14ac:dyDescent="0.2">
      <c r="A81" s="29"/>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0"/>
      <c r="BE81" s="29"/>
    </row>
    <row r="82" spans="1:91" s="2" customFormat="1" ht="24.95" customHeight="1" x14ac:dyDescent="0.2">
      <c r="A82" s="29"/>
      <c r="B82" s="30"/>
      <c r="C82" s="21" t="s">
        <v>51</v>
      </c>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30"/>
      <c r="BE82" s="29"/>
    </row>
    <row r="83" spans="1:91" s="2" customFormat="1" ht="6.95" customHeight="1" x14ac:dyDescent="0.2">
      <c r="A83" s="29"/>
      <c r="B83" s="30"/>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30"/>
      <c r="BE83" s="29"/>
    </row>
    <row r="84" spans="1:91" s="4" customFormat="1" ht="12" customHeight="1" x14ac:dyDescent="0.2">
      <c r="B84" s="48"/>
      <c r="C84" s="26" t="s">
        <v>12</v>
      </c>
      <c r="L84" s="4" t="str">
        <f>K5</f>
        <v>20066</v>
      </c>
      <c r="AR84" s="48"/>
    </row>
    <row r="85" spans="1:91" s="5" customFormat="1" ht="36.950000000000003" customHeight="1" x14ac:dyDescent="0.2">
      <c r="B85" s="49"/>
      <c r="C85" s="50" t="s">
        <v>14</v>
      </c>
      <c r="L85" s="247" t="str">
        <f>K6</f>
        <v>Oprava trati Moravské Bránice – Moravský Krumlov</v>
      </c>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R85" s="49"/>
    </row>
    <row r="86" spans="1:91" s="2" customFormat="1" ht="6.95" customHeight="1" x14ac:dyDescent="0.2">
      <c r="A86" s="29"/>
      <c r="B86" s="3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30"/>
      <c r="BE86" s="29"/>
    </row>
    <row r="87" spans="1:91" s="2" customFormat="1" ht="12" customHeight="1" x14ac:dyDescent="0.2">
      <c r="A87" s="29"/>
      <c r="B87" s="30"/>
      <c r="C87" s="26" t="s">
        <v>18</v>
      </c>
      <c r="D87" s="29"/>
      <c r="E87" s="29"/>
      <c r="F87" s="29"/>
      <c r="G87" s="29"/>
      <c r="H87" s="29"/>
      <c r="I87" s="29"/>
      <c r="J87" s="29"/>
      <c r="K87" s="29"/>
      <c r="L87" s="51" t="str">
        <f>IF(K8="","",K8)</f>
        <v>Mezistaniční úsek km 128,431 – 122,460</v>
      </c>
      <c r="M87" s="29"/>
      <c r="N87" s="29"/>
      <c r="O87" s="29"/>
      <c r="P87" s="29"/>
      <c r="Q87" s="29"/>
      <c r="R87" s="29"/>
      <c r="S87" s="29"/>
      <c r="T87" s="29"/>
      <c r="U87" s="29"/>
      <c r="V87" s="29"/>
      <c r="W87" s="29"/>
      <c r="X87" s="29"/>
      <c r="Y87" s="29"/>
      <c r="Z87" s="29"/>
      <c r="AA87" s="29"/>
      <c r="AB87" s="29"/>
      <c r="AC87" s="29"/>
      <c r="AD87" s="29"/>
      <c r="AE87" s="29"/>
      <c r="AF87" s="29"/>
      <c r="AG87" s="29"/>
      <c r="AH87" s="29"/>
      <c r="AI87" s="26" t="s">
        <v>20</v>
      </c>
      <c r="AJ87" s="29"/>
      <c r="AK87" s="29"/>
      <c r="AL87" s="29"/>
      <c r="AM87" s="236" t="str">
        <f>IF(AN8= "","",AN8)</f>
        <v>11. 2. 2021</v>
      </c>
      <c r="AN87" s="236"/>
      <c r="AO87" s="29"/>
      <c r="AP87" s="29"/>
      <c r="AQ87" s="29"/>
      <c r="AR87" s="30"/>
      <c r="BE87" s="29"/>
    </row>
    <row r="88" spans="1:91" s="2" customFormat="1" ht="6.95" customHeight="1" x14ac:dyDescent="0.2">
      <c r="A88" s="29"/>
      <c r="B88" s="30"/>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30"/>
      <c r="BE88" s="29"/>
    </row>
    <row r="89" spans="1:91" s="2" customFormat="1" ht="25.7" customHeight="1" x14ac:dyDescent="0.2">
      <c r="A89" s="29"/>
      <c r="B89" s="30"/>
      <c r="C89" s="26" t="s">
        <v>22</v>
      </c>
      <c r="D89" s="29"/>
      <c r="E89" s="29"/>
      <c r="F89" s="29"/>
      <c r="G89" s="29"/>
      <c r="H89" s="29"/>
      <c r="I89" s="29"/>
      <c r="J89" s="29"/>
      <c r="K89" s="29"/>
      <c r="L89" s="4" t="str">
        <f>IF(E11= "","",E11)</f>
        <v>SPRÁVA ŽELEZNIC, STÁTNÍ ORGANIZACE</v>
      </c>
      <c r="M89" s="29"/>
      <c r="N89" s="29"/>
      <c r="O89" s="29"/>
      <c r="P89" s="29"/>
      <c r="Q89" s="29"/>
      <c r="R89" s="29"/>
      <c r="S89" s="29"/>
      <c r="T89" s="29"/>
      <c r="U89" s="29"/>
      <c r="V89" s="29"/>
      <c r="W89" s="29"/>
      <c r="X89" s="29"/>
      <c r="Y89" s="29"/>
      <c r="Z89" s="29"/>
      <c r="AA89" s="29"/>
      <c r="AB89" s="29"/>
      <c r="AC89" s="29"/>
      <c r="AD89" s="29"/>
      <c r="AE89" s="29"/>
      <c r="AF89" s="29"/>
      <c r="AG89" s="29"/>
      <c r="AH89" s="29"/>
      <c r="AI89" s="26" t="s">
        <v>28</v>
      </c>
      <c r="AJ89" s="29"/>
      <c r="AK89" s="29"/>
      <c r="AL89" s="29"/>
      <c r="AM89" s="237" t="str">
        <f>IF(E17="","",E17)</f>
        <v>Dopravní projektování spol. s r.o.</v>
      </c>
      <c r="AN89" s="238"/>
      <c r="AO89" s="238"/>
      <c r="AP89" s="238"/>
      <c r="AQ89" s="29"/>
      <c r="AR89" s="30"/>
      <c r="AS89" s="221" t="s">
        <v>52</v>
      </c>
      <c r="AT89" s="222"/>
      <c r="AU89" s="53"/>
      <c r="AV89" s="53"/>
      <c r="AW89" s="53"/>
      <c r="AX89" s="53"/>
      <c r="AY89" s="53"/>
      <c r="AZ89" s="53"/>
      <c r="BA89" s="53"/>
      <c r="BB89" s="53"/>
      <c r="BC89" s="53"/>
      <c r="BD89" s="54"/>
      <c r="BE89" s="29"/>
    </row>
    <row r="90" spans="1:91" s="2" customFormat="1" ht="25.7" customHeight="1" x14ac:dyDescent="0.2">
      <c r="A90" s="29"/>
      <c r="B90" s="30"/>
      <c r="C90" s="26" t="s">
        <v>26</v>
      </c>
      <c r="D90" s="29"/>
      <c r="E90" s="29"/>
      <c r="F90" s="29"/>
      <c r="G90" s="29"/>
      <c r="H90" s="29"/>
      <c r="I90" s="29"/>
      <c r="J90" s="29"/>
      <c r="K90" s="29"/>
      <c r="L90" s="4" t="str">
        <f>IF(E14="","",E14)</f>
        <v xml:space="preserve"> </v>
      </c>
      <c r="M90" s="29"/>
      <c r="N90" s="29"/>
      <c r="O90" s="29"/>
      <c r="P90" s="29"/>
      <c r="Q90" s="29"/>
      <c r="R90" s="29"/>
      <c r="S90" s="29"/>
      <c r="T90" s="29"/>
      <c r="U90" s="29"/>
      <c r="V90" s="29"/>
      <c r="W90" s="29"/>
      <c r="X90" s="29"/>
      <c r="Y90" s="29"/>
      <c r="Z90" s="29"/>
      <c r="AA90" s="29"/>
      <c r="AB90" s="29"/>
      <c r="AC90" s="29"/>
      <c r="AD90" s="29"/>
      <c r="AE90" s="29"/>
      <c r="AF90" s="29"/>
      <c r="AG90" s="29"/>
      <c r="AH90" s="29"/>
      <c r="AI90" s="26" t="s">
        <v>30</v>
      </c>
      <c r="AJ90" s="29"/>
      <c r="AK90" s="29"/>
      <c r="AL90" s="29"/>
      <c r="AM90" s="237" t="str">
        <f>IF(E20="","",E20)</f>
        <v>Dopravní projektování spol. s r.o.</v>
      </c>
      <c r="AN90" s="238"/>
      <c r="AO90" s="238"/>
      <c r="AP90" s="238"/>
      <c r="AQ90" s="29"/>
      <c r="AR90" s="30"/>
      <c r="AS90" s="223"/>
      <c r="AT90" s="224"/>
      <c r="AU90" s="55"/>
      <c r="AV90" s="55"/>
      <c r="AW90" s="55"/>
      <c r="AX90" s="55"/>
      <c r="AY90" s="55"/>
      <c r="AZ90" s="55"/>
      <c r="BA90" s="55"/>
      <c r="BB90" s="55"/>
      <c r="BC90" s="55"/>
      <c r="BD90" s="56"/>
      <c r="BE90" s="29"/>
    </row>
    <row r="91" spans="1:91" s="2" customFormat="1" ht="10.9" customHeight="1" x14ac:dyDescent="0.2">
      <c r="A91" s="29"/>
      <c r="B91" s="30"/>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30"/>
      <c r="AS91" s="223"/>
      <c r="AT91" s="224"/>
      <c r="AU91" s="55"/>
      <c r="AV91" s="55"/>
      <c r="AW91" s="55"/>
      <c r="AX91" s="55"/>
      <c r="AY91" s="55"/>
      <c r="AZ91" s="55"/>
      <c r="BA91" s="55"/>
      <c r="BB91" s="55"/>
      <c r="BC91" s="55"/>
      <c r="BD91" s="56"/>
      <c r="BE91" s="29"/>
    </row>
    <row r="92" spans="1:91" s="2" customFormat="1" ht="29.25" customHeight="1" x14ac:dyDescent="0.2">
      <c r="A92" s="29"/>
      <c r="B92" s="30"/>
      <c r="C92" s="251" t="s">
        <v>53</v>
      </c>
      <c r="D92" s="235"/>
      <c r="E92" s="235"/>
      <c r="F92" s="235"/>
      <c r="G92" s="235"/>
      <c r="H92" s="57"/>
      <c r="I92" s="249" t="s">
        <v>54</v>
      </c>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4" t="s">
        <v>55</v>
      </c>
      <c r="AH92" s="235"/>
      <c r="AI92" s="235"/>
      <c r="AJ92" s="235"/>
      <c r="AK92" s="235"/>
      <c r="AL92" s="235"/>
      <c r="AM92" s="235"/>
      <c r="AN92" s="249" t="s">
        <v>56</v>
      </c>
      <c r="AO92" s="235"/>
      <c r="AP92" s="250"/>
      <c r="AQ92" s="58" t="s">
        <v>57</v>
      </c>
      <c r="AR92" s="30"/>
      <c r="AS92" s="59" t="s">
        <v>58</v>
      </c>
      <c r="AT92" s="60" t="s">
        <v>59</v>
      </c>
      <c r="AU92" s="60" t="s">
        <v>60</v>
      </c>
      <c r="AV92" s="60" t="s">
        <v>61</v>
      </c>
      <c r="AW92" s="60" t="s">
        <v>62</v>
      </c>
      <c r="AX92" s="60" t="s">
        <v>63</v>
      </c>
      <c r="AY92" s="60" t="s">
        <v>64</v>
      </c>
      <c r="AZ92" s="60" t="s">
        <v>65</v>
      </c>
      <c r="BA92" s="60" t="s">
        <v>66</v>
      </c>
      <c r="BB92" s="60" t="s">
        <v>67</v>
      </c>
      <c r="BC92" s="60" t="s">
        <v>68</v>
      </c>
      <c r="BD92" s="61" t="s">
        <v>69</v>
      </c>
      <c r="BE92" s="29"/>
    </row>
    <row r="93" spans="1:91" s="2" customFormat="1" ht="10.9" customHeight="1" x14ac:dyDescent="0.2">
      <c r="A93" s="29"/>
      <c r="B93" s="30"/>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30"/>
      <c r="AS93" s="62"/>
      <c r="AT93" s="63"/>
      <c r="AU93" s="63"/>
      <c r="AV93" s="63"/>
      <c r="AW93" s="63"/>
      <c r="AX93" s="63"/>
      <c r="AY93" s="63"/>
      <c r="AZ93" s="63"/>
      <c r="BA93" s="63"/>
      <c r="BB93" s="63"/>
      <c r="BC93" s="63"/>
      <c r="BD93" s="64"/>
      <c r="BE93" s="29"/>
    </row>
    <row r="94" spans="1:91" s="6" customFormat="1" ht="32.450000000000003" customHeight="1" x14ac:dyDescent="0.2">
      <c r="B94" s="65"/>
      <c r="C94" s="66" t="s">
        <v>70</v>
      </c>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240">
        <f>ROUND(SUM(AG95:AG111),2)</f>
        <v>0</v>
      </c>
      <c r="AH94" s="240"/>
      <c r="AI94" s="240"/>
      <c r="AJ94" s="240"/>
      <c r="AK94" s="240"/>
      <c r="AL94" s="240"/>
      <c r="AM94" s="240"/>
      <c r="AN94" s="220">
        <f t="shared" ref="AN94:AN111" si="0">SUM(AG94,AT94)</f>
        <v>0</v>
      </c>
      <c r="AO94" s="220"/>
      <c r="AP94" s="220"/>
      <c r="AQ94" s="69" t="s">
        <v>1</v>
      </c>
      <c r="AR94" s="65"/>
      <c r="AS94" s="70">
        <f>ROUND(SUM(AS95:AS111),2)</f>
        <v>0</v>
      </c>
      <c r="AT94" s="71">
        <f t="shared" ref="AT94:AT111" si="1">ROUND(SUM(AV94:AW94),2)</f>
        <v>0</v>
      </c>
      <c r="AU94" s="72">
        <f>ROUND(SUM(AU95:AU111),5)</f>
        <v>24647.985339999999</v>
      </c>
      <c r="AV94" s="71">
        <f>ROUND(AZ94*L29,2)</f>
        <v>0</v>
      </c>
      <c r="AW94" s="71">
        <f>ROUND(BA94*L30,2)</f>
        <v>0</v>
      </c>
      <c r="AX94" s="71">
        <f>ROUND(BB94*L29,2)</f>
        <v>0</v>
      </c>
      <c r="AY94" s="71">
        <f>ROUND(BC94*L30,2)</f>
        <v>0</v>
      </c>
      <c r="AZ94" s="71">
        <f>ROUND(SUM(AZ95:AZ111),2)</f>
        <v>0</v>
      </c>
      <c r="BA94" s="71">
        <f>ROUND(SUM(BA95:BA111),2)</f>
        <v>0</v>
      </c>
      <c r="BB94" s="71">
        <f>ROUND(SUM(BB95:BB111),2)</f>
        <v>0</v>
      </c>
      <c r="BC94" s="71">
        <f>ROUND(SUM(BC95:BC111),2)</f>
        <v>0</v>
      </c>
      <c r="BD94" s="73">
        <f>ROUND(SUM(BD95:BD111),2)</f>
        <v>0</v>
      </c>
      <c r="BS94" s="74" t="s">
        <v>71</v>
      </c>
      <c r="BT94" s="74" t="s">
        <v>72</v>
      </c>
      <c r="BU94" s="75" t="s">
        <v>73</v>
      </c>
      <c r="BV94" s="74" t="s">
        <v>74</v>
      </c>
      <c r="BW94" s="74" t="s">
        <v>4</v>
      </c>
      <c r="BX94" s="74" t="s">
        <v>75</v>
      </c>
      <c r="CL94" s="74" t="s">
        <v>1</v>
      </c>
    </row>
    <row r="95" spans="1:91" s="7" customFormat="1" ht="24.75" customHeight="1" x14ac:dyDescent="0.2">
      <c r="A95" s="76" t="s">
        <v>76</v>
      </c>
      <c r="B95" s="77"/>
      <c r="C95" s="78"/>
      <c r="D95" s="239" t="s">
        <v>77</v>
      </c>
      <c r="E95" s="239"/>
      <c r="F95" s="239"/>
      <c r="G95" s="239"/>
      <c r="H95" s="239"/>
      <c r="I95" s="79"/>
      <c r="J95" s="239" t="s">
        <v>78</v>
      </c>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18">
        <f>'SO 660.1 - Železniční svršek'!J30</f>
        <v>0</v>
      </c>
      <c r="AH95" s="219"/>
      <c r="AI95" s="219"/>
      <c r="AJ95" s="219"/>
      <c r="AK95" s="219"/>
      <c r="AL95" s="219"/>
      <c r="AM95" s="219"/>
      <c r="AN95" s="218">
        <f t="shared" si="0"/>
        <v>0</v>
      </c>
      <c r="AO95" s="219"/>
      <c r="AP95" s="219"/>
      <c r="AQ95" s="80" t="s">
        <v>79</v>
      </c>
      <c r="AR95" s="77"/>
      <c r="AS95" s="81">
        <v>0</v>
      </c>
      <c r="AT95" s="82">
        <f t="shared" si="1"/>
        <v>0</v>
      </c>
      <c r="AU95" s="83">
        <f>'SO 660.1 - Železniční svršek'!P120</f>
        <v>0</v>
      </c>
      <c r="AV95" s="82">
        <f>'SO 660.1 - Železniční svršek'!J33</f>
        <v>0</v>
      </c>
      <c r="AW95" s="82">
        <f>'SO 660.1 - Železniční svršek'!J34</f>
        <v>0</v>
      </c>
      <c r="AX95" s="82">
        <f>'SO 660.1 - Železniční svršek'!J35</f>
        <v>0</v>
      </c>
      <c r="AY95" s="82">
        <f>'SO 660.1 - Železniční svršek'!J36</f>
        <v>0</v>
      </c>
      <c r="AZ95" s="82">
        <f>'SO 660.1 - Železniční svršek'!F33</f>
        <v>0</v>
      </c>
      <c r="BA95" s="82">
        <f>'SO 660.1 - Železniční svršek'!F34</f>
        <v>0</v>
      </c>
      <c r="BB95" s="82">
        <f>'SO 660.1 - Železniční svršek'!F35</f>
        <v>0</v>
      </c>
      <c r="BC95" s="82">
        <f>'SO 660.1 - Železniční svršek'!F36</f>
        <v>0</v>
      </c>
      <c r="BD95" s="84">
        <f>'SO 660.1 - Železniční svršek'!F37</f>
        <v>0</v>
      </c>
      <c r="BT95" s="85" t="s">
        <v>80</v>
      </c>
      <c r="BV95" s="85" t="s">
        <v>74</v>
      </c>
      <c r="BW95" s="85" t="s">
        <v>81</v>
      </c>
      <c r="BX95" s="85" t="s">
        <v>4</v>
      </c>
      <c r="CL95" s="85" t="s">
        <v>1</v>
      </c>
      <c r="CM95" s="85" t="s">
        <v>82</v>
      </c>
    </row>
    <row r="96" spans="1:91" s="7" customFormat="1" ht="24.75" customHeight="1" x14ac:dyDescent="0.2">
      <c r="A96" s="76" t="s">
        <v>76</v>
      </c>
      <c r="B96" s="77"/>
      <c r="C96" s="78"/>
      <c r="D96" s="239" t="s">
        <v>83</v>
      </c>
      <c r="E96" s="239"/>
      <c r="F96" s="239"/>
      <c r="G96" s="239"/>
      <c r="H96" s="239"/>
      <c r="I96" s="79"/>
      <c r="J96" s="239" t="s">
        <v>78</v>
      </c>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18">
        <f>'SO 660.2 - Železniční svršek'!J30</f>
        <v>0</v>
      </c>
      <c r="AH96" s="219"/>
      <c r="AI96" s="219"/>
      <c r="AJ96" s="219"/>
      <c r="AK96" s="219"/>
      <c r="AL96" s="219"/>
      <c r="AM96" s="219"/>
      <c r="AN96" s="218">
        <f t="shared" si="0"/>
        <v>0</v>
      </c>
      <c r="AO96" s="219"/>
      <c r="AP96" s="219"/>
      <c r="AQ96" s="80" t="s">
        <v>79</v>
      </c>
      <c r="AR96" s="77"/>
      <c r="AS96" s="81">
        <v>0</v>
      </c>
      <c r="AT96" s="82">
        <f t="shared" si="1"/>
        <v>0</v>
      </c>
      <c r="AU96" s="83">
        <f>'SO 660.2 - Železniční svršek'!P120</f>
        <v>0</v>
      </c>
      <c r="AV96" s="82">
        <f>'SO 660.2 - Železniční svršek'!J33</f>
        <v>0</v>
      </c>
      <c r="AW96" s="82">
        <f>'SO 660.2 - Železniční svršek'!J34</f>
        <v>0</v>
      </c>
      <c r="AX96" s="82">
        <f>'SO 660.2 - Železniční svršek'!J35</f>
        <v>0</v>
      </c>
      <c r="AY96" s="82">
        <f>'SO 660.2 - Železniční svršek'!J36</f>
        <v>0</v>
      </c>
      <c r="AZ96" s="82">
        <f>'SO 660.2 - Železniční svršek'!F33</f>
        <v>0</v>
      </c>
      <c r="BA96" s="82">
        <f>'SO 660.2 - Železniční svršek'!F34</f>
        <v>0</v>
      </c>
      <c r="BB96" s="82">
        <f>'SO 660.2 - Železniční svršek'!F35</f>
        <v>0</v>
      </c>
      <c r="BC96" s="82">
        <f>'SO 660.2 - Železniční svršek'!F36</f>
        <v>0</v>
      </c>
      <c r="BD96" s="84">
        <f>'SO 660.2 - Železniční svršek'!F37</f>
        <v>0</v>
      </c>
      <c r="BT96" s="85" t="s">
        <v>80</v>
      </c>
      <c r="BV96" s="85" t="s">
        <v>74</v>
      </c>
      <c r="BW96" s="85" t="s">
        <v>84</v>
      </c>
      <c r="BX96" s="85" t="s">
        <v>4</v>
      </c>
      <c r="CL96" s="85" t="s">
        <v>1</v>
      </c>
      <c r="CM96" s="85" t="s">
        <v>82</v>
      </c>
    </row>
    <row r="97" spans="1:91" s="7" customFormat="1" ht="24.75" customHeight="1" x14ac:dyDescent="0.2">
      <c r="A97" s="76" t="s">
        <v>76</v>
      </c>
      <c r="B97" s="77"/>
      <c r="C97" s="78"/>
      <c r="D97" s="239" t="s">
        <v>85</v>
      </c>
      <c r="E97" s="239"/>
      <c r="F97" s="239"/>
      <c r="G97" s="239"/>
      <c r="H97" s="239"/>
      <c r="I97" s="79"/>
      <c r="J97" s="239" t="s">
        <v>86</v>
      </c>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18">
        <f>'SO 661.1 - Železniční spodek'!J30</f>
        <v>0</v>
      </c>
      <c r="AH97" s="219"/>
      <c r="AI97" s="219"/>
      <c r="AJ97" s="219"/>
      <c r="AK97" s="219"/>
      <c r="AL97" s="219"/>
      <c r="AM97" s="219"/>
      <c r="AN97" s="218">
        <f t="shared" si="0"/>
        <v>0</v>
      </c>
      <c r="AO97" s="219"/>
      <c r="AP97" s="219"/>
      <c r="AQ97" s="80" t="s">
        <v>79</v>
      </c>
      <c r="AR97" s="77"/>
      <c r="AS97" s="81">
        <v>0</v>
      </c>
      <c r="AT97" s="82">
        <f t="shared" si="1"/>
        <v>0</v>
      </c>
      <c r="AU97" s="83">
        <f>'SO 661.1 - Železniční spodek'!P121</f>
        <v>5.79</v>
      </c>
      <c r="AV97" s="82">
        <f>'SO 661.1 - Železniční spodek'!J33</f>
        <v>0</v>
      </c>
      <c r="AW97" s="82">
        <f>'SO 661.1 - Železniční spodek'!J34</f>
        <v>0</v>
      </c>
      <c r="AX97" s="82">
        <f>'SO 661.1 - Železniční spodek'!J35</f>
        <v>0</v>
      </c>
      <c r="AY97" s="82">
        <f>'SO 661.1 - Železniční spodek'!J36</f>
        <v>0</v>
      </c>
      <c r="AZ97" s="82">
        <f>'SO 661.1 - Železniční spodek'!F33</f>
        <v>0</v>
      </c>
      <c r="BA97" s="82">
        <f>'SO 661.1 - Železniční spodek'!F34</f>
        <v>0</v>
      </c>
      <c r="BB97" s="82">
        <f>'SO 661.1 - Železniční spodek'!F35</f>
        <v>0</v>
      </c>
      <c r="BC97" s="82">
        <f>'SO 661.1 - Železniční spodek'!F36</f>
        <v>0</v>
      </c>
      <c r="BD97" s="84">
        <f>'SO 661.1 - Železniční spodek'!F37</f>
        <v>0</v>
      </c>
      <c r="BT97" s="85" t="s">
        <v>80</v>
      </c>
      <c r="BV97" s="85" t="s">
        <v>74</v>
      </c>
      <c r="BW97" s="85" t="s">
        <v>87</v>
      </c>
      <c r="BX97" s="85" t="s">
        <v>4</v>
      </c>
      <c r="CL97" s="85" t="s">
        <v>1</v>
      </c>
      <c r="CM97" s="85" t="s">
        <v>82</v>
      </c>
    </row>
    <row r="98" spans="1:91" s="7" customFormat="1" ht="16.5" customHeight="1" x14ac:dyDescent="0.2">
      <c r="A98" s="76" t="s">
        <v>76</v>
      </c>
      <c r="B98" s="77"/>
      <c r="C98" s="78"/>
      <c r="D98" s="239" t="s">
        <v>88</v>
      </c>
      <c r="E98" s="239"/>
      <c r="F98" s="239"/>
      <c r="G98" s="239"/>
      <c r="H98" s="239"/>
      <c r="I98" s="79"/>
      <c r="J98" s="239" t="s">
        <v>89</v>
      </c>
      <c r="K98" s="239"/>
      <c r="L98" s="239"/>
      <c r="M98" s="239"/>
      <c r="N98" s="239"/>
      <c r="O98" s="239"/>
      <c r="P98" s="239"/>
      <c r="Q98" s="239"/>
      <c r="R98" s="239"/>
      <c r="S98" s="239"/>
      <c r="T98" s="239"/>
      <c r="U98" s="239"/>
      <c r="V98" s="239"/>
      <c r="W98" s="239"/>
      <c r="X98" s="239"/>
      <c r="Y98" s="239"/>
      <c r="Z98" s="239"/>
      <c r="AA98" s="239"/>
      <c r="AB98" s="239"/>
      <c r="AC98" s="239"/>
      <c r="AD98" s="239"/>
      <c r="AE98" s="239"/>
      <c r="AF98" s="239"/>
      <c r="AG98" s="218">
        <f>'SO 210 - Propustek v km 1...'!J30</f>
        <v>0</v>
      </c>
      <c r="AH98" s="219"/>
      <c r="AI98" s="219"/>
      <c r="AJ98" s="219"/>
      <c r="AK98" s="219"/>
      <c r="AL98" s="219"/>
      <c r="AM98" s="219"/>
      <c r="AN98" s="218">
        <f t="shared" si="0"/>
        <v>0</v>
      </c>
      <c r="AO98" s="219"/>
      <c r="AP98" s="219"/>
      <c r="AQ98" s="80" t="s">
        <v>79</v>
      </c>
      <c r="AR98" s="77"/>
      <c r="AS98" s="81">
        <v>0</v>
      </c>
      <c r="AT98" s="82">
        <f t="shared" si="1"/>
        <v>0</v>
      </c>
      <c r="AU98" s="83">
        <f>'SO 210 - Propustek v km 1...'!P125</f>
        <v>2174.793866</v>
      </c>
      <c r="AV98" s="82">
        <f>'SO 210 - Propustek v km 1...'!J33</f>
        <v>0</v>
      </c>
      <c r="AW98" s="82">
        <f>'SO 210 - Propustek v km 1...'!J34</f>
        <v>0</v>
      </c>
      <c r="AX98" s="82">
        <f>'SO 210 - Propustek v km 1...'!J35</f>
        <v>0</v>
      </c>
      <c r="AY98" s="82">
        <f>'SO 210 - Propustek v km 1...'!J36</f>
        <v>0</v>
      </c>
      <c r="AZ98" s="82">
        <f>'SO 210 - Propustek v km 1...'!F33</f>
        <v>0</v>
      </c>
      <c r="BA98" s="82">
        <f>'SO 210 - Propustek v km 1...'!F34</f>
        <v>0</v>
      </c>
      <c r="BB98" s="82">
        <f>'SO 210 - Propustek v km 1...'!F35</f>
        <v>0</v>
      </c>
      <c r="BC98" s="82">
        <f>'SO 210 - Propustek v km 1...'!F36</f>
        <v>0</v>
      </c>
      <c r="BD98" s="84">
        <f>'SO 210 - Propustek v km 1...'!F37</f>
        <v>0</v>
      </c>
      <c r="BT98" s="85" t="s">
        <v>80</v>
      </c>
      <c r="BV98" s="85" t="s">
        <v>74</v>
      </c>
      <c r="BW98" s="85" t="s">
        <v>90</v>
      </c>
      <c r="BX98" s="85" t="s">
        <v>4</v>
      </c>
      <c r="CL98" s="85" t="s">
        <v>1</v>
      </c>
      <c r="CM98" s="85" t="s">
        <v>82</v>
      </c>
    </row>
    <row r="99" spans="1:91" s="7" customFormat="1" ht="16.5" customHeight="1" x14ac:dyDescent="0.2">
      <c r="A99" s="76" t="s">
        <v>76</v>
      </c>
      <c r="B99" s="77"/>
      <c r="C99" s="78"/>
      <c r="D99" s="239" t="s">
        <v>91</v>
      </c>
      <c r="E99" s="239"/>
      <c r="F99" s="239"/>
      <c r="G99" s="239"/>
      <c r="H99" s="239"/>
      <c r="I99" s="79"/>
      <c r="J99" s="239" t="s">
        <v>92</v>
      </c>
      <c r="K99" s="239"/>
      <c r="L99" s="239"/>
      <c r="M99" s="239"/>
      <c r="N99" s="239"/>
      <c r="O99" s="239"/>
      <c r="P99" s="239"/>
      <c r="Q99" s="239"/>
      <c r="R99" s="239"/>
      <c r="S99" s="239"/>
      <c r="T99" s="239"/>
      <c r="U99" s="239"/>
      <c r="V99" s="239"/>
      <c r="W99" s="239"/>
      <c r="X99" s="239"/>
      <c r="Y99" s="239"/>
      <c r="Z99" s="239"/>
      <c r="AA99" s="239"/>
      <c r="AB99" s="239"/>
      <c r="AC99" s="239"/>
      <c r="AD99" s="239"/>
      <c r="AE99" s="239"/>
      <c r="AF99" s="239"/>
      <c r="AG99" s="218">
        <f>'SO 211 - Propustek v km 1...'!J30</f>
        <v>0</v>
      </c>
      <c r="AH99" s="219"/>
      <c r="AI99" s="219"/>
      <c r="AJ99" s="219"/>
      <c r="AK99" s="219"/>
      <c r="AL99" s="219"/>
      <c r="AM99" s="219"/>
      <c r="AN99" s="218">
        <f t="shared" si="0"/>
        <v>0</v>
      </c>
      <c r="AO99" s="219"/>
      <c r="AP99" s="219"/>
      <c r="AQ99" s="80" t="s">
        <v>79</v>
      </c>
      <c r="AR99" s="77"/>
      <c r="AS99" s="81">
        <v>0</v>
      </c>
      <c r="AT99" s="82">
        <f t="shared" si="1"/>
        <v>0</v>
      </c>
      <c r="AU99" s="83">
        <f>'SO 211 - Propustek v km 1...'!P131</f>
        <v>544.41319699999997</v>
      </c>
      <c r="AV99" s="82">
        <f>'SO 211 - Propustek v km 1...'!J33</f>
        <v>0</v>
      </c>
      <c r="AW99" s="82">
        <f>'SO 211 - Propustek v km 1...'!J34</f>
        <v>0</v>
      </c>
      <c r="AX99" s="82">
        <f>'SO 211 - Propustek v km 1...'!J35</f>
        <v>0</v>
      </c>
      <c r="AY99" s="82">
        <f>'SO 211 - Propustek v km 1...'!J36</f>
        <v>0</v>
      </c>
      <c r="AZ99" s="82">
        <f>'SO 211 - Propustek v km 1...'!F33</f>
        <v>0</v>
      </c>
      <c r="BA99" s="82">
        <f>'SO 211 - Propustek v km 1...'!F34</f>
        <v>0</v>
      </c>
      <c r="BB99" s="82">
        <f>'SO 211 - Propustek v km 1...'!F35</f>
        <v>0</v>
      </c>
      <c r="BC99" s="82">
        <f>'SO 211 - Propustek v km 1...'!F36</f>
        <v>0</v>
      </c>
      <c r="BD99" s="84">
        <f>'SO 211 - Propustek v km 1...'!F37</f>
        <v>0</v>
      </c>
      <c r="BT99" s="85" t="s">
        <v>80</v>
      </c>
      <c r="BV99" s="85" t="s">
        <v>74</v>
      </c>
      <c r="BW99" s="85" t="s">
        <v>93</v>
      </c>
      <c r="BX99" s="85" t="s">
        <v>4</v>
      </c>
      <c r="CL99" s="85" t="s">
        <v>1</v>
      </c>
      <c r="CM99" s="85" t="s">
        <v>82</v>
      </c>
    </row>
    <row r="100" spans="1:91" s="7" customFormat="1" ht="16.5" customHeight="1" x14ac:dyDescent="0.2">
      <c r="A100" s="76" t="s">
        <v>76</v>
      </c>
      <c r="B100" s="77"/>
      <c r="C100" s="78"/>
      <c r="D100" s="239" t="s">
        <v>94</v>
      </c>
      <c r="E100" s="239"/>
      <c r="F100" s="239"/>
      <c r="G100" s="239"/>
      <c r="H100" s="239"/>
      <c r="I100" s="79"/>
      <c r="J100" s="239" t="s">
        <v>95</v>
      </c>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18">
        <f>'SO 212 - Propustek v km 1...'!J30</f>
        <v>0</v>
      </c>
      <c r="AH100" s="219"/>
      <c r="AI100" s="219"/>
      <c r="AJ100" s="219"/>
      <c r="AK100" s="219"/>
      <c r="AL100" s="219"/>
      <c r="AM100" s="219"/>
      <c r="AN100" s="218">
        <f t="shared" si="0"/>
        <v>0</v>
      </c>
      <c r="AO100" s="219"/>
      <c r="AP100" s="219"/>
      <c r="AQ100" s="80" t="s">
        <v>79</v>
      </c>
      <c r="AR100" s="77"/>
      <c r="AS100" s="81">
        <v>0</v>
      </c>
      <c r="AT100" s="82">
        <f t="shared" si="1"/>
        <v>0</v>
      </c>
      <c r="AU100" s="83">
        <f>'SO 212 - Propustek v km 1...'!P131</f>
        <v>1985.1255700000002</v>
      </c>
      <c r="AV100" s="82">
        <f>'SO 212 - Propustek v km 1...'!J33</f>
        <v>0</v>
      </c>
      <c r="AW100" s="82">
        <f>'SO 212 - Propustek v km 1...'!J34</f>
        <v>0</v>
      </c>
      <c r="AX100" s="82">
        <f>'SO 212 - Propustek v km 1...'!J35</f>
        <v>0</v>
      </c>
      <c r="AY100" s="82">
        <f>'SO 212 - Propustek v km 1...'!J36</f>
        <v>0</v>
      </c>
      <c r="AZ100" s="82">
        <f>'SO 212 - Propustek v km 1...'!F33</f>
        <v>0</v>
      </c>
      <c r="BA100" s="82">
        <f>'SO 212 - Propustek v km 1...'!F34</f>
        <v>0</v>
      </c>
      <c r="BB100" s="82">
        <f>'SO 212 - Propustek v km 1...'!F35</f>
        <v>0</v>
      </c>
      <c r="BC100" s="82">
        <f>'SO 212 - Propustek v km 1...'!F36</f>
        <v>0</v>
      </c>
      <c r="BD100" s="84">
        <f>'SO 212 - Propustek v km 1...'!F37</f>
        <v>0</v>
      </c>
      <c r="BT100" s="85" t="s">
        <v>80</v>
      </c>
      <c r="BV100" s="85" t="s">
        <v>74</v>
      </c>
      <c r="BW100" s="85" t="s">
        <v>96</v>
      </c>
      <c r="BX100" s="85" t="s">
        <v>4</v>
      </c>
      <c r="CL100" s="85" t="s">
        <v>1</v>
      </c>
      <c r="CM100" s="85" t="s">
        <v>82</v>
      </c>
    </row>
    <row r="101" spans="1:91" s="7" customFormat="1" ht="16.5" customHeight="1" x14ac:dyDescent="0.2">
      <c r="A101" s="76" t="s">
        <v>76</v>
      </c>
      <c r="B101" s="77"/>
      <c r="C101" s="78"/>
      <c r="D101" s="239" t="s">
        <v>97</v>
      </c>
      <c r="E101" s="239"/>
      <c r="F101" s="239"/>
      <c r="G101" s="239"/>
      <c r="H101" s="239"/>
      <c r="I101" s="79"/>
      <c r="J101" s="239" t="s">
        <v>98</v>
      </c>
      <c r="K101" s="239"/>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18">
        <f>'SO 213 - Propustek v km 1...'!J30</f>
        <v>0</v>
      </c>
      <c r="AH101" s="219"/>
      <c r="AI101" s="219"/>
      <c r="AJ101" s="219"/>
      <c r="AK101" s="219"/>
      <c r="AL101" s="219"/>
      <c r="AM101" s="219"/>
      <c r="AN101" s="218">
        <f t="shared" si="0"/>
        <v>0</v>
      </c>
      <c r="AO101" s="219"/>
      <c r="AP101" s="219"/>
      <c r="AQ101" s="80" t="s">
        <v>79</v>
      </c>
      <c r="AR101" s="77"/>
      <c r="AS101" s="81">
        <v>0</v>
      </c>
      <c r="AT101" s="82">
        <f t="shared" si="1"/>
        <v>0</v>
      </c>
      <c r="AU101" s="83">
        <f>'SO 213 - Propustek v km 1...'!P124</f>
        <v>1928.3324</v>
      </c>
      <c r="AV101" s="82">
        <f>'SO 213 - Propustek v km 1...'!J33</f>
        <v>0</v>
      </c>
      <c r="AW101" s="82">
        <f>'SO 213 - Propustek v km 1...'!J34</f>
        <v>0</v>
      </c>
      <c r="AX101" s="82">
        <f>'SO 213 - Propustek v km 1...'!J35</f>
        <v>0</v>
      </c>
      <c r="AY101" s="82">
        <f>'SO 213 - Propustek v km 1...'!J36</f>
        <v>0</v>
      </c>
      <c r="AZ101" s="82">
        <f>'SO 213 - Propustek v km 1...'!F33</f>
        <v>0</v>
      </c>
      <c r="BA101" s="82">
        <f>'SO 213 - Propustek v km 1...'!F34</f>
        <v>0</v>
      </c>
      <c r="BB101" s="82">
        <f>'SO 213 - Propustek v km 1...'!F35</f>
        <v>0</v>
      </c>
      <c r="BC101" s="82">
        <f>'SO 213 - Propustek v km 1...'!F36</f>
        <v>0</v>
      </c>
      <c r="BD101" s="84">
        <f>'SO 213 - Propustek v km 1...'!F37</f>
        <v>0</v>
      </c>
      <c r="BT101" s="85" t="s">
        <v>80</v>
      </c>
      <c r="BV101" s="85" t="s">
        <v>74</v>
      </c>
      <c r="BW101" s="85" t="s">
        <v>99</v>
      </c>
      <c r="BX101" s="85" t="s">
        <v>4</v>
      </c>
      <c r="CL101" s="85" t="s">
        <v>1</v>
      </c>
      <c r="CM101" s="85" t="s">
        <v>82</v>
      </c>
    </row>
    <row r="102" spans="1:91" s="7" customFormat="1" ht="16.5" customHeight="1" x14ac:dyDescent="0.2">
      <c r="A102" s="76" t="s">
        <v>76</v>
      </c>
      <c r="B102" s="77"/>
      <c r="C102" s="78"/>
      <c r="D102" s="239" t="s">
        <v>100</v>
      </c>
      <c r="E102" s="239"/>
      <c r="F102" s="239"/>
      <c r="G102" s="239"/>
      <c r="H102" s="239"/>
      <c r="I102" s="79"/>
      <c r="J102" s="239" t="s">
        <v>101</v>
      </c>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18">
        <f>'SO 214 - Propustek v KM 1...'!J30</f>
        <v>0</v>
      </c>
      <c r="AH102" s="219"/>
      <c r="AI102" s="219"/>
      <c r="AJ102" s="219"/>
      <c r="AK102" s="219"/>
      <c r="AL102" s="219"/>
      <c r="AM102" s="219"/>
      <c r="AN102" s="218">
        <f t="shared" si="0"/>
        <v>0</v>
      </c>
      <c r="AO102" s="219"/>
      <c r="AP102" s="219"/>
      <c r="AQ102" s="80" t="s">
        <v>79</v>
      </c>
      <c r="AR102" s="77"/>
      <c r="AS102" s="81">
        <v>0</v>
      </c>
      <c r="AT102" s="82">
        <f t="shared" si="1"/>
        <v>0</v>
      </c>
      <c r="AU102" s="83">
        <f>'SO 214 - Propustek v KM 1...'!P131</f>
        <v>416.02575899999994</v>
      </c>
      <c r="AV102" s="82">
        <f>'SO 214 - Propustek v KM 1...'!J33</f>
        <v>0</v>
      </c>
      <c r="AW102" s="82">
        <f>'SO 214 - Propustek v KM 1...'!J34</f>
        <v>0</v>
      </c>
      <c r="AX102" s="82">
        <f>'SO 214 - Propustek v KM 1...'!J35</f>
        <v>0</v>
      </c>
      <c r="AY102" s="82">
        <f>'SO 214 - Propustek v KM 1...'!J36</f>
        <v>0</v>
      </c>
      <c r="AZ102" s="82">
        <f>'SO 214 - Propustek v KM 1...'!F33</f>
        <v>0</v>
      </c>
      <c r="BA102" s="82">
        <f>'SO 214 - Propustek v KM 1...'!F34</f>
        <v>0</v>
      </c>
      <c r="BB102" s="82">
        <f>'SO 214 - Propustek v KM 1...'!F35</f>
        <v>0</v>
      </c>
      <c r="BC102" s="82">
        <f>'SO 214 - Propustek v KM 1...'!F36</f>
        <v>0</v>
      </c>
      <c r="BD102" s="84">
        <f>'SO 214 - Propustek v KM 1...'!F37</f>
        <v>0</v>
      </c>
      <c r="BT102" s="85" t="s">
        <v>80</v>
      </c>
      <c r="BV102" s="85" t="s">
        <v>74</v>
      </c>
      <c r="BW102" s="85" t="s">
        <v>102</v>
      </c>
      <c r="BX102" s="85" t="s">
        <v>4</v>
      </c>
      <c r="CL102" s="85" t="s">
        <v>1</v>
      </c>
      <c r="CM102" s="85" t="s">
        <v>82</v>
      </c>
    </row>
    <row r="103" spans="1:91" s="7" customFormat="1" ht="16.5" customHeight="1" x14ac:dyDescent="0.2">
      <c r="A103" s="76" t="s">
        <v>76</v>
      </c>
      <c r="B103" s="77"/>
      <c r="C103" s="78"/>
      <c r="D103" s="239" t="s">
        <v>103</v>
      </c>
      <c r="E103" s="239"/>
      <c r="F103" s="239"/>
      <c r="G103" s="239"/>
      <c r="H103" s="239"/>
      <c r="I103" s="79"/>
      <c r="J103" s="239" t="s">
        <v>104</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18">
        <f>'SO 215 - Propustek v km 1...'!J30</f>
        <v>0</v>
      </c>
      <c r="AH103" s="219"/>
      <c r="AI103" s="219"/>
      <c r="AJ103" s="219"/>
      <c r="AK103" s="219"/>
      <c r="AL103" s="219"/>
      <c r="AM103" s="219"/>
      <c r="AN103" s="218">
        <f t="shared" si="0"/>
        <v>0</v>
      </c>
      <c r="AO103" s="219"/>
      <c r="AP103" s="219"/>
      <c r="AQ103" s="80" t="s">
        <v>79</v>
      </c>
      <c r="AR103" s="77"/>
      <c r="AS103" s="81">
        <v>0</v>
      </c>
      <c r="AT103" s="82">
        <f t="shared" si="1"/>
        <v>0</v>
      </c>
      <c r="AU103" s="83">
        <f>'SO 215 - Propustek v km 1...'!P128</f>
        <v>1039.5067259999998</v>
      </c>
      <c r="AV103" s="82">
        <f>'SO 215 - Propustek v km 1...'!J33</f>
        <v>0</v>
      </c>
      <c r="AW103" s="82">
        <f>'SO 215 - Propustek v km 1...'!J34</f>
        <v>0</v>
      </c>
      <c r="AX103" s="82">
        <f>'SO 215 - Propustek v km 1...'!J35</f>
        <v>0</v>
      </c>
      <c r="AY103" s="82">
        <f>'SO 215 - Propustek v km 1...'!J36</f>
        <v>0</v>
      </c>
      <c r="AZ103" s="82">
        <f>'SO 215 - Propustek v km 1...'!F33</f>
        <v>0</v>
      </c>
      <c r="BA103" s="82">
        <f>'SO 215 - Propustek v km 1...'!F34</f>
        <v>0</v>
      </c>
      <c r="BB103" s="82">
        <f>'SO 215 - Propustek v km 1...'!F35</f>
        <v>0</v>
      </c>
      <c r="BC103" s="82">
        <f>'SO 215 - Propustek v km 1...'!F36</f>
        <v>0</v>
      </c>
      <c r="BD103" s="84">
        <f>'SO 215 - Propustek v km 1...'!F37</f>
        <v>0</v>
      </c>
      <c r="BT103" s="85" t="s">
        <v>80</v>
      </c>
      <c r="BV103" s="85" t="s">
        <v>74</v>
      </c>
      <c r="BW103" s="85" t="s">
        <v>105</v>
      </c>
      <c r="BX103" s="85" t="s">
        <v>4</v>
      </c>
      <c r="CL103" s="85" t="s">
        <v>1</v>
      </c>
      <c r="CM103" s="85" t="s">
        <v>82</v>
      </c>
    </row>
    <row r="104" spans="1:91" s="7" customFormat="1" ht="16.5" customHeight="1" x14ac:dyDescent="0.2">
      <c r="A104" s="76" t="s">
        <v>76</v>
      </c>
      <c r="B104" s="77"/>
      <c r="C104" s="78"/>
      <c r="D104" s="239" t="s">
        <v>106</v>
      </c>
      <c r="E104" s="239"/>
      <c r="F104" s="239"/>
      <c r="G104" s="239"/>
      <c r="H104" s="239"/>
      <c r="I104" s="79"/>
      <c r="J104" s="239" t="s">
        <v>107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18">
        <f>'SO 216 - Propustek v km 1...'!J30</f>
        <v>0</v>
      </c>
      <c r="AH104" s="219"/>
      <c r="AI104" s="219"/>
      <c r="AJ104" s="219"/>
      <c r="AK104" s="219"/>
      <c r="AL104" s="219"/>
      <c r="AM104" s="219"/>
      <c r="AN104" s="218">
        <f t="shared" si="0"/>
        <v>0</v>
      </c>
      <c r="AO104" s="219"/>
      <c r="AP104" s="219"/>
      <c r="AQ104" s="80" t="s">
        <v>79</v>
      </c>
      <c r="AR104" s="77"/>
      <c r="AS104" s="81">
        <v>0</v>
      </c>
      <c r="AT104" s="82">
        <f t="shared" si="1"/>
        <v>0</v>
      </c>
      <c r="AU104" s="83">
        <f>'SO 216 - Propustek v km 1...'!P130</f>
        <v>0</v>
      </c>
      <c r="AV104" s="82">
        <f>'SO 216 - Propustek v km 1...'!J33</f>
        <v>0</v>
      </c>
      <c r="AW104" s="82">
        <f>'SO 216 - Propustek v km 1...'!J34</f>
        <v>0</v>
      </c>
      <c r="AX104" s="82">
        <f>'SO 216 - Propustek v km 1...'!J35</f>
        <v>0</v>
      </c>
      <c r="AY104" s="82">
        <f>'SO 216 - Propustek v km 1...'!J36</f>
        <v>0</v>
      </c>
      <c r="AZ104" s="82">
        <f>'SO 216 - Propustek v km 1...'!F33</f>
        <v>0</v>
      </c>
      <c r="BA104" s="82">
        <f>'SO 216 - Propustek v km 1...'!F34</f>
        <v>0</v>
      </c>
      <c r="BB104" s="82">
        <f>'SO 216 - Propustek v km 1...'!F35</f>
        <v>0</v>
      </c>
      <c r="BC104" s="82">
        <f>'SO 216 - Propustek v km 1...'!F36</f>
        <v>0</v>
      </c>
      <c r="BD104" s="84">
        <f>'SO 216 - Propustek v km 1...'!F37</f>
        <v>0</v>
      </c>
      <c r="BT104" s="85" t="s">
        <v>80</v>
      </c>
      <c r="BV104" s="85" t="s">
        <v>74</v>
      </c>
      <c r="BW104" s="85" t="s">
        <v>108</v>
      </c>
      <c r="BX104" s="85" t="s">
        <v>4</v>
      </c>
      <c r="CL104" s="85" t="s">
        <v>1</v>
      </c>
      <c r="CM104" s="85" t="s">
        <v>82</v>
      </c>
    </row>
    <row r="105" spans="1:91" s="7" customFormat="1" ht="16.5" customHeight="1" x14ac:dyDescent="0.2">
      <c r="A105" s="76" t="s">
        <v>76</v>
      </c>
      <c r="B105" s="77"/>
      <c r="C105" s="78"/>
      <c r="D105" s="239" t="s">
        <v>109</v>
      </c>
      <c r="E105" s="239"/>
      <c r="F105" s="239"/>
      <c r="G105" s="239"/>
      <c r="H105" s="239"/>
      <c r="I105" s="79"/>
      <c r="J105" s="239" t="s">
        <v>110</v>
      </c>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18">
        <f>'SO 217 - Propustek v km 1...'!J30</f>
        <v>0</v>
      </c>
      <c r="AH105" s="219"/>
      <c r="AI105" s="219"/>
      <c r="AJ105" s="219"/>
      <c r="AK105" s="219"/>
      <c r="AL105" s="219"/>
      <c r="AM105" s="219"/>
      <c r="AN105" s="218">
        <f t="shared" si="0"/>
        <v>0</v>
      </c>
      <c r="AO105" s="219"/>
      <c r="AP105" s="219"/>
      <c r="AQ105" s="80" t="s">
        <v>79</v>
      </c>
      <c r="AR105" s="77"/>
      <c r="AS105" s="81">
        <v>0</v>
      </c>
      <c r="AT105" s="82">
        <f t="shared" si="1"/>
        <v>0</v>
      </c>
      <c r="AU105" s="83">
        <f>'SO 217 - Propustek v km 1...'!P130</f>
        <v>399.38936900000004</v>
      </c>
      <c r="AV105" s="82">
        <f>'SO 217 - Propustek v km 1...'!J33</f>
        <v>0</v>
      </c>
      <c r="AW105" s="82">
        <f>'SO 217 - Propustek v km 1...'!J34</f>
        <v>0</v>
      </c>
      <c r="AX105" s="82">
        <f>'SO 217 - Propustek v km 1...'!J35</f>
        <v>0</v>
      </c>
      <c r="AY105" s="82">
        <f>'SO 217 - Propustek v km 1...'!J36</f>
        <v>0</v>
      </c>
      <c r="AZ105" s="82">
        <f>'SO 217 - Propustek v km 1...'!F33</f>
        <v>0</v>
      </c>
      <c r="BA105" s="82">
        <f>'SO 217 - Propustek v km 1...'!F34</f>
        <v>0</v>
      </c>
      <c r="BB105" s="82">
        <f>'SO 217 - Propustek v km 1...'!F35</f>
        <v>0</v>
      </c>
      <c r="BC105" s="82">
        <f>'SO 217 - Propustek v km 1...'!F36</f>
        <v>0</v>
      </c>
      <c r="BD105" s="84">
        <f>'SO 217 - Propustek v km 1...'!F37</f>
        <v>0</v>
      </c>
      <c r="BT105" s="85" t="s">
        <v>80</v>
      </c>
      <c r="BV105" s="85" t="s">
        <v>74</v>
      </c>
      <c r="BW105" s="85" t="s">
        <v>111</v>
      </c>
      <c r="BX105" s="85" t="s">
        <v>4</v>
      </c>
      <c r="CL105" s="85" t="s">
        <v>1</v>
      </c>
      <c r="CM105" s="85" t="s">
        <v>82</v>
      </c>
    </row>
    <row r="106" spans="1:91" s="7" customFormat="1" ht="16.5" customHeight="1" x14ac:dyDescent="0.2">
      <c r="A106" s="76" t="s">
        <v>76</v>
      </c>
      <c r="B106" s="77"/>
      <c r="C106" s="78"/>
      <c r="D106" s="239" t="s">
        <v>112</v>
      </c>
      <c r="E106" s="239"/>
      <c r="F106" s="239"/>
      <c r="G106" s="239"/>
      <c r="H106" s="239"/>
      <c r="I106" s="79"/>
      <c r="J106" s="239" t="s">
        <v>113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18">
        <f>'SO 218 - Propustek vev. k...'!J30</f>
        <v>0</v>
      </c>
      <c r="AH106" s="219"/>
      <c r="AI106" s="219"/>
      <c r="AJ106" s="219"/>
      <c r="AK106" s="219"/>
      <c r="AL106" s="219"/>
      <c r="AM106" s="219"/>
      <c r="AN106" s="218">
        <f t="shared" si="0"/>
        <v>0</v>
      </c>
      <c r="AO106" s="219"/>
      <c r="AP106" s="219"/>
      <c r="AQ106" s="80" t="s">
        <v>114</v>
      </c>
      <c r="AR106" s="77"/>
      <c r="AS106" s="81">
        <v>0</v>
      </c>
      <c r="AT106" s="82">
        <f t="shared" si="1"/>
        <v>0</v>
      </c>
      <c r="AU106" s="83">
        <f>'SO 218 - Propustek vev. k...'!P132</f>
        <v>1660.661756</v>
      </c>
      <c r="AV106" s="82">
        <f>'SO 218 - Propustek vev. k...'!J33</f>
        <v>0</v>
      </c>
      <c r="AW106" s="82">
        <f>'SO 218 - Propustek vev. k...'!J34</f>
        <v>0</v>
      </c>
      <c r="AX106" s="82">
        <f>'SO 218 - Propustek vev. k...'!J35</f>
        <v>0</v>
      </c>
      <c r="AY106" s="82">
        <f>'SO 218 - Propustek vev. k...'!J36</f>
        <v>0</v>
      </c>
      <c r="AZ106" s="82">
        <f>'SO 218 - Propustek vev. k...'!F33</f>
        <v>0</v>
      </c>
      <c r="BA106" s="82">
        <f>'SO 218 - Propustek vev. k...'!F34</f>
        <v>0</v>
      </c>
      <c r="BB106" s="82">
        <f>'SO 218 - Propustek vev. k...'!F35</f>
        <v>0</v>
      </c>
      <c r="BC106" s="82">
        <f>'SO 218 - Propustek vev. k...'!F36</f>
        <v>0</v>
      </c>
      <c r="BD106" s="84">
        <f>'SO 218 - Propustek vev. k...'!F37</f>
        <v>0</v>
      </c>
      <c r="BT106" s="85" t="s">
        <v>80</v>
      </c>
      <c r="BV106" s="85" t="s">
        <v>74</v>
      </c>
      <c r="BW106" s="85" t="s">
        <v>115</v>
      </c>
      <c r="BX106" s="85" t="s">
        <v>4</v>
      </c>
      <c r="CL106" s="85" t="s">
        <v>1</v>
      </c>
      <c r="CM106" s="85" t="s">
        <v>82</v>
      </c>
    </row>
    <row r="107" spans="1:91" s="7" customFormat="1" ht="16.5" customHeight="1" x14ac:dyDescent="0.2">
      <c r="A107" s="76" t="s">
        <v>76</v>
      </c>
      <c r="B107" s="77"/>
      <c r="C107" s="78"/>
      <c r="D107" s="239" t="s">
        <v>116</v>
      </c>
      <c r="E107" s="239"/>
      <c r="F107" s="239"/>
      <c r="G107" s="239"/>
      <c r="H107" s="239"/>
      <c r="I107" s="79"/>
      <c r="J107" s="239" t="s">
        <v>117</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18">
        <f>'SO 219 - Propustek v Km 1...'!J30</f>
        <v>0</v>
      </c>
      <c r="AH107" s="219"/>
      <c r="AI107" s="219"/>
      <c r="AJ107" s="219"/>
      <c r="AK107" s="219"/>
      <c r="AL107" s="219"/>
      <c r="AM107" s="219"/>
      <c r="AN107" s="218">
        <f t="shared" si="0"/>
        <v>0</v>
      </c>
      <c r="AO107" s="219"/>
      <c r="AP107" s="219"/>
      <c r="AQ107" s="80" t="s">
        <v>79</v>
      </c>
      <c r="AR107" s="77"/>
      <c r="AS107" s="81">
        <v>0</v>
      </c>
      <c r="AT107" s="82">
        <f t="shared" si="1"/>
        <v>0</v>
      </c>
      <c r="AU107" s="83">
        <f>'SO 219 - Propustek v Km 1...'!P121</f>
        <v>656.89400000000001</v>
      </c>
      <c r="AV107" s="82">
        <f>'SO 219 - Propustek v Km 1...'!J33</f>
        <v>0</v>
      </c>
      <c r="AW107" s="82">
        <f>'SO 219 - Propustek v Km 1...'!J34</f>
        <v>0</v>
      </c>
      <c r="AX107" s="82">
        <f>'SO 219 - Propustek v Km 1...'!J35</f>
        <v>0</v>
      </c>
      <c r="AY107" s="82">
        <f>'SO 219 - Propustek v Km 1...'!J36</f>
        <v>0</v>
      </c>
      <c r="AZ107" s="82">
        <f>'SO 219 - Propustek v Km 1...'!F33</f>
        <v>0</v>
      </c>
      <c r="BA107" s="82">
        <f>'SO 219 - Propustek v Km 1...'!F34</f>
        <v>0</v>
      </c>
      <c r="BB107" s="82">
        <f>'SO 219 - Propustek v Km 1...'!F35</f>
        <v>0</v>
      </c>
      <c r="BC107" s="82">
        <f>'SO 219 - Propustek v Km 1...'!F36</f>
        <v>0</v>
      </c>
      <c r="BD107" s="84">
        <f>'SO 219 - Propustek v Km 1...'!F37</f>
        <v>0</v>
      </c>
      <c r="BT107" s="85" t="s">
        <v>80</v>
      </c>
      <c r="BV107" s="85" t="s">
        <v>74</v>
      </c>
      <c r="BW107" s="85" t="s">
        <v>118</v>
      </c>
      <c r="BX107" s="85" t="s">
        <v>4</v>
      </c>
      <c r="CL107" s="85" t="s">
        <v>1</v>
      </c>
      <c r="CM107" s="85" t="s">
        <v>82</v>
      </c>
    </row>
    <row r="108" spans="1:91" s="7" customFormat="1" ht="16.5" customHeight="1" x14ac:dyDescent="0.2">
      <c r="A108" s="76" t="s">
        <v>76</v>
      </c>
      <c r="B108" s="77"/>
      <c r="C108" s="78"/>
      <c r="D108" s="239" t="s">
        <v>119</v>
      </c>
      <c r="E108" s="239"/>
      <c r="F108" s="239"/>
      <c r="G108" s="239"/>
      <c r="H108" s="239"/>
      <c r="I108" s="79"/>
      <c r="J108" s="239" t="s">
        <v>120</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18">
        <f>'SO 220 - TUNEL EV. Č. 201...'!J30</f>
        <v>0</v>
      </c>
      <c r="AH108" s="219"/>
      <c r="AI108" s="219"/>
      <c r="AJ108" s="219"/>
      <c r="AK108" s="219"/>
      <c r="AL108" s="219"/>
      <c r="AM108" s="219"/>
      <c r="AN108" s="218">
        <f t="shared" si="0"/>
        <v>0</v>
      </c>
      <c r="AO108" s="219"/>
      <c r="AP108" s="219"/>
      <c r="AQ108" s="80" t="s">
        <v>79</v>
      </c>
      <c r="AR108" s="77"/>
      <c r="AS108" s="81">
        <v>0</v>
      </c>
      <c r="AT108" s="82">
        <f t="shared" si="1"/>
        <v>0</v>
      </c>
      <c r="AU108" s="83">
        <f>'SO 220 - TUNEL EV. Č. 201...'!P126</f>
        <v>6742.5966869999993</v>
      </c>
      <c r="AV108" s="82">
        <f>'SO 220 - TUNEL EV. Č. 201...'!J33</f>
        <v>0</v>
      </c>
      <c r="AW108" s="82">
        <f>'SO 220 - TUNEL EV. Č. 201...'!J34</f>
        <v>0</v>
      </c>
      <c r="AX108" s="82">
        <f>'SO 220 - TUNEL EV. Č. 201...'!J35</f>
        <v>0</v>
      </c>
      <c r="AY108" s="82">
        <f>'SO 220 - TUNEL EV. Č. 201...'!J36</f>
        <v>0</v>
      </c>
      <c r="AZ108" s="82">
        <f>'SO 220 - TUNEL EV. Č. 201...'!F33</f>
        <v>0</v>
      </c>
      <c r="BA108" s="82">
        <f>'SO 220 - TUNEL EV. Č. 201...'!F34</f>
        <v>0</v>
      </c>
      <c r="BB108" s="82">
        <f>'SO 220 - TUNEL EV. Č. 201...'!F35</f>
        <v>0</v>
      </c>
      <c r="BC108" s="82">
        <f>'SO 220 - TUNEL EV. Č. 201...'!F36</f>
        <v>0</v>
      </c>
      <c r="BD108" s="84">
        <f>'SO 220 - TUNEL EV. Č. 201...'!F37</f>
        <v>0</v>
      </c>
      <c r="BT108" s="85" t="s">
        <v>80</v>
      </c>
      <c r="BV108" s="85" t="s">
        <v>74</v>
      </c>
      <c r="BW108" s="85" t="s">
        <v>121</v>
      </c>
      <c r="BX108" s="85" t="s">
        <v>4</v>
      </c>
      <c r="CL108" s="85" t="s">
        <v>1</v>
      </c>
      <c r="CM108" s="85" t="s">
        <v>82</v>
      </c>
    </row>
    <row r="109" spans="1:91" s="7" customFormat="1" ht="16.5" customHeight="1" x14ac:dyDescent="0.2">
      <c r="A109" s="76" t="s">
        <v>76</v>
      </c>
      <c r="B109" s="77"/>
      <c r="C109" s="78"/>
      <c r="D109" s="239" t="s">
        <v>122</v>
      </c>
      <c r="E109" s="239"/>
      <c r="F109" s="239"/>
      <c r="G109" s="239"/>
      <c r="H109" s="239"/>
      <c r="I109" s="79"/>
      <c r="J109" s="239" t="s">
        <v>123</v>
      </c>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18">
        <f>'SO 221 - TUNEL EV. Č. 202...'!J30</f>
        <v>0</v>
      </c>
      <c r="AH109" s="219"/>
      <c r="AI109" s="219"/>
      <c r="AJ109" s="219"/>
      <c r="AK109" s="219"/>
      <c r="AL109" s="219"/>
      <c r="AM109" s="219"/>
      <c r="AN109" s="218">
        <f t="shared" si="0"/>
        <v>0</v>
      </c>
      <c r="AO109" s="219"/>
      <c r="AP109" s="219"/>
      <c r="AQ109" s="80" t="s">
        <v>79</v>
      </c>
      <c r="AR109" s="77"/>
      <c r="AS109" s="81">
        <v>0</v>
      </c>
      <c r="AT109" s="82">
        <f t="shared" si="1"/>
        <v>0</v>
      </c>
      <c r="AU109" s="83">
        <f>'SO 221 - TUNEL EV. Č. 202...'!P126</f>
        <v>7094.456006999998</v>
      </c>
      <c r="AV109" s="82">
        <f>'SO 221 - TUNEL EV. Č. 202...'!J33</f>
        <v>0</v>
      </c>
      <c r="AW109" s="82">
        <f>'SO 221 - TUNEL EV. Č. 202...'!J34</f>
        <v>0</v>
      </c>
      <c r="AX109" s="82">
        <f>'SO 221 - TUNEL EV. Č. 202...'!J35</f>
        <v>0</v>
      </c>
      <c r="AY109" s="82">
        <f>'SO 221 - TUNEL EV. Č. 202...'!J36</f>
        <v>0</v>
      </c>
      <c r="AZ109" s="82">
        <f>'SO 221 - TUNEL EV. Č. 202...'!F33</f>
        <v>0</v>
      </c>
      <c r="BA109" s="82">
        <f>'SO 221 - TUNEL EV. Č. 202...'!F34</f>
        <v>0</v>
      </c>
      <c r="BB109" s="82">
        <f>'SO 221 - TUNEL EV. Č. 202...'!F35</f>
        <v>0</v>
      </c>
      <c r="BC109" s="82">
        <f>'SO 221 - TUNEL EV. Č. 202...'!F36</f>
        <v>0</v>
      </c>
      <c r="BD109" s="84">
        <f>'SO 221 - TUNEL EV. Č. 202...'!F37</f>
        <v>0</v>
      </c>
      <c r="BT109" s="85" t="s">
        <v>80</v>
      </c>
      <c r="BV109" s="85" t="s">
        <v>74</v>
      </c>
      <c r="BW109" s="85" t="s">
        <v>124</v>
      </c>
      <c r="BX109" s="85" t="s">
        <v>4</v>
      </c>
      <c r="CL109" s="85" t="s">
        <v>1</v>
      </c>
      <c r="CM109" s="85" t="s">
        <v>82</v>
      </c>
    </row>
    <row r="110" spans="1:91" s="7" customFormat="1" ht="16.5" customHeight="1" x14ac:dyDescent="0.2">
      <c r="A110" s="76" t="s">
        <v>76</v>
      </c>
      <c r="B110" s="77"/>
      <c r="C110" s="78"/>
      <c r="D110" s="239" t="s">
        <v>125</v>
      </c>
      <c r="E110" s="239"/>
      <c r="F110" s="239"/>
      <c r="G110" s="239"/>
      <c r="H110" s="239"/>
      <c r="I110" s="79"/>
      <c r="J110" s="239" t="s">
        <v>126</v>
      </c>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18">
        <f>'VRN.1 - Zařízení staveniště'!J30</f>
        <v>0</v>
      </c>
      <c r="AH110" s="219"/>
      <c r="AI110" s="219"/>
      <c r="AJ110" s="219"/>
      <c r="AK110" s="219"/>
      <c r="AL110" s="219"/>
      <c r="AM110" s="219"/>
      <c r="AN110" s="218">
        <f t="shared" si="0"/>
        <v>0</v>
      </c>
      <c r="AO110" s="219"/>
      <c r="AP110" s="219"/>
      <c r="AQ110" s="80" t="s">
        <v>79</v>
      </c>
      <c r="AR110" s="77"/>
      <c r="AS110" s="81">
        <v>0</v>
      </c>
      <c r="AT110" s="82">
        <f t="shared" si="1"/>
        <v>0</v>
      </c>
      <c r="AU110" s="83">
        <f>'VRN.1 - Zařízení staveniště'!P117</f>
        <v>0</v>
      </c>
      <c r="AV110" s="82">
        <f>'VRN.1 - Zařízení staveniště'!J33</f>
        <v>0</v>
      </c>
      <c r="AW110" s="82">
        <f>'VRN.1 - Zařízení staveniště'!J34</f>
        <v>0</v>
      </c>
      <c r="AX110" s="82">
        <f>'VRN.1 - Zařízení staveniště'!J35</f>
        <v>0</v>
      </c>
      <c r="AY110" s="82">
        <f>'VRN.1 - Zařízení staveniště'!J36</f>
        <v>0</v>
      </c>
      <c r="AZ110" s="82">
        <f>'VRN.1 - Zařízení staveniště'!F33</f>
        <v>0</v>
      </c>
      <c r="BA110" s="82">
        <f>'VRN.1 - Zařízení staveniště'!F34</f>
        <v>0</v>
      </c>
      <c r="BB110" s="82">
        <f>'VRN.1 - Zařízení staveniště'!F35</f>
        <v>0</v>
      </c>
      <c r="BC110" s="82">
        <f>'VRN.1 - Zařízení staveniště'!F36</f>
        <v>0</v>
      </c>
      <c r="BD110" s="84">
        <f>'VRN.1 - Zařízení staveniště'!F37</f>
        <v>0</v>
      </c>
      <c r="BT110" s="85" t="s">
        <v>80</v>
      </c>
      <c r="BV110" s="85" t="s">
        <v>74</v>
      </c>
      <c r="BW110" s="85" t="s">
        <v>127</v>
      </c>
      <c r="BX110" s="85" t="s">
        <v>4</v>
      </c>
      <c r="CL110" s="85" t="s">
        <v>1</v>
      </c>
      <c r="CM110" s="85" t="s">
        <v>82</v>
      </c>
    </row>
    <row r="111" spans="1:91" s="7" customFormat="1" ht="16.5" customHeight="1" x14ac:dyDescent="0.2">
      <c r="A111" s="76" t="s">
        <v>76</v>
      </c>
      <c r="B111" s="77"/>
      <c r="C111" s="78"/>
      <c r="D111" s="239" t="s">
        <v>128</v>
      </c>
      <c r="E111" s="239"/>
      <c r="F111" s="239"/>
      <c r="G111" s="239"/>
      <c r="H111" s="239"/>
      <c r="I111" s="79"/>
      <c r="J111" s="239" t="s">
        <v>126</v>
      </c>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18">
        <f>'VRN.2 - Zařízení staveniště'!J30</f>
        <v>0</v>
      </c>
      <c r="AH111" s="219"/>
      <c r="AI111" s="219"/>
      <c r="AJ111" s="219"/>
      <c r="AK111" s="219"/>
      <c r="AL111" s="219"/>
      <c r="AM111" s="219"/>
      <c r="AN111" s="218">
        <f t="shared" si="0"/>
        <v>0</v>
      </c>
      <c r="AO111" s="219"/>
      <c r="AP111" s="219"/>
      <c r="AQ111" s="80" t="s">
        <v>79</v>
      </c>
      <c r="AR111" s="77"/>
      <c r="AS111" s="86">
        <v>0</v>
      </c>
      <c r="AT111" s="87">
        <f t="shared" si="1"/>
        <v>0</v>
      </c>
      <c r="AU111" s="88">
        <f>'VRN.2 - Zařízení staveniště'!P117</f>
        <v>0</v>
      </c>
      <c r="AV111" s="87">
        <f>'VRN.2 - Zařízení staveniště'!J33</f>
        <v>0</v>
      </c>
      <c r="AW111" s="87">
        <f>'VRN.2 - Zařízení staveniště'!J34</f>
        <v>0</v>
      </c>
      <c r="AX111" s="87">
        <f>'VRN.2 - Zařízení staveniště'!J35</f>
        <v>0</v>
      </c>
      <c r="AY111" s="87">
        <f>'VRN.2 - Zařízení staveniště'!J36</f>
        <v>0</v>
      </c>
      <c r="AZ111" s="87">
        <f>'VRN.2 - Zařízení staveniště'!F33</f>
        <v>0</v>
      </c>
      <c r="BA111" s="87">
        <f>'VRN.2 - Zařízení staveniště'!F34</f>
        <v>0</v>
      </c>
      <c r="BB111" s="87">
        <f>'VRN.2 - Zařízení staveniště'!F35</f>
        <v>0</v>
      </c>
      <c r="BC111" s="87">
        <f>'VRN.2 - Zařízení staveniště'!F36</f>
        <v>0</v>
      </c>
      <c r="BD111" s="89">
        <f>'VRN.2 - Zařízení staveniště'!F37</f>
        <v>0</v>
      </c>
      <c r="BT111" s="85" t="s">
        <v>80</v>
      </c>
      <c r="BV111" s="85" t="s">
        <v>74</v>
      </c>
      <c r="BW111" s="85" t="s">
        <v>129</v>
      </c>
      <c r="BX111" s="85" t="s">
        <v>4</v>
      </c>
      <c r="CL111" s="85" t="s">
        <v>1</v>
      </c>
      <c r="CM111" s="85" t="s">
        <v>82</v>
      </c>
    </row>
    <row r="112" spans="1:91" s="2" customFormat="1" ht="30" customHeight="1" x14ac:dyDescent="0.2">
      <c r="A112" s="29"/>
      <c r="B112" s="30"/>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30"/>
      <c r="AS112" s="29"/>
      <c r="AT112" s="29"/>
      <c r="AU112" s="29"/>
      <c r="AV112" s="29"/>
      <c r="AW112" s="29"/>
      <c r="AX112" s="29"/>
      <c r="AY112" s="29"/>
      <c r="AZ112" s="29"/>
      <c r="BA112" s="29"/>
      <c r="BB112" s="29"/>
      <c r="BC112" s="29"/>
      <c r="BD112" s="29"/>
      <c r="BE112" s="29"/>
    </row>
    <row r="113" spans="1:57" s="2" customFormat="1" ht="6.95" customHeight="1" x14ac:dyDescent="0.2">
      <c r="A113" s="29"/>
      <c r="B113" s="4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30"/>
      <c r="AS113" s="29"/>
      <c r="AT113" s="29"/>
      <c r="AU113" s="29"/>
      <c r="AV113" s="29"/>
      <c r="AW113" s="29"/>
      <c r="AX113" s="29"/>
      <c r="AY113" s="29"/>
      <c r="AZ113" s="29"/>
      <c r="BA113" s="29"/>
      <c r="BB113" s="29"/>
      <c r="BC113" s="29"/>
      <c r="BD113" s="29"/>
      <c r="BE113" s="29"/>
    </row>
  </sheetData>
  <mergeCells count="104">
    <mergeCell ref="J99:AF99"/>
    <mergeCell ref="J98:AF98"/>
    <mergeCell ref="J97:AF97"/>
    <mergeCell ref="J101:AF101"/>
    <mergeCell ref="J104:AF104"/>
    <mergeCell ref="J96:AF96"/>
    <mergeCell ref="J95:AF95"/>
    <mergeCell ref="C92:G92"/>
    <mergeCell ref="D98:H98"/>
    <mergeCell ref="D99:H99"/>
    <mergeCell ref="D95:H95"/>
    <mergeCell ref="D100:H100"/>
    <mergeCell ref="D97:H97"/>
    <mergeCell ref="D96:H96"/>
    <mergeCell ref="D102:H102"/>
    <mergeCell ref="D103:H103"/>
    <mergeCell ref="L85:AO85"/>
    <mergeCell ref="D105:H105"/>
    <mergeCell ref="J105:AF105"/>
    <mergeCell ref="D106:H106"/>
    <mergeCell ref="J106:AF106"/>
    <mergeCell ref="D107:H107"/>
    <mergeCell ref="J107:AF107"/>
    <mergeCell ref="D108:H108"/>
    <mergeCell ref="J108:AF108"/>
    <mergeCell ref="AG104:AM104"/>
    <mergeCell ref="AN104:AP104"/>
    <mergeCell ref="AN92:AP92"/>
    <mergeCell ref="AN101:AP101"/>
    <mergeCell ref="AN98:AP98"/>
    <mergeCell ref="AN100:AP100"/>
    <mergeCell ref="AN99:AP99"/>
    <mergeCell ref="AN95:AP95"/>
    <mergeCell ref="AN97:AP97"/>
    <mergeCell ref="D104:H104"/>
    <mergeCell ref="D101:H101"/>
    <mergeCell ref="I92:AF92"/>
    <mergeCell ref="J102:AF102"/>
    <mergeCell ref="J103:AF103"/>
    <mergeCell ref="J100:AF100"/>
    <mergeCell ref="D109:H109"/>
    <mergeCell ref="J109:AF109"/>
    <mergeCell ref="D110:H110"/>
    <mergeCell ref="J110:AF110"/>
    <mergeCell ref="D111:H111"/>
    <mergeCell ref="J111:AF111"/>
    <mergeCell ref="AG94:AM94"/>
    <mergeCell ref="K5:AO5"/>
    <mergeCell ref="K6:AO6"/>
    <mergeCell ref="E23:AN23"/>
    <mergeCell ref="AK26:AO26"/>
    <mergeCell ref="L28:P28"/>
    <mergeCell ref="W28:AE28"/>
    <mergeCell ref="AK28:AO28"/>
    <mergeCell ref="L29:P29"/>
    <mergeCell ref="W29:AE29"/>
    <mergeCell ref="AK29:AO29"/>
    <mergeCell ref="AK30:AO30"/>
    <mergeCell ref="L30:P30"/>
    <mergeCell ref="W30:AE30"/>
    <mergeCell ref="W31:AE31"/>
    <mergeCell ref="AK31:AO31"/>
    <mergeCell ref="L31:P31"/>
    <mergeCell ref="L32:P32"/>
    <mergeCell ref="W32:AE32"/>
    <mergeCell ref="AK32:AO32"/>
    <mergeCell ref="L33:P33"/>
    <mergeCell ref="W33:AE33"/>
    <mergeCell ref="AK33:AO33"/>
    <mergeCell ref="AK35:AO35"/>
    <mergeCell ref="X35:AB35"/>
    <mergeCell ref="AR2:BE2"/>
    <mergeCell ref="AG103:AM103"/>
    <mergeCell ref="AG102:AM102"/>
    <mergeCell ref="AG92:AM92"/>
    <mergeCell ref="AG97:AM97"/>
    <mergeCell ref="AG95:AM95"/>
    <mergeCell ref="AG100:AM100"/>
    <mergeCell ref="AG101:AM101"/>
    <mergeCell ref="AG99:AM99"/>
    <mergeCell ref="AG96:AM96"/>
    <mergeCell ref="AG98:AM98"/>
    <mergeCell ref="AM87:AN87"/>
    <mergeCell ref="AM89:AP89"/>
    <mergeCell ref="AM90:AP90"/>
    <mergeCell ref="AN103:AP103"/>
    <mergeCell ref="AN96:AP96"/>
    <mergeCell ref="AN102:AP102"/>
    <mergeCell ref="AN109:AP109"/>
    <mergeCell ref="AG109:AM109"/>
    <mergeCell ref="AN110:AP110"/>
    <mergeCell ref="AG110:AM110"/>
    <mergeCell ref="AN111:AP111"/>
    <mergeCell ref="AG111:AM111"/>
    <mergeCell ref="AN94:AP94"/>
    <mergeCell ref="AS89:AT91"/>
    <mergeCell ref="AN105:AP105"/>
    <mergeCell ref="AG105:AM105"/>
    <mergeCell ref="AN106:AP106"/>
    <mergeCell ref="AG106:AM106"/>
    <mergeCell ref="AN107:AP107"/>
    <mergeCell ref="AG107:AM107"/>
    <mergeCell ref="AN108:AP108"/>
    <mergeCell ref="AG108:AM108"/>
  </mergeCells>
  <hyperlinks>
    <hyperlink ref="A95" location="'SO 660.1 - Železniční svršek'!C2" display="/"/>
    <hyperlink ref="A96" location="'SO 660.2 - Železniční svršek'!C2" display="/"/>
    <hyperlink ref="A97" location="'SO 661.1 - Železniční spodek'!C2" display="/"/>
    <hyperlink ref="A98" location="'SO 210 - Propustek v km 1...'!C2" display="/"/>
    <hyperlink ref="A99" location="'SO 211 - Propustek v km 1...'!C2" display="/"/>
    <hyperlink ref="A100" location="'SO 212 - Propustek v km 1...'!C2" display="/"/>
    <hyperlink ref="A101" location="'SO 213 - Propustek v km 1...'!C2" display="/"/>
    <hyperlink ref="A102" location="'SO 214 - Propustek v KM 1...'!C2" display="/"/>
    <hyperlink ref="A103" location="'SO 215 - Propustek v km 1...'!C2" display="/"/>
    <hyperlink ref="A104" location="'SO 216 - Propustek v km 1...'!C2" display="/"/>
    <hyperlink ref="A105" location="'SO 217 - Propustek v km 1...'!C2" display="/"/>
    <hyperlink ref="A106" location="'SO 218 - Propustek vev. k...'!C2" display="/"/>
    <hyperlink ref="A107" location="'SO 219 - Propustek v Km 1...'!C2" display="/"/>
    <hyperlink ref="A108" location="'SO 220 - TUNEL EV. Č. 201...'!C2" display="/"/>
    <hyperlink ref="A109" location="'SO 221 - TUNEL EV. Č. 202...'!C2" display="/"/>
    <hyperlink ref="A110" location="'VRN.1 - Zařízení staveniště'!C2" display="/"/>
    <hyperlink ref="A111" location="'VRN.2 - Zařízení staveniště'!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2"/>
  <sheetViews>
    <sheetView showGridLines="0" topLeftCell="A116" workbookViewId="0">
      <selection activeCell="I131" sqref="I131:I231"/>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105</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1675</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ROUND(J128,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ROUND((SUM(BE128:BE231)),  2)</f>
        <v>0</v>
      </c>
      <c r="G33" s="29"/>
      <c r="H33" s="29"/>
      <c r="I33" s="98">
        <v>0.21</v>
      </c>
      <c r="J33" s="97">
        <f>ROUND(((SUM(BE128:BE231))*I33),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ROUND((SUM(BF128:BF231)),  2)</f>
        <v>0</v>
      </c>
      <c r="G34" s="29"/>
      <c r="H34" s="29"/>
      <c r="I34" s="98">
        <v>0.15</v>
      </c>
      <c r="J34" s="97">
        <f>ROUND(((SUM(BF128:BF231))*I34),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ROUND((SUM(BG128:BG231)),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ROUND((SUM(BH128:BH231)),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ROUND((SUM(BI128:BI231)),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215 - Propustek v km 126,478</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J128</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J129</f>
        <v>0</v>
      </c>
      <c r="L97" s="110"/>
    </row>
    <row r="98" spans="1:31" s="10" customFormat="1" ht="19.899999999999999" customHeight="1" x14ac:dyDescent="0.2">
      <c r="B98" s="114"/>
      <c r="D98" s="115" t="s">
        <v>967</v>
      </c>
      <c r="E98" s="116"/>
      <c r="F98" s="116"/>
      <c r="G98" s="116"/>
      <c r="H98" s="116"/>
      <c r="I98" s="116"/>
      <c r="J98" s="117">
        <f>J130</f>
        <v>0</v>
      </c>
      <c r="L98" s="114"/>
    </row>
    <row r="99" spans="1:31" s="10" customFormat="1" ht="19.899999999999999" customHeight="1" x14ac:dyDescent="0.2">
      <c r="B99" s="114"/>
      <c r="D99" s="115" t="s">
        <v>968</v>
      </c>
      <c r="E99" s="116"/>
      <c r="F99" s="116"/>
      <c r="G99" s="116"/>
      <c r="H99" s="116"/>
      <c r="I99" s="116"/>
      <c r="J99" s="117">
        <f>J145</f>
        <v>0</v>
      </c>
      <c r="L99" s="114"/>
    </row>
    <row r="100" spans="1:31" s="10" customFormat="1" ht="19.899999999999999" customHeight="1" x14ac:dyDescent="0.2">
      <c r="B100" s="114"/>
      <c r="D100" s="115" t="s">
        <v>1145</v>
      </c>
      <c r="E100" s="116"/>
      <c r="F100" s="116"/>
      <c r="G100" s="116"/>
      <c r="H100" s="116"/>
      <c r="I100" s="116"/>
      <c r="J100" s="117">
        <f>J149</f>
        <v>0</v>
      </c>
      <c r="L100" s="114"/>
    </row>
    <row r="101" spans="1:31" s="10" customFormat="1" ht="19.899999999999999" customHeight="1" x14ac:dyDescent="0.2">
      <c r="B101" s="114"/>
      <c r="D101" s="115" t="s">
        <v>744</v>
      </c>
      <c r="E101" s="116"/>
      <c r="F101" s="116"/>
      <c r="G101" s="116"/>
      <c r="H101" s="116"/>
      <c r="I101" s="116"/>
      <c r="J101" s="117">
        <f>J152</f>
        <v>0</v>
      </c>
      <c r="L101" s="114"/>
    </row>
    <row r="102" spans="1:31" s="10" customFormat="1" ht="19.899999999999999" customHeight="1" x14ac:dyDescent="0.2">
      <c r="B102" s="114"/>
      <c r="D102" s="115" t="s">
        <v>969</v>
      </c>
      <c r="E102" s="116"/>
      <c r="F102" s="116"/>
      <c r="G102" s="116"/>
      <c r="H102" s="116"/>
      <c r="I102" s="116"/>
      <c r="J102" s="117">
        <f>J188</f>
        <v>0</v>
      </c>
      <c r="L102" s="114"/>
    </row>
    <row r="103" spans="1:31" s="10" customFormat="1" ht="19.899999999999999" customHeight="1" x14ac:dyDescent="0.2">
      <c r="B103" s="114"/>
      <c r="D103" s="115" t="s">
        <v>1146</v>
      </c>
      <c r="E103" s="116"/>
      <c r="F103" s="116"/>
      <c r="G103" s="116"/>
      <c r="H103" s="116"/>
      <c r="I103" s="116"/>
      <c r="J103" s="117">
        <f>J203</f>
        <v>0</v>
      </c>
      <c r="L103" s="114"/>
    </row>
    <row r="104" spans="1:31" s="9" customFormat="1" ht="24.95" customHeight="1" x14ac:dyDescent="0.2">
      <c r="B104" s="110"/>
      <c r="D104" s="111" t="s">
        <v>1147</v>
      </c>
      <c r="E104" s="112"/>
      <c r="F104" s="112"/>
      <c r="G104" s="112"/>
      <c r="H104" s="112"/>
      <c r="I104" s="112"/>
      <c r="J104" s="113">
        <f>J207</f>
        <v>0</v>
      </c>
      <c r="L104" s="110"/>
    </row>
    <row r="105" spans="1:31" s="10" customFormat="1" ht="19.899999999999999" customHeight="1" x14ac:dyDescent="0.2">
      <c r="B105" s="114"/>
      <c r="D105" s="115" t="s">
        <v>1148</v>
      </c>
      <c r="E105" s="116"/>
      <c r="F105" s="116"/>
      <c r="G105" s="116"/>
      <c r="H105" s="116"/>
      <c r="I105" s="116"/>
      <c r="J105" s="117">
        <f>J208</f>
        <v>0</v>
      </c>
      <c r="L105" s="114"/>
    </row>
    <row r="106" spans="1:31" s="9" customFormat="1" ht="24.95" customHeight="1" x14ac:dyDescent="0.2">
      <c r="B106" s="110"/>
      <c r="D106" s="111" t="s">
        <v>141</v>
      </c>
      <c r="E106" s="112"/>
      <c r="F106" s="112"/>
      <c r="G106" s="112"/>
      <c r="H106" s="112"/>
      <c r="I106" s="112"/>
      <c r="J106" s="113">
        <f>J221</f>
        <v>0</v>
      </c>
      <c r="L106" s="110"/>
    </row>
    <row r="107" spans="1:31" s="10" customFormat="1" ht="19.899999999999999" customHeight="1" x14ac:dyDescent="0.2">
      <c r="B107" s="114"/>
      <c r="D107" s="115" t="s">
        <v>970</v>
      </c>
      <c r="E107" s="116"/>
      <c r="F107" s="116"/>
      <c r="G107" s="116"/>
      <c r="H107" s="116"/>
      <c r="I107" s="116"/>
      <c r="J107" s="117">
        <f>J222</f>
        <v>0</v>
      </c>
      <c r="L107" s="114"/>
    </row>
    <row r="108" spans="1:31" s="10" customFormat="1" ht="19.899999999999999" customHeight="1" x14ac:dyDescent="0.2">
      <c r="B108" s="114"/>
      <c r="D108" s="115" t="s">
        <v>1419</v>
      </c>
      <c r="E108" s="116"/>
      <c r="F108" s="116"/>
      <c r="G108" s="116"/>
      <c r="H108" s="116"/>
      <c r="I108" s="116"/>
      <c r="J108" s="117">
        <f>J230</f>
        <v>0</v>
      </c>
      <c r="L108" s="114"/>
    </row>
    <row r="109" spans="1:31" s="2" customFormat="1" ht="21.75" customHeight="1" x14ac:dyDescent="0.2">
      <c r="A109" s="29"/>
      <c r="B109" s="30"/>
      <c r="C109" s="29"/>
      <c r="D109" s="29"/>
      <c r="E109" s="29"/>
      <c r="F109" s="29"/>
      <c r="G109" s="29"/>
      <c r="H109" s="29"/>
      <c r="I109" s="29"/>
      <c r="J109" s="29"/>
      <c r="K109" s="29"/>
      <c r="L109" s="39"/>
      <c r="S109" s="29"/>
      <c r="T109" s="29"/>
      <c r="U109" s="29"/>
      <c r="V109" s="29"/>
      <c r="W109" s="29"/>
      <c r="X109" s="29"/>
      <c r="Y109" s="29"/>
      <c r="Z109" s="29"/>
      <c r="AA109" s="29"/>
      <c r="AB109" s="29"/>
      <c r="AC109" s="29"/>
      <c r="AD109" s="29"/>
      <c r="AE109" s="29"/>
    </row>
    <row r="110" spans="1:31" s="2" customFormat="1" ht="6.95" customHeight="1" x14ac:dyDescent="0.2">
      <c r="A110" s="29"/>
      <c r="B110" s="44"/>
      <c r="C110" s="45"/>
      <c r="D110" s="45"/>
      <c r="E110" s="45"/>
      <c r="F110" s="45"/>
      <c r="G110" s="45"/>
      <c r="H110" s="45"/>
      <c r="I110" s="45"/>
      <c r="J110" s="45"/>
      <c r="K110" s="45"/>
      <c r="L110" s="39"/>
      <c r="S110" s="29"/>
      <c r="T110" s="29"/>
      <c r="U110" s="29"/>
      <c r="V110" s="29"/>
      <c r="W110" s="29"/>
      <c r="X110" s="29"/>
      <c r="Y110" s="29"/>
      <c r="Z110" s="29"/>
      <c r="AA110" s="29"/>
      <c r="AB110" s="29"/>
      <c r="AC110" s="29"/>
      <c r="AD110" s="29"/>
      <c r="AE110" s="29"/>
    </row>
    <row r="114" spans="1:63" s="2" customFormat="1" ht="6.95" customHeight="1" x14ac:dyDescent="0.2">
      <c r="A114" s="29"/>
      <c r="B114" s="46"/>
      <c r="C114" s="47"/>
      <c r="D114" s="47"/>
      <c r="E114" s="47"/>
      <c r="F114" s="47"/>
      <c r="G114" s="47"/>
      <c r="H114" s="47"/>
      <c r="I114" s="47"/>
      <c r="J114" s="47"/>
      <c r="K114" s="47"/>
      <c r="L114" s="39"/>
      <c r="S114" s="29"/>
      <c r="T114" s="29"/>
      <c r="U114" s="29"/>
      <c r="V114" s="29"/>
      <c r="W114" s="29"/>
      <c r="X114" s="29"/>
      <c r="Y114" s="29"/>
      <c r="Z114" s="29"/>
      <c r="AA114" s="29"/>
      <c r="AB114" s="29"/>
      <c r="AC114" s="29"/>
      <c r="AD114" s="29"/>
      <c r="AE114" s="29"/>
    </row>
    <row r="115" spans="1:63" s="2" customFormat="1" ht="24.95" customHeight="1" x14ac:dyDescent="0.2">
      <c r="A115" s="29"/>
      <c r="B115" s="30"/>
      <c r="C115" s="21" t="s">
        <v>142</v>
      </c>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3" s="2" customFormat="1" ht="6.95" customHeight="1" x14ac:dyDescent="0.2">
      <c r="A116" s="29"/>
      <c r="B116" s="30"/>
      <c r="C116" s="29"/>
      <c r="D116" s="29"/>
      <c r="E116" s="29"/>
      <c r="F116" s="29"/>
      <c r="G116" s="29"/>
      <c r="H116" s="29"/>
      <c r="I116" s="29"/>
      <c r="J116" s="29"/>
      <c r="K116" s="29"/>
      <c r="L116" s="39"/>
      <c r="S116" s="29"/>
      <c r="T116" s="29"/>
      <c r="U116" s="29"/>
      <c r="V116" s="29"/>
      <c r="W116" s="29"/>
      <c r="X116" s="29"/>
      <c r="Y116" s="29"/>
      <c r="Z116" s="29"/>
      <c r="AA116" s="29"/>
      <c r="AB116" s="29"/>
      <c r="AC116" s="29"/>
      <c r="AD116" s="29"/>
      <c r="AE116" s="29"/>
    </row>
    <row r="117" spans="1:63" s="2" customFormat="1" ht="12" customHeight="1" x14ac:dyDescent="0.2">
      <c r="A117" s="29"/>
      <c r="B117" s="30"/>
      <c r="C117" s="26" t="s">
        <v>14</v>
      </c>
      <c r="D117" s="29"/>
      <c r="E117" s="29"/>
      <c r="F117" s="29"/>
      <c r="G117" s="29"/>
      <c r="H117" s="29"/>
      <c r="I117" s="29"/>
      <c r="J117" s="29"/>
      <c r="K117" s="29"/>
      <c r="L117" s="39"/>
      <c r="S117" s="29"/>
      <c r="T117" s="29"/>
      <c r="U117" s="29"/>
      <c r="V117" s="29"/>
      <c r="W117" s="29"/>
      <c r="X117" s="29"/>
      <c r="Y117" s="29"/>
      <c r="Z117" s="29"/>
      <c r="AA117" s="29"/>
      <c r="AB117" s="29"/>
      <c r="AC117" s="29"/>
      <c r="AD117" s="29"/>
      <c r="AE117" s="29"/>
    </row>
    <row r="118" spans="1:63" s="2" customFormat="1" ht="16.5" customHeight="1" x14ac:dyDescent="0.2">
      <c r="A118" s="29"/>
      <c r="B118" s="30"/>
      <c r="C118" s="29"/>
      <c r="D118" s="29"/>
      <c r="E118" s="253" t="str">
        <f>E7</f>
        <v>Oprava trati Moravské Bránice – Moravský Krumlov</v>
      </c>
      <c r="F118" s="254"/>
      <c r="G118" s="254"/>
      <c r="H118" s="254"/>
      <c r="I118" s="29"/>
      <c r="J118" s="29"/>
      <c r="K118" s="29"/>
      <c r="L118" s="39"/>
      <c r="S118" s="29"/>
      <c r="T118" s="29"/>
      <c r="U118" s="29"/>
      <c r="V118" s="29"/>
      <c r="W118" s="29"/>
      <c r="X118" s="29"/>
      <c r="Y118" s="29"/>
      <c r="Z118" s="29"/>
      <c r="AA118" s="29"/>
      <c r="AB118" s="29"/>
      <c r="AC118" s="29"/>
      <c r="AD118" s="29"/>
      <c r="AE118" s="29"/>
    </row>
    <row r="119" spans="1:63" s="2" customFormat="1" ht="12" customHeight="1" x14ac:dyDescent="0.2">
      <c r="A119" s="29"/>
      <c r="B119" s="30"/>
      <c r="C119" s="26" t="s">
        <v>131</v>
      </c>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63" s="2" customFormat="1" ht="16.5" customHeight="1" x14ac:dyDescent="0.2">
      <c r="A120" s="29"/>
      <c r="B120" s="30"/>
      <c r="C120" s="29"/>
      <c r="D120" s="29"/>
      <c r="E120" s="247" t="str">
        <f>E9</f>
        <v>SO 215 - Propustek v km 126,478</v>
      </c>
      <c r="F120" s="252"/>
      <c r="G120" s="252"/>
      <c r="H120" s="252"/>
      <c r="I120" s="29"/>
      <c r="J120" s="29"/>
      <c r="K120" s="29"/>
      <c r="L120" s="39"/>
      <c r="S120" s="29"/>
      <c r="T120" s="29"/>
      <c r="U120" s="29"/>
      <c r="V120" s="29"/>
      <c r="W120" s="29"/>
      <c r="X120" s="29"/>
      <c r="Y120" s="29"/>
      <c r="Z120" s="29"/>
      <c r="AA120" s="29"/>
      <c r="AB120" s="29"/>
      <c r="AC120" s="29"/>
      <c r="AD120" s="29"/>
      <c r="AE120" s="29"/>
    </row>
    <row r="121" spans="1:63" s="2" customFormat="1" ht="6.95" customHeight="1" x14ac:dyDescent="0.2">
      <c r="A121" s="29"/>
      <c r="B121" s="30"/>
      <c r="C121" s="29"/>
      <c r="D121" s="29"/>
      <c r="E121" s="29"/>
      <c r="F121" s="29"/>
      <c r="G121" s="29"/>
      <c r="H121" s="29"/>
      <c r="I121" s="29"/>
      <c r="J121" s="29"/>
      <c r="K121" s="29"/>
      <c r="L121" s="39"/>
      <c r="S121" s="29"/>
      <c r="T121" s="29"/>
      <c r="U121" s="29"/>
      <c r="V121" s="29"/>
      <c r="W121" s="29"/>
      <c r="X121" s="29"/>
      <c r="Y121" s="29"/>
      <c r="Z121" s="29"/>
      <c r="AA121" s="29"/>
      <c r="AB121" s="29"/>
      <c r="AC121" s="29"/>
      <c r="AD121" s="29"/>
      <c r="AE121" s="29"/>
    </row>
    <row r="122" spans="1:63" s="2" customFormat="1" ht="12" customHeight="1" x14ac:dyDescent="0.2">
      <c r="A122" s="29"/>
      <c r="B122" s="30"/>
      <c r="C122" s="26" t="s">
        <v>18</v>
      </c>
      <c r="D122" s="29"/>
      <c r="E122" s="29"/>
      <c r="F122" s="24" t="str">
        <f>F12</f>
        <v>Mezistaniční úsek km 128,431 – 122,460</v>
      </c>
      <c r="G122" s="29"/>
      <c r="H122" s="29"/>
      <c r="I122" s="26" t="s">
        <v>20</v>
      </c>
      <c r="J122" s="52" t="str">
        <f>IF(J12="","",J12)</f>
        <v>11. 2. 2021</v>
      </c>
      <c r="K122" s="29"/>
      <c r="L122" s="39"/>
      <c r="S122" s="29"/>
      <c r="T122" s="29"/>
      <c r="U122" s="29"/>
      <c r="V122" s="29"/>
      <c r="W122" s="29"/>
      <c r="X122" s="29"/>
      <c r="Y122" s="29"/>
      <c r="Z122" s="29"/>
      <c r="AA122" s="29"/>
      <c r="AB122" s="29"/>
      <c r="AC122" s="29"/>
      <c r="AD122" s="29"/>
      <c r="AE122" s="29"/>
    </row>
    <row r="123" spans="1:63" s="2" customFormat="1" ht="6.95" customHeight="1" x14ac:dyDescent="0.2">
      <c r="A123" s="29"/>
      <c r="B123" s="30"/>
      <c r="C123" s="29"/>
      <c r="D123" s="29"/>
      <c r="E123" s="29"/>
      <c r="F123" s="29"/>
      <c r="G123" s="29"/>
      <c r="H123" s="29"/>
      <c r="I123" s="29"/>
      <c r="J123" s="29"/>
      <c r="K123" s="29"/>
      <c r="L123" s="39"/>
      <c r="S123" s="29"/>
      <c r="T123" s="29"/>
      <c r="U123" s="29"/>
      <c r="V123" s="29"/>
      <c r="W123" s="29"/>
      <c r="X123" s="29"/>
      <c r="Y123" s="29"/>
      <c r="Z123" s="29"/>
      <c r="AA123" s="29"/>
      <c r="AB123" s="29"/>
      <c r="AC123" s="29"/>
      <c r="AD123" s="29"/>
      <c r="AE123" s="29"/>
    </row>
    <row r="124" spans="1:63" s="2" customFormat="1" ht="25.7" customHeight="1" x14ac:dyDescent="0.2">
      <c r="A124" s="29"/>
      <c r="B124" s="30"/>
      <c r="C124" s="26" t="s">
        <v>22</v>
      </c>
      <c r="D124" s="29"/>
      <c r="E124" s="29"/>
      <c r="F124" s="24" t="str">
        <f>E15</f>
        <v>SPRÁVA ŽELEZNIC, STÁTNÍ ORGANIZACE</v>
      </c>
      <c r="G124" s="29"/>
      <c r="H124" s="29"/>
      <c r="I124" s="26" t="s">
        <v>28</v>
      </c>
      <c r="J124" s="27" t="str">
        <f>E21</f>
        <v>Dopravní projektování spol. s r.o.</v>
      </c>
      <c r="K124" s="29"/>
      <c r="L124" s="39"/>
      <c r="S124" s="29"/>
      <c r="T124" s="29"/>
      <c r="U124" s="29"/>
      <c r="V124" s="29"/>
      <c r="W124" s="29"/>
      <c r="X124" s="29"/>
      <c r="Y124" s="29"/>
      <c r="Z124" s="29"/>
      <c r="AA124" s="29"/>
      <c r="AB124" s="29"/>
      <c r="AC124" s="29"/>
      <c r="AD124" s="29"/>
      <c r="AE124" s="29"/>
    </row>
    <row r="125" spans="1:63" s="2" customFormat="1" ht="25.7" customHeight="1" x14ac:dyDescent="0.2">
      <c r="A125" s="29"/>
      <c r="B125" s="30"/>
      <c r="C125" s="26" t="s">
        <v>26</v>
      </c>
      <c r="D125" s="29"/>
      <c r="E125" s="29"/>
      <c r="F125" s="24" t="str">
        <f>IF(E18="","",E18)</f>
        <v xml:space="preserve"> </v>
      </c>
      <c r="G125" s="29"/>
      <c r="H125" s="29"/>
      <c r="I125" s="26" t="s">
        <v>30</v>
      </c>
      <c r="J125" s="27" t="str">
        <f>E24</f>
        <v>Dopravní projektování spol. s r.o.</v>
      </c>
      <c r="K125" s="29"/>
      <c r="L125" s="39"/>
      <c r="S125" s="29"/>
      <c r="T125" s="29"/>
      <c r="U125" s="29"/>
      <c r="V125" s="29"/>
      <c r="W125" s="29"/>
      <c r="X125" s="29"/>
      <c r="Y125" s="29"/>
      <c r="Z125" s="29"/>
      <c r="AA125" s="29"/>
      <c r="AB125" s="29"/>
      <c r="AC125" s="29"/>
      <c r="AD125" s="29"/>
      <c r="AE125" s="29"/>
    </row>
    <row r="126" spans="1:63" s="2" customFormat="1" ht="10.35" customHeight="1" x14ac:dyDescent="0.2">
      <c r="A126" s="29"/>
      <c r="B126" s="30"/>
      <c r="C126" s="29"/>
      <c r="D126" s="29"/>
      <c r="E126" s="29"/>
      <c r="F126" s="29"/>
      <c r="G126" s="29"/>
      <c r="H126" s="29"/>
      <c r="I126" s="29"/>
      <c r="J126" s="29"/>
      <c r="K126" s="29"/>
      <c r="L126" s="39"/>
      <c r="S126" s="29"/>
      <c r="T126" s="29"/>
      <c r="U126" s="29"/>
      <c r="V126" s="29"/>
      <c r="W126" s="29"/>
      <c r="X126" s="29"/>
      <c r="Y126" s="29"/>
      <c r="Z126" s="29"/>
      <c r="AA126" s="29"/>
      <c r="AB126" s="29"/>
      <c r="AC126" s="29"/>
      <c r="AD126" s="29"/>
      <c r="AE126" s="29"/>
    </row>
    <row r="127" spans="1:63" s="11" customFormat="1" ht="29.25" customHeight="1" x14ac:dyDescent="0.2">
      <c r="A127" s="118"/>
      <c r="B127" s="119"/>
      <c r="C127" s="120" t="s">
        <v>143</v>
      </c>
      <c r="D127" s="121" t="s">
        <v>57</v>
      </c>
      <c r="E127" s="121" t="s">
        <v>53</v>
      </c>
      <c r="F127" s="121" t="s">
        <v>54</v>
      </c>
      <c r="G127" s="121" t="s">
        <v>144</v>
      </c>
      <c r="H127" s="121" t="s">
        <v>145</v>
      </c>
      <c r="I127" s="121" t="s">
        <v>146</v>
      </c>
      <c r="J127" s="121" t="s">
        <v>135</v>
      </c>
      <c r="K127" s="122" t="s">
        <v>147</v>
      </c>
      <c r="L127" s="123"/>
      <c r="M127" s="59" t="s">
        <v>1</v>
      </c>
      <c r="N127" s="60" t="s">
        <v>36</v>
      </c>
      <c r="O127" s="60" t="s">
        <v>148</v>
      </c>
      <c r="P127" s="60" t="s">
        <v>149</v>
      </c>
      <c r="Q127" s="60" t="s">
        <v>150</v>
      </c>
      <c r="R127" s="60" t="s">
        <v>151</v>
      </c>
      <c r="S127" s="60" t="s">
        <v>152</v>
      </c>
      <c r="T127" s="61" t="s">
        <v>153</v>
      </c>
      <c r="U127" s="118"/>
      <c r="V127" s="118"/>
      <c r="W127" s="118"/>
      <c r="X127" s="118"/>
      <c r="Y127" s="118"/>
      <c r="Z127" s="118"/>
      <c r="AA127" s="118"/>
      <c r="AB127" s="118"/>
      <c r="AC127" s="118"/>
      <c r="AD127" s="118"/>
      <c r="AE127" s="118"/>
    </row>
    <row r="128" spans="1:63" s="2" customFormat="1" ht="22.9" customHeight="1" x14ac:dyDescent="0.25">
      <c r="A128" s="29"/>
      <c r="B128" s="30"/>
      <c r="C128" s="66" t="s">
        <v>154</v>
      </c>
      <c r="D128" s="29"/>
      <c r="E128" s="29"/>
      <c r="F128" s="29"/>
      <c r="G128" s="29"/>
      <c r="H128" s="29"/>
      <c r="I128" s="29"/>
      <c r="J128" s="124">
        <f>BK128</f>
        <v>0</v>
      </c>
      <c r="K128" s="29"/>
      <c r="L128" s="30"/>
      <c r="M128" s="62"/>
      <c r="N128" s="53"/>
      <c r="O128" s="63"/>
      <c r="P128" s="125">
        <f>P129+P207+P221</f>
        <v>1039.5067259999998</v>
      </c>
      <c r="Q128" s="63"/>
      <c r="R128" s="125">
        <f>R129+R207+R221</f>
        <v>61.960502929999997</v>
      </c>
      <c r="S128" s="63"/>
      <c r="T128" s="126">
        <f>T129+T207+T221</f>
        <v>19.451379500000002</v>
      </c>
      <c r="U128" s="29"/>
      <c r="V128" s="29"/>
      <c r="W128" s="29"/>
      <c r="X128" s="29"/>
      <c r="Y128" s="29"/>
      <c r="Z128" s="29"/>
      <c r="AA128" s="29"/>
      <c r="AB128" s="29"/>
      <c r="AC128" s="29"/>
      <c r="AD128" s="29"/>
      <c r="AE128" s="29"/>
      <c r="AT128" s="17" t="s">
        <v>71</v>
      </c>
      <c r="AU128" s="17" t="s">
        <v>137</v>
      </c>
      <c r="BK128" s="127">
        <f>BK129+BK207+BK221</f>
        <v>0</v>
      </c>
    </row>
    <row r="129" spans="1:65" s="12" customFormat="1" ht="25.9" customHeight="1" x14ac:dyDescent="0.2">
      <c r="B129" s="128"/>
      <c r="D129" s="129" t="s">
        <v>71</v>
      </c>
      <c r="E129" s="130" t="s">
        <v>155</v>
      </c>
      <c r="F129" s="130" t="s">
        <v>156</v>
      </c>
      <c r="J129" s="131">
        <f>BK129</f>
        <v>0</v>
      </c>
      <c r="L129" s="128"/>
      <c r="M129" s="132"/>
      <c r="N129" s="133"/>
      <c r="O129" s="133"/>
      <c r="P129" s="134">
        <f>P130+P145+P149+P152+P188+P203</f>
        <v>1038.5744759999998</v>
      </c>
      <c r="Q129" s="133"/>
      <c r="R129" s="134">
        <f>R130+R145+R149+R152+R188+R203</f>
        <v>61.953502929999999</v>
      </c>
      <c r="S129" s="133"/>
      <c r="T129" s="135">
        <f>T130+T145+T149+T152+T188+T203</f>
        <v>19.451379500000002</v>
      </c>
      <c r="AR129" s="129" t="s">
        <v>80</v>
      </c>
      <c r="AT129" s="136" t="s">
        <v>71</v>
      </c>
      <c r="AU129" s="136" t="s">
        <v>72</v>
      </c>
      <c r="AY129" s="129" t="s">
        <v>157</v>
      </c>
      <c r="BK129" s="137">
        <f>BK130+BK145+BK149+BK152+BK188+BK203</f>
        <v>0</v>
      </c>
    </row>
    <row r="130" spans="1:65" s="12" customFormat="1" ht="22.9" customHeight="1" x14ac:dyDescent="0.2">
      <c r="B130" s="128"/>
      <c r="D130" s="129" t="s">
        <v>71</v>
      </c>
      <c r="E130" s="138" t="s">
        <v>182</v>
      </c>
      <c r="F130" s="138" t="s">
        <v>1013</v>
      </c>
      <c r="J130" s="139">
        <f>BK130</f>
        <v>0</v>
      </c>
      <c r="L130" s="128"/>
      <c r="M130" s="132"/>
      <c r="N130" s="133"/>
      <c r="O130" s="133"/>
      <c r="P130" s="134">
        <f>SUM(P131:P144)</f>
        <v>123.11623700000001</v>
      </c>
      <c r="Q130" s="133"/>
      <c r="R130" s="134">
        <f>SUM(R131:R144)</f>
        <v>1.6761449099999997</v>
      </c>
      <c r="S130" s="133"/>
      <c r="T130" s="135">
        <f>SUM(T131:T144)</f>
        <v>0</v>
      </c>
      <c r="AR130" s="129" t="s">
        <v>80</v>
      </c>
      <c r="AT130" s="136" t="s">
        <v>71</v>
      </c>
      <c r="AU130" s="136" t="s">
        <v>80</v>
      </c>
      <c r="AY130" s="129" t="s">
        <v>157</v>
      </c>
      <c r="BK130" s="137">
        <f>SUM(BK131:BK144)</f>
        <v>0</v>
      </c>
    </row>
    <row r="131" spans="1:65" s="2" customFormat="1" ht="16.5" customHeight="1" x14ac:dyDescent="0.2">
      <c r="A131" s="29"/>
      <c r="B131" s="140"/>
      <c r="C131" s="141" t="s">
        <v>80</v>
      </c>
      <c r="D131" s="141" t="s">
        <v>160</v>
      </c>
      <c r="E131" s="142" t="s">
        <v>1014</v>
      </c>
      <c r="F131" s="143" t="s">
        <v>1015</v>
      </c>
      <c r="G131" s="144" t="s">
        <v>163</v>
      </c>
      <c r="H131" s="145">
        <v>3.8730000000000002</v>
      </c>
      <c r="I131" s="146"/>
      <c r="J131" s="146">
        <f>ROUND(I131*H131,2)</f>
        <v>0</v>
      </c>
      <c r="K131" s="143" t="s">
        <v>201</v>
      </c>
      <c r="L131" s="30"/>
      <c r="M131" s="147" t="s">
        <v>1</v>
      </c>
      <c r="N131" s="148" t="s">
        <v>37</v>
      </c>
      <c r="O131" s="149">
        <v>3.407</v>
      </c>
      <c r="P131" s="149">
        <f>O131*H131</f>
        <v>13.195311</v>
      </c>
      <c r="Q131" s="149">
        <v>0</v>
      </c>
      <c r="R131" s="149">
        <f>Q131*H131</f>
        <v>0</v>
      </c>
      <c r="S131" s="149">
        <v>0</v>
      </c>
      <c r="T131" s="150">
        <f>S131*H131</f>
        <v>0</v>
      </c>
      <c r="U131" s="29"/>
      <c r="V131" s="29"/>
      <c r="W131" s="29"/>
      <c r="X131" s="29"/>
      <c r="Y131" s="29"/>
      <c r="Z131" s="29"/>
      <c r="AA131" s="29"/>
      <c r="AB131" s="29"/>
      <c r="AC131" s="29"/>
      <c r="AD131" s="29"/>
      <c r="AE131" s="29"/>
      <c r="AR131" s="151" t="s">
        <v>165</v>
      </c>
      <c r="AT131" s="151" t="s">
        <v>160</v>
      </c>
      <c r="AU131" s="151" t="s">
        <v>82</v>
      </c>
      <c r="AY131" s="17" t="s">
        <v>157</v>
      </c>
      <c r="BE131" s="152">
        <f>IF(N131="základní",J131,0)</f>
        <v>0</v>
      </c>
      <c r="BF131" s="152">
        <f>IF(N131="snížená",J131,0)</f>
        <v>0</v>
      </c>
      <c r="BG131" s="152">
        <f>IF(N131="zákl. přenesená",J131,0)</f>
        <v>0</v>
      </c>
      <c r="BH131" s="152">
        <f>IF(N131="sníž. přenesená",J131,0)</f>
        <v>0</v>
      </c>
      <c r="BI131" s="152">
        <f>IF(N131="nulová",J131,0)</f>
        <v>0</v>
      </c>
      <c r="BJ131" s="17" t="s">
        <v>80</v>
      </c>
      <c r="BK131" s="152">
        <f>ROUND(I131*H131,2)</f>
        <v>0</v>
      </c>
      <c r="BL131" s="17" t="s">
        <v>165</v>
      </c>
      <c r="BM131" s="151" t="s">
        <v>1676</v>
      </c>
    </row>
    <row r="132" spans="1:65" s="2" customFormat="1" ht="58.5" x14ac:dyDescent="0.2">
      <c r="A132" s="29"/>
      <c r="B132" s="30"/>
      <c r="C132" s="29"/>
      <c r="D132" s="153" t="s">
        <v>167</v>
      </c>
      <c r="E132" s="29"/>
      <c r="F132" s="154" t="s">
        <v>1017</v>
      </c>
      <c r="G132" s="29"/>
      <c r="H132" s="29"/>
      <c r="I132" s="29"/>
      <c r="J132" s="29"/>
      <c r="K132" s="29"/>
      <c r="L132" s="30"/>
      <c r="M132" s="155"/>
      <c r="N132" s="156"/>
      <c r="O132" s="55"/>
      <c r="P132" s="55"/>
      <c r="Q132" s="55"/>
      <c r="R132" s="55"/>
      <c r="S132" s="55"/>
      <c r="T132" s="56"/>
      <c r="U132" s="29"/>
      <c r="V132" s="29"/>
      <c r="W132" s="29"/>
      <c r="X132" s="29"/>
      <c r="Y132" s="29"/>
      <c r="Z132" s="29"/>
      <c r="AA132" s="29"/>
      <c r="AB132" s="29"/>
      <c r="AC132" s="29"/>
      <c r="AD132" s="29"/>
      <c r="AE132" s="29"/>
      <c r="AT132" s="17" t="s">
        <v>167</v>
      </c>
      <c r="AU132" s="17" t="s">
        <v>82</v>
      </c>
    </row>
    <row r="133" spans="1:65" s="14" customFormat="1" x14ac:dyDescent="0.2">
      <c r="B133" s="163"/>
      <c r="D133" s="153" t="s">
        <v>169</v>
      </c>
      <c r="E133" s="164" t="s">
        <v>1</v>
      </c>
      <c r="F133" s="165" t="s">
        <v>1677</v>
      </c>
      <c r="H133" s="166">
        <v>3.8732000000000002</v>
      </c>
      <c r="L133" s="163"/>
      <c r="M133" s="167"/>
      <c r="N133" s="168"/>
      <c r="O133" s="168"/>
      <c r="P133" s="168"/>
      <c r="Q133" s="168"/>
      <c r="R133" s="168"/>
      <c r="S133" s="168"/>
      <c r="T133" s="169"/>
      <c r="AT133" s="164" t="s">
        <v>169</v>
      </c>
      <c r="AU133" s="164" t="s">
        <v>82</v>
      </c>
      <c r="AV133" s="14" t="s">
        <v>82</v>
      </c>
      <c r="AW133" s="14" t="s">
        <v>171</v>
      </c>
      <c r="AX133" s="14" t="s">
        <v>80</v>
      </c>
      <c r="AY133" s="164" t="s">
        <v>157</v>
      </c>
    </row>
    <row r="134" spans="1:65" s="2" customFormat="1" ht="16.5" customHeight="1" x14ac:dyDescent="0.2">
      <c r="A134" s="29"/>
      <c r="B134" s="140"/>
      <c r="C134" s="141" t="s">
        <v>82</v>
      </c>
      <c r="D134" s="141" t="s">
        <v>160</v>
      </c>
      <c r="E134" s="142" t="s">
        <v>1023</v>
      </c>
      <c r="F134" s="143" t="s">
        <v>1024</v>
      </c>
      <c r="G134" s="144" t="s">
        <v>195</v>
      </c>
      <c r="H134" s="145">
        <v>27.111999999999998</v>
      </c>
      <c r="I134" s="146"/>
      <c r="J134" s="146">
        <f>ROUND(I134*H134,2)</f>
        <v>0</v>
      </c>
      <c r="K134" s="143" t="s">
        <v>201</v>
      </c>
      <c r="L134" s="30"/>
      <c r="M134" s="147" t="s">
        <v>1</v>
      </c>
      <c r="N134" s="148" t="s">
        <v>37</v>
      </c>
      <c r="O134" s="149">
        <v>3.14</v>
      </c>
      <c r="P134" s="149">
        <f>O134*H134</f>
        <v>85.131680000000003</v>
      </c>
      <c r="Q134" s="149">
        <v>4.1739999999999999E-2</v>
      </c>
      <c r="R134" s="149">
        <f>Q134*H134</f>
        <v>1.1316548799999999</v>
      </c>
      <c r="S134" s="149">
        <v>0</v>
      </c>
      <c r="T134" s="150">
        <f>S134*H134</f>
        <v>0</v>
      </c>
      <c r="U134" s="29"/>
      <c r="V134" s="29"/>
      <c r="W134" s="29"/>
      <c r="X134" s="29"/>
      <c r="Y134" s="29"/>
      <c r="Z134" s="29"/>
      <c r="AA134" s="29"/>
      <c r="AB134" s="29"/>
      <c r="AC134" s="29"/>
      <c r="AD134" s="29"/>
      <c r="AE134" s="29"/>
      <c r="AR134" s="151" t="s">
        <v>165</v>
      </c>
      <c r="AT134" s="151" t="s">
        <v>160</v>
      </c>
      <c r="AU134" s="151" t="s">
        <v>82</v>
      </c>
      <c r="AY134" s="17" t="s">
        <v>157</v>
      </c>
      <c r="BE134" s="152">
        <f>IF(N134="základní",J134,0)</f>
        <v>0</v>
      </c>
      <c r="BF134" s="152">
        <f>IF(N134="snížená",J134,0)</f>
        <v>0</v>
      </c>
      <c r="BG134" s="152">
        <f>IF(N134="zákl. přenesená",J134,0)</f>
        <v>0</v>
      </c>
      <c r="BH134" s="152">
        <f>IF(N134="sníž. přenesená",J134,0)</f>
        <v>0</v>
      </c>
      <c r="BI134" s="152">
        <f>IF(N134="nulová",J134,0)</f>
        <v>0</v>
      </c>
      <c r="BJ134" s="17" t="s">
        <v>80</v>
      </c>
      <c r="BK134" s="152">
        <f>ROUND(I134*H134,2)</f>
        <v>0</v>
      </c>
      <c r="BL134" s="17" t="s">
        <v>165</v>
      </c>
      <c r="BM134" s="151" t="s">
        <v>1678</v>
      </c>
    </row>
    <row r="135" spans="1:65" s="2" customFormat="1" ht="282.75" x14ac:dyDescent="0.2">
      <c r="A135" s="29"/>
      <c r="B135" s="30"/>
      <c r="C135" s="29"/>
      <c r="D135" s="153" t="s">
        <v>167</v>
      </c>
      <c r="E135" s="29"/>
      <c r="F135" s="154" t="s">
        <v>1026</v>
      </c>
      <c r="G135" s="29"/>
      <c r="H135" s="29"/>
      <c r="I135" s="29"/>
      <c r="J135" s="29"/>
      <c r="K135" s="29"/>
      <c r="L135" s="30"/>
      <c r="M135" s="155"/>
      <c r="N135" s="156"/>
      <c r="O135" s="55"/>
      <c r="P135" s="55"/>
      <c r="Q135" s="55"/>
      <c r="R135" s="55"/>
      <c r="S135" s="55"/>
      <c r="T135" s="56"/>
      <c r="U135" s="29"/>
      <c r="V135" s="29"/>
      <c r="W135" s="29"/>
      <c r="X135" s="29"/>
      <c r="Y135" s="29"/>
      <c r="Z135" s="29"/>
      <c r="AA135" s="29"/>
      <c r="AB135" s="29"/>
      <c r="AC135" s="29"/>
      <c r="AD135" s="29"/>
      <c r="AE135" s="29"/>
      <c r="AT135" s="17" t="s">
        <v>167</v>
      </c>
      <c r="AU135" s="17" t="s">
        <v>82</v>
      </c>
    </row>
    <row r="136" spans="1:65" s="14" customFormat="1" x14ac:dyDescent="0.2">
      <c r="B136" s="163"/>
      <c r="D136" s="153" t="s">
        <v>169</v>
      </c>
      <c r="E136" s="164" t="s">
        <v>1</v>
      </c>
      <c r="F136" s="165" t="s">
        <v>1679</v>
      </c>
      <c r="H136" s="166">
        <v>27.112400000000001</v>
      </c>
      <c r="L136" s="163"/>
      <c r="M136" s="167"/>
      <c r="N136" s="168"/>
      <c r="O136" s="168"/>
      <c r="P136" s="168"/>
      <c r="Q136" s="168"/>
      <c r="R136" s="168"/>
      <c r="S136" s="168"/>
      <c r="T136" s="169"/>
      <c r="AT136" s="164" t="s">
        <v>169</v>
      </c>
      <c r="AU136" s="164" t="s">
        <v>82</v>
      </c>
      <c r="AV136" s="14" t="s">
        <v>82</v>
      </c>
      <c r="AW136" s="14" t="s">
        <v>171</v>
      </c>
      <c r="AX136" s="14" t="s">
        <v>80</v>
      </c>
      <c r="AY136" s="164" t="s">
        <v>157</v>
      </c>
    </row>
    <row r="137" spans="1:65" s="2" customFormat="1" ht="16.5" customHeight="1" x14ac:dyDescent="0.2">
      <c r="A137" s="29"/>
      <c r="B137" s="140"/>
      <c r="C137" s="141" t="s">
        <v>182</v>
      </c>
      <c r="D137" s="141" t="s">
        <v>160</v>
      </c>
      <c r="E137" s="142" t="s">
        <v>1028</v>
      </c>
      <c r="F137" s="143" t="s">
        <v>1029</v>
      </c>
      <c r="G137" s="144" t="s">
        <v>195</v>
      </c>
      <c r="H137" s="145">
        <v>27.111999999999998</v>
      </c>
      <c r="I137" s="146"/>
      <c r="J137" s="146">
        <f>ROUND(I137*H137,2)</f>
        <v>0</v>
      </c>
      <c r="K137" s="143" t="s">
        <v>201</v>
      </c>
      <c r="L137" s="30"/>
      <c r="M137" s="147" t="s">
        <v>1</v>
      </c>
      <c r="N137" s="148" t="s">
        <v>37</v>
      </c>
      <c r="O137" s="149">
        <v>0.45</v>
      </c>
      <c r="P137" s="149">
        <f>O137*H137</f>
        <v>12.2004</v>
      </c>
      <c r="Q137" s="149">
        <v>2.0000000000000002E-5</v>
      </c>
      <c r="R137" s="149">
        <f>Q137*H137</f>
        <v>5.4224000000000004E-4</v>
      </c>
      <c r="S137" s="149">
        <v>0</v>
      </c>
      <c r="T137" s="150">
        <f>S137*H137</f>
        <v>0</v>
      </c>
      <c r="U137" s="29"/>
      <c r="V137" s="29"/>
      <c r="W137" s="29"/>
      <c r="X137" s="29"/>
      <c r="Y137" s="29"/>
      <c r="Z137" s="29"/>
      <c r="AA137" s="29"/>
      <c r="AB137" s="29"/>
      <c r="AC137" s="29"/>
      <c r="AD137" s="29"/>
      <c r="AE137" s="29"/>
      <c r="AR137" s="151" t="s">
        <v>165</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1680</v>
      </c>
    </row>
    <row r="138" spans="1:65" s="2" customFormat="1" ht="282.75" x14ac:dyDescent="0.2">
      <c r="A138" s="29"/>
      <c r="B138" s="30"/>
      <c r="C138" s="29"/>
      <c r="D138" s="153" t="s">
        <v>167</v>
      </c>
      <c r="E138" s="29"/>
      <c r="F138" s="154" t="s">
        <v>1026</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14" customFormat="1" x14ac:dyDescent="0.2">
      <c r="B139" s="163"/>
      <c r="D139" s="153" t="s">
        <v>169</v>
      </c>
      <c r="E139" s="164" t="s">
        <v>1</v>
      </c>
      <c r="F139" s="165" t="s">
        <v>1679</v>
      </c>
      <c r="H139" s="166">
        <v>27.112400000000001</v>
      </c>
      <c r="L139" s="163"/>
      <c r="M139" s="167"/>
      <c r="N139" s="168"/>
      <c r="O139" s="168"/>
      <c r="P139" s="168"/>
      <c r="Q139" s="168"/>
      <c r="R139" s="168"/>
      <c r="S139" s="168"/>
      <c r="T139" s="169"/>
      <c r="AT139" s="164" t="s">
        <v>169</v>
      </c>
      <c r="AU139" s="164" t="s">
        <v>82</v>
      </c>
      <c r="AV139" s="14" t="s">
        <v>82</v>
      </c>
      <c r="AW139" s="14" t="s">
        <v>171</v>
      </c>
      <c r="AX139" s="14" t="s">
        <v>80</v>
      </c>
      <c r="AY139" s="164" t="s">
        <v>157</v>
      </c>
    </row>
    <row r="140" spans="1:65" s="2" customFormat="1" ht="24" x14ac:dyDescent="0.2">
      <c r="A140" s="29"/>
      <c r="B140" s="140"/>
      <c r="C140" s="141" t="s">
        <v>165</v>
      </c>
      <c r="D140" s="141" t="s">
        <v>160</v>
      </c>
      <c r="E140" s="142" t="s">
        <v>1031</v>
      </c>
      <c r="F140" s="143" t="s">
        <v>1032</v>
      </c>
      <c r="G140" s="144" t="s">
        <v>186</v>
      </c>
      <c r="H140" s="145">
        <v>0.32700000000000001</v>
      </c>
      <c r="I140" s="146"/>
      <c r="J140" s="146">
        <f>ROUND(I140*H140,2)</f>
        <v>0</v>
      </c>
      <c r="K140" s="143" t="s">
        <v>201</v>
      </c>
      <c r="L140" s="30"/>
      <c r="M140" s="147" t="s">
        <v>1</v>
      </c>
      <c r="N140" s="148" t="s">
        <v>37</v>
      </c>
      <c r="O140" s="149">
        <v>38.497999999999998</v>
      </c>
      <c r="P140" s="149">
        <f>O140*H140</f>
        <v>12.588846</v>
      </c>
      <c r="Q140" s="149">
        <v>1.04877</v>
      </c>
      <c r="R140" s="149">
        <f>Q140*H140</f>
        <v>0.34294779000000003</v>
      </c>
      <c r="S140" s="149">
        <v>0</v>
      </c>
      <c r="T140" s="150">
        <f>S140*H140</f>
        <v>0</v>
      </c>
      <c r="U140" s="29"/>
      <c r="V140" s="29"/>
      <c r="W140" s="29"/>
      <c r="X140" s="29"/>
      <c r="Y140" s="29"/>
      <c r="Z140" s="29"/>
      <c r="AA140" s="29"/>
      <c r="AB140" s="29"/>
      <c r="AC140" s="29"/>
      <c r="AD140" s="29"/>
      <c r="AE140" s="29"/>
      <c r="AR140" s="151" t="s">
        <v>165</v>
      </c>
      <c r="AT140" s="151" t="s">
        <v>160</v>
      </c>
      <c r="AU140" s="151" t="s">
        <v>82</v>
      </c>
      <c r="AY140" s="17" t="s">
        <v>157</v>
      </c>
      <c r="BE140" s="152">
        <f>IF(N140="základní",J140,0)</f>
        <v>0</v>
      </c>
      <c r="BF140" s="152">
        <f>IF(N140="snížená",J140,0)</f>
        <v>0</v>
      </c>
      <c r="BG140" s="152">
        <f>IF(N140="zákl. přenesená",J140,0)</f>
        <v>0</v>
      </c>
      <c r="BH140" s="152">
        <f>IF(N140="sníž. přenesená",J140,0)</f>
        <v>0</v>
      </c>
      <c r="BI140" s="152">
        <f>IF(N140="nulová",J140,0)</f>
        <v>0</v>
      </c>
      <c r="BJ140" s="17" t="s">
        <v>80</v>
      </c>
      <c r="BK140" s="152">
        <f>ROUND(I140*H140,2)</f>
        <v>0</v>
      </c>
      <c r="BL140" s="17" t="s">
        <v>165</v>
      </c>
      <c r="BM140" s="151" t="s">
        <v>1681</v>
      </c>
    </row>
    <row r="141" spans="1:65" s="2" customFormat="1" ht="146.25" x14ac:dyDescent="0.2">
      <c r="A141" s="29"/>
      <c r="B141" s="30"/>
      <c r="C141" s="29"/>
      <c r="D141" s="153" t="s">
        <v>167</v>
      </c>
      <c r="E141" s="29"/>
      <c r="F141" s="154" t="s">
        <v>1034</v>
      </c>
      <c r="G141" s="29"/>
      <c r="H141" s="29"/>
      <c r="I141" s="29"/>
      <c r="J141" s="29"/>
      <c r="K141" s="29"/>
      <c r="L141" s="30"/>
      <c r="M141" s="155"/>
      <c r="N141" s="156"/>
      <c r="O141" s="55"/>
      <c r="P141" s="55"/>
      <c r="Q141" s="55"/>
      <c r="R141" s="55"/>
      <c r="S141" s="55"/>
      <c r="T141" s="56"/>
      <c r="U141" s="29"/>
      <c r="V141" s="29"/>
      <c r="W141" s="29"/>
      <c r="X141" s="29"/>
      <c r="Y141" s="29"/>
      <c r="Z141" s="29"/>
      <c r="AA141" s="29"/>
      <c r="AB141" s="29"/>
      <c r="AC141" s="29"/>
      <c r="AD141" s="29"/>
      <c r="AE141" s="29"/>
      <c r="AT141" s="17" t="s">
        <v>167</v>
      </c>
      <c r="AU141" s="17" t="s">
        <v>82</v>
      </c>
    </row>
    <row r="142" spans="1:65" s="2" customFormat="1" ht="24" x14ac:dyDescent="0.2">
      <c r="A142" s="29"/>
      <c r="B142" s="140"/>
      <c r="C142" s="177" t="s">
        <v>158</v>
      </c>
      <c r="D142" s="177" t="s">
        <v>183</v>
      </c>
      <c r="E142" s="178" t="s">
        <v>1427</v>
      </c>
      <c r="F142" s="179" t="s">
        <v>1428</v>
      </c>
      <c r="G142" s="180" t="s">
        <v>186</v>
      </c>
      <c r="H142" s="181">
        <v>0.14000000000000001</v>
      </c>
      <c r="I142" s="182"/>
      <c r="J142" s="182">
        <f>ROUND(I142*H142,2)</f>
        <v>0</v>
      </c>
      <c r="K142" s="179" t="s">
        <v>201</v>
      </c>
      <c r="L142" s="183"/>
      <c r="M142" s="184" t="s">
        <v>1</v>
      </c>
      <c r="N142" s="185" t="s">
        <v>37</v>
      </c>
      <c r="O142" s="149">
        <v>0</v>
      </c>
      <c r="P142" s="149">
        <f>O142*H142</f>
        <v>0</v>
      </c>
      <c r="Q142" s="149">
        <v>1</v>
      </c>
      <c r="R142" s="149">
        <f>Q142*H142</f>
        <v>0.14000000000000001</v>
      </c>
      <c r="S142" s="149">
        <v>0</v>
      </c>
      <c r="T142" s="150">
        <f>S142*H142</f>
        <v>0</v>
      </c>
      <c r="U142" s="29"/>
      <c r="V142" s="29"/>
      <c r="W142" s="29"/>
      <c r="X142" s="29"/>
      <c r="Y142" s="29"/>
      <c r="Z142" s="29"/>
      <c r="AA142" s="29"/>
      <c r="AB142" s="29"/>
      <c r="AC142" s="29"/>
      <c r="AD142" s="29"/>
      <c r="AE142" s="29"/>
      <c r="AR142" s="151" t="s">
        <v>187</v>
      </c>
      <c r="AT142" s="151" t="s">
        <v>183</v>
      </c>
      <c r="AU142" s="151" t="s">
        <v>82</v>
      </c>
      <c r="AY142" s="17" t="s">
        <v>157</v>
      </c>
      <c r="BE142" s="152">
        <f>IF(N142="základní",J142,0)</f>
        <v>0</v>
      </c>
      <c r="BF142" s="152">
        <f>IF(N142="snížená",J142,0)</f>
        <v>0</v>
      </c>
      <c r="BG142" s="152">
        <f>IF(N142="zákl. přenesená",J142,0)</f>
        <v>0</v>
      </c>
      <c r="BH142" s="152">
        <f>IF(N142="sníž. přenesená",J142,0)</f>
        <v>0</v>
      </c>
      <c r="BI142" s="152">
        <f>IF(N142="nulová",J142,0)</f>
        <v>0</v>
      </c>
      <c r="BJ142" s="17" t="s">
        <v>80</v>
      </c>
      <c r="BK142" s="152">
        <f>ROUND(I142*H142,2)</f>
        <v>0</v>
      </c>
      <c r="BL142" s="17" t="s">
        <v>165</v>
      </c>
      <c r="BM142" s="151" t="s">
        <v>1682</v>
      </c>
    </row>
    <row r="143" spans="1:65" s="14" customFormat="1" x14ac:dyDescent="0.2">
      <c r="B143" s="163"/>
      <c r="D143" s="153" t="s">
        <v>169</v>
      </c>
      <c r="E143" s="164" t="s">
        <v>1</v>
      </c>
      <c r="F143" s="165" t="s">
        <v>1683</v>
      </c>
      <c r="H143" s="166">
        <v>0.14000000000000001</v>
      </c>
      <c r="L143" s="163"/>
      <c r="M143" s="167"/>
      <c r="N143" s="168"/>
      <c r="O143" s="168"/>
      <c r="P143" s="168"/>
      <c r="Q143" s="168"/>
      <c r="R143" s="168"/>
      <c r="S143" s="168"/>
      <c r="T143" s="169"/>
      <c r="AT143" s="164" t="s">
        <v>169</v>
      </c>
      <c r="AU143" s="164" t="s">
        <v>82</v>
      </c>
      <c r="AV143" s="14" t="s">
        <v>82</v>
      </c>
      <c r="AW143" s="14" t="s">
        <v>171</v>
      </c>
      <c r="AX143" s="14" t="s">
        <v>80</v>
      </c>
      <c r="AY143" s="164" t="s">
        <v>157</v>
      </c>
    </row>
    <row r="144" spans="1:65" s="2" customFormat="1" ht="24" x14ac:dyDescent="0.2">
      <c r="A144" s="29"/>
      <c r="B144" s="140"/>
      <c r="C144" s="177" t="s">
        <v>204</v>
      </c>
      <c r="D144" s="177" t="s">
        <v>183</v>
      </c>
      <c r="E144" s="178" t="s">
        <v>1431</v>
      </c>
      <c r="F144" s="179" t="s">
        <v>1432</v>
      </c>
      <c r="G144" s="180" t="s">
        <v>186</v>
      </c>
      <c r="H144" s="181">
        <v>6.0999999999999999E-2</v>
      </c>
      <c r="I144" s="182"/>
      <c r="J144" s="182">
        <f>ROUND(I144*H144,2)</f>
        <v>0</v>
      </c>
      <c r="K144" s="179" t="s">
        <v>201</v>
      </c>
      <c r="L144" s="183"/>
      <c r="M144" s="184" t="s">
        <v>1</v>
      </c>
      <c r="N144" s="185" t="s">
        <v>37</v>
      </c>
      <c r="O144" s="149">
        <v>0</v>
      </c>
      <c r="P144" s="149">
        <f>O144*H144</f>
        <v>0</v>
      </c>
      <c r="Q144" s="149">
        <v>1</v>
      </c>
      <c r="R144" s="149">
        <f>Q144*H144</f>
        <v>6.0999999999999999E-2</v>
      </c>
      <c r="S144" s="149">
        <v>0</v>
      </c>
      <c r="T144" s="150">
        <f>S144*H144</f>
        <v>0</v>
      </c>
      <c r="U144" s="29"/>
      <c r="V144" s="29"/>
      <c r="W144" s="29"/>
      <c r="X144" s="29"/>
      <c r="Y144" s="29"/>
      <c r="Z144" s="29"/>
      <c r="AA144" s="29"/>
      <c r="AB144" s="29"/>
      <c r="AC144" s="29"/>
      <c r="AD144" s="29"/>
      <c r="AE144" s="29"/>
      <c r="AR144" s="151" t="s">
        <v>187</v>
      </c>
      <c r="AT144" s="151" t="s">
        <v>183</v>
      </c>
      <c r="AU144" s="151" t="s">
        <v>82</v>
      </c>
      <c r="AY144" s="17" t="s">
        <v>157</v>
      </c>
      <c r="BE144" s="152">
        <f>IF(N144="základní",J144,0)</f>
        <v>0</v>
      </c>
      <c r="BF144" s="152">
        <f>IF(N144="snížená",J144,0)</f>
        <v>0</v>
      </c>
      <c r="BG144" s="152">
        <f>IF(N144="zákl. přenesená",J144,0)</f>
        <v>0</v>
      </c>
      <c r="BH144" s="152">
        <f>IF(N144="sníž. přenesená",J144,0)</f>
        <v>0</v>
      </c>
      <c r="BI144" s="152">
        <f>IF(N144="nulová",J144,0)</f>
        <v>0</v>
      </c>
      <c r="BJ144" s="17" t="s">
        <v>80</v>
      </c>
      <c r="BK144" s="152">
        <f>ROUND(I144*H144,2)</f>
        <v>0</v>
      </c>
      <c r="BL144" s="17" t="s">
        <v>165</v>
      </c>
      <c r="BM144" s="151" t="s">
        <v>1684</v>
      </c>
    </row>
    <row r="145" spans="1:65" s="12" customFormat="1" ht="22.9" customHeight="1" x14ac:dyDescent="0.2">
      <c r="B145" s="128"/>
      <c r="D145" s="129" t="s">
        <v>71</v>
      </c>
      <c r="E145" s="138" t="s">
        <v>165</v>
      </c>
      <c r="F145" s="138" t="s">
        <v>1040</v>
      </c>
      <c r="J145" s="139">
        <f>BK145</f>
        <v>0</v>
      </c>
      <c r="L145" s="128"/>
      <c r="M145" s="132"/>
      <c r="N145" s="133"/>
      <c r="O145" s="133"/>
      <c r="P145" s="134">
        <f>SUM(P146:P148)</f>
        <v>77.908349999999999</v>
      </c>
      <c r="Q145" s="133"/>
      <c r="R145" s="134">
        <f>SUM(R146:R148)</f>
        <v>41.199533600000002</v>
      </c>
      <c r="S145" s="133"/>
      <c r="T145" s="135">
        <f>SUM(T146:T148)</f>
        <v>0</v>
      </c>
      <c r="AR145" s="129" t="s">
        <v>80</v>
      </c>
      <c r="AT145" s="136" t="s">
        <v>71</v>
      </c>
      <c r="AU145" s="136" t="s">
        <v>80</v>
      </c>
      <c r="AY145" s="129" t="s">
        <v>157</v>
      </c>
      <c r="BK145" s="137">
        <f>SUM(BK146:BK148)</f>
        <v>0</v>
      </c>
    </row>
    <row r="146" spans="1:65" s="2" customFormat="1" ht="55.5" customHeight="1" x14ac:dyDescent="0.2">
      <c r="A146" s="29"/>
      <c r="B146" s="140"/>
      <c r="C146" s="141" t="s">
        <v>212</v>
      </c>
      <c r="D146" s="141" t="s">
        <v>160</v>
      </c>
      <c r="E146" s="142" t="s">
        <v>1251</v>
      </c>
      <c r="F146" s="143" t="s">
        <v>1252</v>
      </c>
      <c r="G146" s="144" t="s">
        <v>195</v>
      </c>
      <c r="H146" s="145">
        <v>39.953000000000003</v>
      </c>
      <c r="I146" s="146"/>
      <c r="J146" s="146">
        <f>ROUND(I146*H146,2)</f>
        <v>0</v>
      </c>
      <c r="K146" s="143" t="s">
        <v>164</v>
      </c>
      <c r="L146" s="30"/>
      <c r="M146" s="147" t="s">
        <v>1</v>
      </c>
      <c r="N146" s="148" t="s">
        <v>37</v>
      </c>
      <c r="O146" s="149">
        <v>1.95</v>
      </c>
      <c r="P146" s="149">
        <f>O146*H146</f>
        <v>77.908349999999999</v>
      </c>
      <c r="Q146" s="149">
        <v>1.0311999999999999</v>
      </c>
      <c r="R146" s="149">
        <f>Q146*H146</f>
        <v>41.199533600000002</v>
      </c>
      <c r="S146" s="149">
        <v>0</v>
      </c>
      <c r="T146" s="150">
        <f>S146*H146</f>
        <v>0</v>
      </c>
      <c r="U146" s="29"/>
      <c r="V146" s="29"/>
      <c r="W146" s="29"/>
      <c r="X146" s="29"/>
      <c r="Y146" s="29"/>
      <c r="Z146" s="29"/>
      <c r="AA146" s="29"/>
      <c r="AB146" s="29"/>
      <c r="AC146" s="29"/>
      <c r="AD146" s="29"/>
      <c r="AE146" s="29"/>
      <c r="AR146" s="151" t="s">
        <v>165</v>
      </c>
      <c r="AT146" s="151" t="s">
        <v>160</v>
      </c>
      <c r="AU146" s="151" t="s">
        <v>82</v>
      </c>
      <c r="AY146" s="17" t="s">
        <v>157</v>
      </c>
      <c r="BE146" s="152">
        <f>IF(N146="základní",J146,0)</f>
        <v>0</v>
      </c>
      <c r="BF146" s="152">
        <f>IF(N146="snížená",J146,0)</f>
        <v>0</v>
      </c>
      <c r="BG146" s="152">
        <f>IF(N146="zákl. přenesená",J146,0)</f>
        <v>0</v>
      </c>
      <c r="BH146" s="152">
        <f>IF(N146="sníž. přenesená",J146,0)</f>
        <v>0</v>
      </c>
      <c r="BI146" s="152">
        <f>IF(N146="nulová",J146,0)</f>
        <v>0</v>
      </c>
      <c r="BJ146" s="17" t="s">
        <v>80</v>
      </c>
      <c r="BK146" s="152">
        <f>ROUND(I146*H146,2)</f>
        <v>0</v>
      </c>
      <c r="BL146" s="17" t="s">
        <v>165</v>
      </c>
      <c r="BM146" s="151" t="s">
        <v>1685</v>
      </c>
    </row>
    <row r="147" spans="1:65" s="2" customFormat="1" ht="78" x14ac:dyDescent="0.2">
      <c r="A147" s="29"/>
      <c r="B147" s="30"/>
      <c r="C147" s="29"/>
      <c r="D147" s="153" t="s">
        <v>167</v>
      </c>
      <c r="E147" s="29"/>
      <c r="F147" s="154" t="s">
        <v>1254</v>
      </c>
      <c r="G147" s="29"/>
      <c r="H147" s="29"/>
      <c r="I147" s="29"/>
      <c r="J147" s="29"/>
      <c r="K147" s="29"/>
      <c r="L147" s="30"/>
      <c r="M147" s="155"/>
      <c r="N147" s="156"/>
      <c r="O147" s="55"/>
      <c r="P147" s="55"/>
      <c r="Q147" s="55"/>
      <c r="R147" s="55"/>
      <c r="S147" s="55"/>
      <c r="T147" s="56"/>
      <c r="U147" s="29"/>
      <c r="V147" s="29"/>
      <c r="W147" s="29"/>
      <c r="X147" s="29"/>
      <c r="Y147" s="29"/>
      <c r="Z147" s="29"/>
      <c r="AA147" s="29"/>
      <c r="AB147" s="29"/>
      <c r="AC147" s="29"/>
      <c r="AD147" s="29"/>
      <c r="AE147" s="29"/>
      <c r="AT147" s="17" t="s">
        <v>167</v>
      </c>
      <c r="AU147" s="17" t="s">
        <v>82</v>
      </c>
    </row>
    <row r="148" spans="1:65" s="14" customFormat="1" x14ac:dyDescent="0.2">
      <c r="B148" s="163"/>
      <c r="D148" s="153" t="s">
        <v>169</v>
      </c>
      <c r="E148" s="164" t="s">
        <v>1</v>
      </c>
      <c r="F148" s="165" t="s">
        <v>1686</v>
      </c>
      <c r="H148" s="166">
        <v>39.953000000000003</v>
      </c>
      <c r="L148" s="163"/>
      <c r="M148" s="167"/>
      <c r="N148" s="168"/>
      <c r="O148" s="168"/>
      <c r="P148" s="168"/>
      <c r="Q148" s="168"/>
      <c r="R148" s="168"/>
      <c r="S148" s="168"/>
      <c r="T148" s="169"/>
      <c r="AT148" s="164" t="s">
        <v>169</v>
      </c>
      <c r="AU148" s="164" t="s">
        <v>82</v>
      </c>
      <c r="AV148" s="14" t="s">
        <v>82</v>
      </c>
      <c r="AW148" s="14" t="s">
        <v>171</v>
      </c>
      <c r="AX148" s="14" t="s">
        <v>80</v>
      </c>
      <c r="AY148" s="164" t="s">
        <v>157</v>
      </c>
    </row>
    <row r="149" spans="1:65" s="12" customFormat="1" ht="22.9" customHeight="1" x14ac:dyDescent="0.2">
      <c r="B149" s="128"/>
      <c r="D149" s="129" t="s">
        <v>71</v>
      </c>
      <c r="E149" s="138" t="s">
        <v>204</v>
      </c>
      <c r="F149" s="138" t="s">
        <v>1333</v>
      </c>
      <c r="J149" s="139">
        <f>BK149</f>
        <v>0</v>
      </c>
      <c r="L149" s="128"/>
      <c r="M149" s="132"/>
      <c r="N149" s="133"/>
      <c r="O149" s="133"/>
      <c r="P149" s="134">
        <f>SUM(P150:P151)</f>
        <v>6.25</v>
      </c>
      <c r="Q149" s="133"/>
      <c r="R149" s="134">
        <f>SUM(R150:R151)</f>
        <v>5.5500000000000002E-3</v>
      </c>
      <c r="S149" s="133"/>
      <c r="T149" s="135">
        <f>SUM(T150:T151)</f>
        <v>0</v>
      </c>
      <c r="AR149" s="129" t="s">
        <v>80</v>
      </c>
      <c r="AT149" s="136" t="s">
        <v>71</v>
      </c>
      <c r="AU149" s="136" t="s">
        <v>80</v>
      </c>
      <c r="AY149" s="129" t="s">
        <v>157</v>
      </c>
      <c r="BK149" s="137">
        <f>SUM(BK150:BK151)</f>
        <v>0</v>
      </c>
    </row>
    <row r="150" spans="1:65" s="2" customFormat="1" ht="36" x14ac:dyDescent="0.2">
      <c r="A150" s="29"/>
      <c r="B150" s="140"/>
      <c r="C150" s="141" t="s">
        <v>187</v>
      </c>
      <c r="D150" s="141" t="s">
        <v>160</v>
      </c>
      <c r="E150" s="142" t="s">
        <v>1446</v>
      </c>
      <c r="F150" s="143" t="s">
        <v>1447</v>
      </c>
      <c r="G150" s="144" t="s">
        <v>195</v>
      </c>
      <c r="H150" s="145">
        <v>5</v>
      </c>
      <c r="I150" s="146"/>
      <c r="J150" s="146">
        <f>ROUND(I150*H150,2)</f>
        <v>0</v>
      </c>
      <c r="K150" s="143" t="s">
        <v>201</v>
      </c>
      <c r="L150" s="30"/>
      <c r="M150" s="147" t="s">
        <v>1</v>
      </c>
      <c r="N150" s="148" t="s">
        <v>37</v>
      </c>
      <c r="O150" s="149">
        <v>1.25</v>
      </c>
      <c r="P150" s="149">
        <f>O150*H150</f>
        <v>6.25</v>
      </c>
      <c r="Q150" s="149">
        <v>1.1100000000000001E-3</v>
      </c>
      <c r="R150" s="149">
        <f>Q150*H150</f>
        <v>5.5500000000000002E-3</v>
      </c>
      <c r="S150" s="149">
        <v>0</v>
      </c>
      <c r="T150" s="150">
        <f>S150*H150</f>
        <v>0</v>
      </c>
      <c r="U150" s="29"/>
      <c r="V150" s="29"/>
      <c r="W150" s="29"/>
      <c r="X150" s="29"/>
      <c r="Y150" s="29"/>
      <c r="Z150" s="29"/>
      <c r="AA150" s="29"/>
      <c r="AB150" s="29"/>
      <c r="AC150" s="29"/>
      <c r="AD150" s="29"/>
      <c r="AE150" s="29"/>
      <c r="AR150" s="151" t="s">
        <v>165</v>
      </c>
      <c r="AT150" s="151" t="s">
        <v>160</v>
      </c>
      <c r="AU150" s="151" t="s">
        <v>82</v>
      </c>
      <c r="AY150" s="17" t="s">
        <v>157</v>
      </c>
      <c r="BE150" s="152">
        <f>IF(N150="základní",J150,0)</f>
        <v>0</v>
      </c>
      <c r="BF150" s="152">
        <f>IF(N150="snížená",J150,0)</f>
        <v>0</v>
      </c>
      <c r="BG150" s="152">
        <f>IF(N150="zákl. přenesená",J150,0)</f>
        <v>0</v>
      </c>
      <c r="BH150" s="152">
        <f>IF(N150="sníž. přenesená",J150,0)</f>
        <v>0</v>
      </c>
      <c r="BI150" s="152">
        <f>IF(N150="nulová",J150,0)</f>
        <v>0</v>
      </c>
      <c r="BJ150" s="17" t="s">
        <v>80</v>
      </c>
      <c r="BK150" s="152">
        <f>ROUND(I150*H150,2)</f>
        <v>0</v>
      </c>
      <c r="BL150" s="17" t="s">
        <v>165</v>
      </c>
      <c r="BM150" s="151" t="s">
        <v>1687</v>
      </c>
    </row>
    <row r="151" spans="1:65" s="14" customFormat="1" x14ac:dyDescent="0.2">
      <c r="B151" s="163"/>
      <c r="D151" s="153" t="s">
        <v>169</v>
      </c>
      <c r="E151" s="164" t="s">
        <v>1</v>
      </c>
      <c r="F151" s="165" t="s">
        <v>158</v>
      </c>
      <c r="H151" s="166">
        <v>5</v>
      </c>
      <c r="L151" s="163"/>
      <c r="M151" s="167"/>
      <c r="N151" s="168"/>
      <c r="O151" s="168"/>
      <c r="P151" s="168"/>
      <c r="Q151" s="168"/>
      <c r="R151" s="168"/>
      <c r="S151" s="168"/>
      <c r="T151" s="169"/>
      <c r="AT151" s="164" t="s">
        <v>169</v>
      </c>
      <c r="AU151" s="164" t="s">
        <v>82</v>
      </c>
      <c r="AV151" s="14" t="s">
        <v>82</v>
      </c>
      <c r="AW151" s="14" t="s">
        <v>171</v>
      </c>
      <c r="AX151" s="14" t="s">
        <v>80</v>
      </c>
      <c r="AY151" s="164" t="s">
        <v>157</v>
      </c>
    </row>
    <row r="152" spans="1:65" s="12" customFormat="1" ht="22.9" customHeight="1" x14ac:dyDescent="0.2">
      <c r="B152" s="128"/>
      <c r="D152" s="129" t="s">
        <v>71</v>
      </c>
      <c r="E152" s="138" t="s">
        <v>226</v>
      </c>
      <c r="F152" s="138" t="s">
        <v>917</v>
      </c>
      <c r="J152" s="139">
        <f>BK152</f>
        <v>0</v>
      </c>
      <c r="L152" s="128"/>
      <c r="M152" s="132"/>
      <c r="N152" s="133"/>
      <c r="O152" s="133"/>
      <c r="P152" s="134">
        <f>SUM(P153:P187)</f>
        <v>816.65532899999994</v>
      </c>
      <c r="Q152" s="133"/>
      <c r="R152" s="134">
        <f>SUM(R153:R187)</f>
        <v>19.072274419999999</v>
      </c>
      <c r="S152" s="133"/>
      <c r="T152" s="135">
        <f>SUM(T153:T187)</f>
        <v>19.451379500000002</v>
      </c>
      <c r="AR152" s="129" t="s">
        <v>80</v>
      </c>
      <c r="AT152" s="136" t="s">
        <v>71</v>
      </c>
      <c r="AU152" s="136" t="s">
        <v>80</v>
      </c>
      <c r="AY152" s="129" t="s">
        <v>157</v>
      </c>
      <c r="BK152" s="137">
        <f>SUM(BK153:BK187)</f>
        <v>0</v>
      </c>
    </row>
    <row r="153" spans="1:65" s="2" customFormat="1" ht="24" x14ac:dyDescent="0.2">
      <c r="A153" s="29"/>
      <c r="B153" s="140"/>
      <c r="C153" s="141" t="s">
        <v>226</v>
      </c>
      <c r="D153" s="141" t="s">
        <v>160</v>
      </c>
      <c r="E153" s="142" t="s">
        <v>1449</v>
      </c>
      <c r="F153" s="143" t="s">
        <v>1450</v>
      </c>
      <c r="G153" s="144" t="s">
        <v>275</v>
      </c>
      <c r="H153" s="145">
        <v>6</v>
      </c>
      <c r="I153" s="146"/>
      <c r="J153" s="146">
        <f>ROUND(I153*H153,2)</f>
        <v>0</v>
      </c>
      <c r="K153" s="143" t="s">
        <v>201</v>
      </c>
      <c r="L153" s="30"/>
      <c r="M153" s="147" t="s">
        <v>1</v>
      </c>
      <c r="N153" s="148" t="s">
        <v>37</v>
      </c>
      <c r="O153" s="149">
        <v>3.2549999999999999</v>
      </c>
      <c r="P153" s="149">
        <f>O153*H153</f>
        <v>19.53</v>
      </c>
      <c r="Q153" s="149">
        <v>1.17E-3</v>
      </c>
      <c r="R153" s="149">
        <f>Q153*H153</f>
        <v>7.0200000000000002E-3</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1688</v>
      </c>
    </row>
    <row r="154" spans="1:65" s="2" customFormat="1" ht="117" x14ac:dyDescent="0.2">
      <c r="A154" s="29"/>
      <c r="B154" s="30"/>
      <c r="C154" s="29"/>
      <c r="D154" s="153" t="s">
        <v>167</v>
      </c>
      <c r="E154" s="29"/>
      <c r="F154" s="154" t="s">
        <v>1452</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14" customFormat="1" x14ac:dyDescent="0.2">
      <c r="B155" s="163"/>
      <c r="D155" s="153" t="s">
        <v>169</v>
      </c>
      <c r="E155" s="164" t="s">
        <v>1</v>
      </c>
      <c r="F155" s="165" t="s">
        <v>204</v>
      </c>
      <c r="H155" s="166">
        <v>6</v>
      </c>
      <c r="L155" s="163"/>
      <c r="M155" s="167"/>
      <c r="N155" s="168"/>
      <c r="O155" s="168"/>
      <c r="P155" s="168"/>
      <c r="Q155" s="168"/>
      <c r="R155" s="168"/>
      <c r="S155" s="168"/>
      <c r="T155" s="169"/>
      <c r="AT155" s="164" t="s">
        <v>169</v>
      </c>
      <c r="AU155" s="164" t="s">
        <v>82</v>
      </c>
      <c r="AV155" s="14" t="s">
        <v>82</v>
      </c>
      <c r="AW155" s="14" t="s">
        <v>171</v>
      </c>
      <c r="AX155" s="14" t="s">
        <v>80</v>
      </c>
      <c r="AY155" s="164" t="s">
        <v>157</v>
      </c>
    </row>
    <row r="156" spans="1:65" s="2" customFormat="1" ht="24" x14ac:dyDescent="0.2">
      <c r="A156" s="29"/>
      <c r="B156" s="140"/>
      <c r="C156" s="141" t="s">
        <v>234</v>
      </c>
      <c r="D156" s="141" t="s">
        <v>160</v>
      </c>
      <c r="E156" s="142" t="s">
        <v>1453</v>
      </c>
      <c r="F156" s="143" t="s">
        <v>1454</v>
      </c>
      <c r="G156" s="144" t="s">
        <v>275</v>
      </c>
      <c r="H156" s="145">
        <v>6</v>
      </c>
      <c r="I156" s="146"/>
      <c r="J156" s="146">
        <f>ROUND(I156*H156,2)</f>
        <v>0</v>
      </c>
      <c r="K156" s="143" t="s">
        <v>201</v>
      </c>
      <c r="L156" s="30"/>
      <c r="M156" s="147" t="s">
        <v>1</v>
      </c>
      <c r="N156" s="148" t="s">
        <v>37</v>
      </c>
      <c r="O156" s="149">
        <v>1.327</v>
      </c>
      <c r="P156" s="149">
        <f>O156*H156</f>
        <v>7.9619999999999997</v>
      </c>
      <c r="Q156" s="149">
        <v>5.8E-4</v>
      </c>
      <c r="R156" s="149">
        <f>Q156*H156</f>
        <v>3.48E-3</v>
      </c>
      <c r="S156" s="149">
        <v>0</v>
      </c>
      <c r="T156" s="150">
        <f>S156*H156</f>
        <v>0</v>
      </c>
      <c r="U156" s="29"/>
      <c r="V156" s="29"/>
      <c r="W156" s="29"/>
      <c r="X156" s="29"/>
      <c r="Y156" s="29"/>
      <c r="Z156" s="29"/>
      <c r="AA156" s="29"/>
      <c r="AB156" s="29"/>
      <c r="AC156" s="29"/>
      <c r="AD156" s="29"/>
      <c r="AE156" s="29"/>
      <c r="AR156" s="151" t="s">
        <v>165</v>
      </c>
      <c r="AT156" s="151" t="s">
        <v>160</v>
      </c>
      <c r="AU156" s="151" t="s">
        <v>82</v>
      </c>
      <c r="AY156" s="17" t="s">
        <v>157</v>
      </c>
      <c r="BE156" s="152">
        <f>IF(N156="základní",J156,0)</f>
        <v>0</v>
      </c>
      <c r="BF156" s="152">
        <f>IF(N156="snížená",J156,0)</f>
        <v>0</v>
      </c>
      <c r="BG156" s="152">
        <f>IF(N156="zákl. přenesená",J156,0)</f>
        <v>0</v>
      </c>
      <c r="BH156" s="152">
        <f>IF(N156="sníž. přenesená",J156,0)</f>
        <v>0</v>
      </c>
      <c r="BI156" s="152">
        <f>IF(N156="nulová",J156,0)</f>
        <v>0</v>
      </c>
      <c r="BJ156" s="17" t="s">
        <v>80</v>
      </c>
      <c r="BK156" s="152">
        <f>ROUND(I156*H156,2)</f>
        <v>0</v>
      </c>
      <c r="BL156" s="17" t="s">
        <v>165</v>
      </c>
      <c r="BM156" s="151" t="s">
        <v>1689</v>
      </c>
    </row>
    <row r="157" spans="1:65" s="2" customFormat="1" ht="117" x14ac:dyDescent="0.2">
      <c r="A157" s="29"/>
      <c r="B157" s="30"/>
      <c r="C157" s="29"/>
      <c r="D157" s="153" t="s">
        <v>167</v>
      </c>
      <c r="E157" s="29"/>
      <c r="F157" s="154" t="s">
        <v>1452</v>
      </c>
      <c r="G157" s="29"/>
      <c r="H157" s="29"/>
      <c r="I157" s="29"/>
      <c r="J157" s="29"/>
      <c r="K157" s="29"/>
      <c r="L157" s="30"/>
      <c r="M157" s="155"/>
      <c r="N157" s="156"/>
      <c r="O157" s="55"/>
      <c r="P157" s="55"/>
      <c r="Q157" s="55"/>
      <c r="R157" s="55"/>
      <c r="S157" s="55"/>
      <c r="T157" s="56"/>
      <c r="U157" s="29"/>
      <c r="V157" s="29"/>
      <c r="W157" s="29"/>
      <c r="X157" s="29"/>
      <c r="Y157" s="29"/>
      <c r="Z157" s="29"/>
      <c r="AA157" s="29"/>
      <c r="AB157" s="29"/>
      <c r="AC157" s="29"/>
      <c r="AD157" s="29"/>
      <c r="AE157" s="29"/>
      <c r="AT157" s="17" t="s">
        <v>167</v>
      </c>
      <c r="AU157" s="17" t="s">
        <v>82</v>
      </c>
    </row>
    <row r="158" spans="1:65" s="14" customFormat="1" x14ac:dyDescent="0.2">
      <c r="B158" s="163"/>
      <c r="D158" s="153" t="s">
        <v>169</v>
      </c>
      <c r="E158" s="164" t="s">
        <v>1</v>
      </c>
      <c r="F158" s="165" t="s">
        <v>204</v>
      </c>
      <c r="H158" s="166">
        <v>6</v>
      </c>
      <c r="L158" s="163"/>
      <c r="M158" s="167"/>
      <c r="N158" s="168"/>
      <c r="O158" s="168"/>
      <c r="P158" s="168"/>
      <c r="Q158" s="168"/>
      <c r="R158" s="168"/>
      <c r="S158" s="168"/>
      <c r="T158" s="169"/>
      <c r="AT158" s="164" t="s">
        <v>169</v>
      </c>
      <c r="AU158" s="164" t="s">
        <v>82</v>
      </c>
      <c r="AV158" s="14" t="s">
        <v>82</v>
      </c>
      <c r="AW158" s="14" t="s">
        <v>171</v>
      </c>
      <c r="AX158" s="14" t="s">
        <v>80</v>
      </c>
      <c r="AY158" s="164" t="s">
        <v>157</v>
      </c>
    </row>
    <row r="159" spans="1:65" s="2" customFormat="1" ht="33" customHeight="1" x14ac:dyDescent="0.2">
      <c r="A159" s="29"/>
      <c r="B159" s="140"/>
      <c r="C159" s="141" t="s">
        <v>238</v>
      </c>
      <c r="D159" s="141" t="s">
        <v>160</v>
      </c>
      <c r="E159" s="142" t="s">
        <v>1456</v>
      </c>
      <c r="F159" s="143" t="s">
        <v>1457</v>
      </c>
      <c r="G159" s="144" t="s">
        <v>195</v>
      </c>
      <c r="H159" s="145">
        <v>24</v>
      </c>
      <c r="I159" s="146"/>
      <c r="J159" s="146">
        <f>ROUND(I159*H159,2)</f>
        <v>0</v>
      </c>
      <c r="K159" s="143" t="s">
        <v>201</v>
      </c>
      <c r="L159" s="30"/>
      <c r="M159" s="147" t="s">
        <v>1</v>
      </c>
      <c r="N159" s="148" t="s">
        <v>37</v>
      </c>
      <c r="O159" s="149">
        <v>3.55</v>
      </c>
      <c r="P159" s="149">
        <f>O159*H159</f>
        <v>85.199999999999989</v>
      </c>
      <c r="Q159" s="149">
        <v>0</v>
      </c>
      <c r="R159" s="149">
        <f>Q159*H159</f>
        <v>0</v>
      </c>
      <c r="S159" s="149">
        <v>6.9999999999999999E-4</v>
      </c>
      <c r="T159" s="150">
        <f>S159*H159</f>
        <v>1.6799999999999999E-2</v>
      </c>
      <c r="U159" s="29"/>
      <c r="V159" s="29"/>
      <c r="W159" s="29"/>
      <c r="X159" s="29"/>
      <c r="Y159" s="29"/>
      <c r="Z159" s="29"/>
      <c r="AA159" s="29"/>
      <c r="AB159" s="29"/>
      <c r="AC159" s="29"/>
      <c r="AD159" s="29"/>
      <c r="AE159" s="29"/>
      <c r="AR159" s="151" t="s">
        <v>165</v>
      </c>
      <c r="AT159" s="151" t="s">
        <v>160</v>
      </c>
      <c r="AU159" s="151" t="s">
        <v>82</v>
      </c>
      <c r="AY159" s="17" t="s">
        <v>157</v>
      </c>
      <c r="BE159" s="152">
        <f>IF(N159="základní",J159,0)</f>
        <v>0</v>
      </c>
      <c r="BF159" s="152">
        <f>IF(N159="snížená",J159,0)</f>
        <v>0</v>
      </c>
      <c r="BG159" s="152">
        <f>IF(N159="zákl. přenesená",J159,0)</f>
        <v>0</v>
      </c>
      <c r="BH159" s="152">
        <f>IF(N159="sníž. přenesená",J159,0)</f>
        <v>0</v>
      </c>
      <c r="BI159" s="152">
        <f>IF(N159="nulová",J159,0)</f>
        <v>0</v>
      </c>
      <c r="BJ159" s="17" t="s">
        <v>80</v>
      </c>
      <c r="BK159" s="152">
        <f>ROUND(I159*H159,2)</f>
        <v>0</v>
      </c>
      <c r="BL159" s="17" t="s">
        <v>165</v>
      </c>
      <c r="BM159" s="151" t="s">
        <v>1690</v>
      </c>
    </row>
    <row r="160" spans="1:65" s="14" customFormat="1" x14ac:dyDescent="0.2">
      <c r="B160" s="163"/>
      <c r="D160" s="153" t="s">
        <v>169</v>
      </c>
      <c r="E160" s="164" t="s">
        <v>1</v>
      </c>
      <c r="F160" s="165" t="s">
        <v>1691</v>
      </c>
      <c r="H160" s="166">
        <v>24</v>
      </c>
      <c r="L160" s="163"/>
      <c r="M160" s="167"/>
      <c r="N160" s="168"/>
      <c r="O160" s="168"/>
      <c r="P160" s="168"/>
      <c r="Q160" s="168"/>
      <c r="R160" s="168"/>
      <c r="S160" s="168"/>
      <c r="T160" s="169"/>
      <c r="AT160" s="164" t="s">
        <v>169</v>
      </c>
      <c r="AU160" s="164" t="s">
        <v>82</v>
      </c>
      <c r="AV160" s="14" t="s">
        <v>82</v>
      </c>
      <c r="AW160" s="14" t="s">
        <v>171</v>
      </c>
      <c r="AX160" s="14" t="s">
        <v>80</v>
      </c>
      <c r="AY160" s="164" t="s">
        <v>157</v>
      </c>
    </row>
    <row r="161" spans="1:65" s="2" customFormat="1" ht="24" x14ac:dyDescent="0.2">
      <c r="A161" s="29"/>
      <c r="B161" s="140"/>
      <c r="C161" s="141" t="s">
        <v>241</v>
      </c>
      <c r="D161" s="141" t="s">
        <v>160</v>
      </c>
      <c r="E161" s="142" t="s">
        <v>1460</v>
      </c>
      <c r="F161" s="143" t="s">
        <v>1461</v>
      </c>
      <c r="G161" s="144" t="s">
        <v>163</v>
      </c>
      <c r="H161" s="145">
        <v>30.652999999999999</v>
      </c>
      <c r="I161" s="146"/>
      <c r="J161" s="146">
        <f>ROUND(I161*H161,2)</f>
        <v>0</v>
      </c>
      <c r="K161" s="143" t="s">
        <v>201</v>
      </c>
      <c r="L161" s="30"/>
      <c r="M161" s="147" t="s">
        <v>1</v>
      </c>
      <c r="N161" s="148" t="s">
        <v>37</v>
      </c>
      <c r="O161" s="149">
        <v>3.64</v>
      </c>
      <c r="P161" s="149">
        <f>O161*H161</f>
        <v>111.57692</v>
      </c>
      <c r="Q161" s="149">
        <v>0</v>
      </c>
      <c r="R161" s="149">
        <f>Q161*H161</f>
        <v>0</v>
      </c>
      <c r="S161" s="149">
        <v>1.5E-3</v>
      </c>
      <c r="T161" s="150">
        <f>S161*H161</f>
        <v>4.59795E-2</v>
      </c>
      <c r="U161" s="29"/>
      <c r="V161" s="29"/>
      <c r="W161" s="29"/>
      <c r="X161" s="29"/>
      <c r="Y161" s="29"/>
      <c r="Z161" s="29"/>
      <c r="AA161" s="29"/>
      <c r="AB161" s="29"/>
      <c r="AC161" s="29"/>
      <c r="AD161" s="29"/>
      <c r="AE161" s="29"/>
      <c r="AR161" s="151" t="s">
        <v>165</v>
      </c>
      <c r="AT161" s="151" t="s">
        <v>160</v>
      </c>
      <c r="AU161" s="151" t="s">
        <v>82</v>
      </c>
      <c r="AY161" s="17" t="s">
        <v>157</v>
      </c>
      <c r="BE161" s="152">
        <f>IF(N161="základní",J161,0)</f>
        <v>0</v>
      </c>
      <c r="BF161" s="152">
        <f>IF(N161="snížená",J161,0)</f>
        <v>0</v>
      </c>
      <c r="BG161" s="152">
        <f>IF(N161="zákl. přenesená",J161,0)</f>
        <v>0</v>
      </c>
      <c r="BH161" s="152">
        <f>IF(N161="sníž. přenesená",J161,0)</f>
        <v>0</v>
      </c>
      <c r="BI161" s="152">
        <f>IF(N161="nulová",J161,0)</f>
        <v>0</v>
      </c>
      <c r="BJ161" s="17" t="s">
        <v>80</v>
      </c>
      <c r="BK161" s="152">
        <f>ROUND(I161*H161,2)</f>
        <v>0</v>
      </c>
      <c r="BL161" s="17" t="s">
        <v>165</v>
      </c>
      <c r="BM161" s="151" t="s">
        <v>1692</v>
      </c>
    </row>
    <row r="162" spans="1:65" s="2" customFormat="1" ht="29.25" x14ac:dyDescent="0.2">
      <c r="A162" s="29"/>
      <c r="B162" s="30"/>
      <c r="C162" s="29"/>
      <c r="D162" s="153" t="s">
        <v>167</v>
      </c>
      <c r="E162" s="29"/>
      <c r="F162" s="154" t="s">
        <v>1463</v>
      </c>
      <c r="G162" s="29"/>
      <c r="H162" s="29"/>
      <c r="I162" s="29"/>
      <c r="J162" s="29"/>
      <c r="K162" s="29"/>
      <c r="L162" s="30"/>
      <c r="M162" s="155"/>
      <c r="N162" s="156"/>
      <c r="O162" s="55"/>
      <c r="P162" s="55"/>
      <c r="Q162" s="55"/>
      <c r="R162" s="55"/>
      <c r="S162" s="55"/>
      <c r="T162" s="56"/>
      <c r="U162" s="29"/>
      <c r="V162" s="29"/>
      <c r="W162" s="29"/>
      <c r="X162" s="29"/>
      <c r="Y162" s="29"/>
      <c r="Z162" s="29"/>
      <c r="AA162" s="29"/>
      <c r="AB162" s="29"/>
      <c r="AC162" s="29"/>
      <c r="AD162" s="29"/>
      <c r="AE162" s="29"/>
      <c r="AT162" s="17" t="s">
        <v>167</v>
      </c>
      <c r="AU162" s="17" t="s">
        <v>82</v>
      </c>
    </row>
    <row r="163" spans="1:65" s="14" customFormat="1" x14ac:dyDescent="0.2">
      <c r="B163" s="163"/>
      <c r="D163" s="153" t="s">
        <v>169</v>
      </c>
      <c r="E163" s="164" t="s">
        <v>1</v>
      </c>
      <c r="F163" s="165" t="s">
        <v>1693</v>
      </c>
      <c r="H163" s="166">
        <v>30.652999999999999</v>
      </c>
      <c r="L163" s="163"/>
      <c r="M163" s="167"/>
      <c r="N163" s="168"/>
      <c r="O163" s="168"/>
      <c r="P163" s="168"/>
      <c r="Q163" s="168"/>
      <c r="R163" s="168"/>
      <c r="S163" s="168"/>
      <c r="T163" s="169"/>
      <c r="AT163" s="164" t="s">
        <v>169</v>
      </c>
      <c r="AU163" s="164" t="s">
        <v>82</v>
      </c>
      <c r="AV163" s="14" t="s">
        <v>82</v>
      </c>
      <c r="AW163" s="14" t="s">
        <v>171</v>
      </c>
      <c r="AX163" s="14" t="s">
        <v>80</v>
      </c>
      <c r="AY163" s="164" t="s">
        <v>157</v>
      </c>
    </row>
    <row r="164" spans="1:65" s="2" customFormat="1" ht="36" x14ac:dyDescent="0.2">
      <c r="A164" s="29"/>
      <c r="B164" s="140"/>
      <c r="C164" s="141" t="s">
        <v>247</v>
      </c>
      <c r="D164" s="141" t="s">
        <v>160</v>
      </c>
      <c r="E164" s="142" t="s">
        <v>1465</v>
      </c>
      <c r="F164" s="143" t="s">
        <v>1466</v>
      </c>
      <c r="G164" s="144" t="s">
        <v>236</v>
      </c>
      <c r="H164" s="145">
        <v>83</v>
      </c>
      <c r="I164" s="146"/>
      <c r="J164" s="146">
        <f>ROUND(I164*H164,2)</f>
        <v>0</v>
      </c>
      <c r="K164" s="143" t="s">
        <v>201</v>
      </c>
      <c r="L164" s="30"/>
      <c r="M164" s="147" t="s">
        <v>1</v>
      </c>
      <c r="N164" s="148" t="s">
        <v>37</v>
      </c>
      <c r="O164" s="149">
        <v>0.308</v>
      </c>
      <c r="P164" s="149">
        <f>O164*H164</f>
        <v>25.564</v>
      </c>
      <c r="Q164" s="149">
        <v>2.0000000000000001E-4</v>
      </c>
      <c r="R164" s="149">
        <f>Q164*H164</f>
        <v>1.66E-2</v>
      </c>
      <c r="S164" s="149">
        <v>0</v>
      </c>
      <c r="T164" s="150">
        <f>S164*H164</f>
        <v>0</v>
      </c>
      <c r="U164" s="29"/>
      <c r="V164" s="29"/>
      <c r="W164" s="29"/>
      <c r="X164" s="29"/>
      <c r="Y164" s="29"/>
      <c r="Z164" s="29"/>
      <c r="AA164" s="29"/>
      <c r="AB164" s="29"/>
      <c r="AC164" s="29"/>
      <c r="AD164" s="29"/>
      <c r="AE164" s="29"/>
      <c r="AR164" s="151" t="s">
        <v>165</v>
      </c>
      <c r="AT164" s="151" t="s">
        <v>160</v>
      </c>
      <c r="AU164" s="151" t="s">
        <v>82</v>
      </c>
      <c r="AY164" s="17" t="s">
        <v>157</v>
      </c>
      <c r="BE164" s="152">
        <f>IF(N164="základní",J164,0)</f>
        <v>0</v>
      </c>
      <c r="BF164" s="152">
        <f>IF(N164="snížená",J164,0)</f>
        <v>0</v>
      </c>
      <c r="BG164" s="152">
        <f>IF(N164="zákl. přenesená",J164,0)</f>
        <v>0</v>
      </c>
      <c r="BH164" s="152">
        <f>IF(N164="sníž. přenesená",J164,0)</f>
        <v>0</v>
      </c>
      <c r="BI164" s="152">
        <f>IF(N164="nulová",J164,0)</f>
        <v>0</v>
      </c>
      <c r="BJ164" s="17" t="s">
        <v>80</v>
      </c>
      <c r="BK164" s="152">
        <f>ROUND(I164*H164,2)</f>
        <v>0</v>
      </c>
      <c r="BL164" s="17" t="s">
        <v>165</v>
      </c>
      <c r="BM164" s="151" t="s">
        <v>1694</v>
      </c>
    </row>
    <row r="165" spans="1:65" s="2" customFormat="1" ht="97.5" x14ac:dyDescent="0.2">
      <c r="A165" s="29"/>
      <c r="B165" s="30"/>
      <c r="C165" s="29"/>
      <c r="D165" s="153" t="s">
        <v>167</v>
      </c>
      <c r="E165" s="29"/>
      <c r="F165" s="154" t="s">
        <v>1468</v>
      </c>
      <c r="G165" s="29"/>
      <c r="H165" s="29"/>
      <c r="I165" s="29"/>
      <c r="J165" s="29"/>
      <c r="K165" s="29"/>
      <c r="L165" s="30"/>
      <c r="M165" s="155"/>
      <c r="N165" s="156"/>
      <c r="O165" s="55"/>
      <c r="P165" s="55"/>
      <c r="Q165" s="55"/>
      <c r="R165" s="55"/>
      <c r="S165" s="55"/>
      <c r="T165" s="56"/>
      <c r="U165" s="29"/>
      <c r="V165" s="29"/>
      <c r="W165" s="29"/>
      <c r="X165" s="29"/>
      <c r="Y165" s="29"/>
      <c r="Z165" s="29"/>
      <c r="AA165" s="29"/>
      <c r="AB165" s="29"/>
      <c r="AC165" s="29"/>
      <c r="AD165" s="29"/>
      <c r="AE165" s="29"/>
      <c r="AT165" s="17" t="s">
        <v>167</v>
      </c>
      <c r="AU165" s="17" t="s">
        <v>82</v>
      </c>
    </row>
    <row r="166" spans="1:65" s="14" customFormat="1" x14ac:dyDescent="0.2">
      <c r="B166" s="163"/>
      <c r="D166" s="153" t="s">
        <v>169</v>
      </c>
      <c r="E166" s="164" t="s">
        <v>1</v>
      </c>
      <c r="F166" s="165" t="s">
        <v>1695</v>
      </c>
      <c r="H166" s="166">
        <v>83</v>
      </c>
      <c r="L166" s="163"/>
      <c r="M166" s="167"/>
      <c r="N166" s="168"/>
      <c r="O166" s="168"/>
      <c r="P166" s="168"/>
      <c r="Q166" s="168"/>
      <c r="R166" s="168"/>
      <c r="S166" s="168"/>
      <c r="T166" s="169"/>
      <c r="AT166" s="164" t="s">
        <v>169</v>
      </c>
      <c r="AU166" s="164" t="s">
        <v>82</v>
      </c>
      <c r="AV166" s="14" t="s">
        <v>82</v>
      </c>
      <c r="AW166" s="14" t="s">
        <v>171</v>
      </c>
      <c r="AX166" s="14" t="s">
        <v>80</v>
      </c>
      <c r="AY166" s="164" t="s">
        <v>157</v>
      </c>
    </row>
    <row r="167" spans="1:65" s="2" customFormat="1" ht="24" x14ac:dyDescent="0.2">
      <c r="A167" s="29"/>
      <c r="B167" s="140"/>
      <c r="C167" s="141" t="s">
        <v>251</v>
      </c>
      <c r="D167" s="141" t="s">
        <v>160</v>
      </c>
      <c r="E167" s="142" t="s">
        <v>1337</v>
      </c>
      <c r="F167" s="143" t="s">
        <v>1338</v>
      </c>
      <c r="G167" s="144" t="s">
        <v>163</v>
      </c>
      <c r="H167" s="145">
        <v>3.89</v>
      </c>
      <c r="I167" s="146"/>
      <c r="J167" s="146">
        <f>ROUND(I167*H167,2)</f>
        <v>0</v>
      </c>
      <c r="K167" s="143" t="s">
        <v>164</v>
      </c>
      <c r="L167" s="30"/>
      <c r="M167" s="147" t="s">
        <v>1</v>
      </c>
      <c r="N167" s="148" t="s">
        <v>37</v>
      </c>
      <c r="O167" s="149">
        <v>2.976</v>
      </c>
      <c r="P167" s="149">
        <f>O167*H167</f>
        <v>11.576640000000001</v>
      </c>
      <c r="Q167" s="149">
        <v>0.12</v>
      </c>
      <c r="R167" s="149">
        <f>Q167*H167</f>
        <v>0.46679999999999999</v>
      </c>
      <c r="S167" s="149">
        <v>2.4900000000000002</v>
      </c>
      <c r="T167" s="150">
        <f>S167*H167</f>
        <v>9.6861000000000015</v>
      </c>
      <c r="U167" s="29"/>
      <c r="V167" s="29"/>
      <c r="W167" s="29"/>
      <c r="X167" s="29"/>
      <c r="Y167" s="29"/>
      <c r="Z167" s="29"/>
      <c r="AA167" s="29"/>
      <c r="AB167" s="29"/>
      <c r="AC167" s="29"/>
      <c r="AD167" s="29"/>
      <c r="AE167" s="29"/>
      <c r="AR167" s="151" t="s">
        <v>165</v>
      </c>
      <c r="AT167" s="151" t="s">
        <v>160</v>
      </c>
      <c r="AU167" s="151" t="s">
        <v>82</v>
      </c>
      <c r="AY167" s="17" t="s">
        <v>157</v>
      </c>
      <c r="BE167" s="152">
        <f>IF(N167="základní",J167,0)</f>
        <v>0</v>
      </c>
      <c r="BF167" s="152">
        <f>IF(N167="snížená",J167,0)</f>
        <v>0</v>
      </c>
      <c r="BG167" s="152">
        <f>IF(N167="zákl. přenesená",J167,0)</f>
        <v>0</v>
      </c>
      <c r="BH167" s="152">
        <f>IF(N167="sníž. přenesená",J167,0)</f>
        <v>0</v>
      </c>
      <c r="BI167" s="152">
        <f>IF(N167="nulová",J167,0)</f>
        <v>0</v>
      </c>
      <c r="BJ167" s="17" t="s">
        <v>80</v>
      </c>
      <c r="BK167" s="152">
        <f>ROUND(I167*H167,2)</f>
        <v>0</v>
      </c>
      <c r="BL167" s="17" t="s">
        <v>165</v>
      </c>
      <c r="BM167" s="151" t="s">
        <v>1696</v>
      </c>
    </row>
    <row r="168" spans="1:65" s="2" customFormat="1" ht="175.5" x14ac:dyDescent="0.2">
      <c r="A168" s="29"/>
      <c r="B168" s="30"/>
      <c r="C168" s="29"/>
      <c r="D168" s="153" t="s">
        <v>167</v>
      </c>
      <c r="E168" s="29"/>
      <c r="F168" s="154" t="s">
        <v>1340</v>
      </c>
      <c r="G168" s="29"/>
      <c r="H168" s="29"/>
      <c r="I168" s="29"/>
      <c r="J168" s="29"/>
      <c r="K168" s="29"/>
      <c r="L168" s="30"/>
      <c r="M168" s="155"/>
      <c r="N168" s="156"/>
      <c r="O168" s="55"/>
      <c r="P168" s="55"/>
      <c r="Q168" s="55"/>
      <c r="R168" s="55"/>
      <c r="S168" s="55"/>
      <c r="T168" s="56"/>
      <c r="U168" s="29"/>
      <c r="V168" s="29"/>
      <c r="W168" s="29"/>
      <c r="X168" s="29"/>
      <c r="Y168" s="29"/>
      <c r="Z168" s="29"/>
      <c r="AA168" s="29"/>
      <c r="AB168" s="29"/>
      <c r="AC168" s="29"/>
      <c r="AD168" s="29"/>
      <c r="AE168" s="29"/>
      <c r="AT168" s="17" t="s">
        <v>167</v>
      </c>
      <c r="AU168" s="17" t="s">
        <v>82</v>
      </c>
    </row>
    <row r="169" spans="1:65" s="14" customFormat="1" x14ac:dyDescent="0.2">
      <c r="B169" s="163"/>
      <c r="D169" s="153" t="s">
        <v>169</v>
      </c>
      <c r="E169" s="164" t="s">
        <v>1</v>
      </c>
      <c r="F169" s="165" t="s">
        <v>1697</v>
      </c>
      <c r="H169" s="166">
        <v>3.8900399999999999</v>
      </c>
      <c r="L169" s="163"/>
      <c r="M169" s="167"/>
      <c r="N169" s="168"/>
      <c r="O169" s="168"/>
      <c r="P169" s="168"/>
      <c r="Q169" s="168"/>
      <c r="R169" s="168"/>
      <c r="S169" s="168"/>
      <c r="T169" s="169"/>
      <c r="AT169" s="164" t="s">
        <v>169</v>
      </c>
      <c r="AU169" s="164" t="s">
        <v>82</v>
      </c>
      <c r="AV169" s="14" t="s">
        <v>82</v>
      </c>
      <c r="AW169" s="14" t="s">
        <v>171</v>
      </c>
      <c r="AX169" s="14" t="s">
        <v>80</v>
      </c>
      <c r="AY169" s="164" t="s">
        <v>157</v>
      </c>
    </row>
    <row r="170" spans="1:65" s="2" customFormat="1" ht="21.75" customHeight="1" x14ac:dyDescent="0.2">
      <c r="A170" s="29"/>
      <c r="B170" s="140"/>
      <c r="C170" s="141" t="s">
        <v>8</v>
      </c>
      <c r="D170" s="141" t="s">
        <v>160</v>
      </c>
      <c r="E170" s="142" t="s">
        <v>1059</v>
      </c>
      <c r="F170" s="143" t="s">
        <v>1060</v>
      </c>
      <c r="G170" s="144" t="s">
        <v>195</v>
      </c>
      <c r="H170" s="145">
        <v>91.412000000000006</v>
      </c>
      <c r="I170" s="146"/>
      <c r="J170" s="146">
        <f>ROUND(I170*H170,2)</f>
        <v>0</v>
      </c>
      <c r="K170" s="143" t="s">
        <v>164</v>
      </c>
      <c r="L170" s="30"/>
      <c r="M170" s="147" t="s">
        <v>1</v>
      </c>
      <c r="N170" s="148" t="s">
        <v>37</v>
      </c>
      <c r="O170" s="149">
        <v>0.33500000000000002</v>
      </c>
      <c r="P170" s="149">
        <f>O170*H170</f>
        <v>30.623020000000004</v>
      </c>
      <c r="Q170" s="149">
        <v>0</v>
      </c>
      <c r="R170" s="149">
        <f>Q170*H170</f>
        <v>0</v>
      </c>
      <c r="S170" s="149">
        <v>0</v>
      </c>
      <c r="T170" s="150">
        <f>S170*H170</f>
        <v>0</v>
      </c>
      <c r="U170" s="29"/>
      <c r="V170" s="29"/>
      <c r="W170" s="29"/>
      <c r="X170" s="29"/>
      <c r="Y170" s="29"/>
      <c r="Z170" s="29"/>
      <c r="AA170" s="29"/>
      <c r="AB170" s="29"/>
      <c r="AC170" s="29"/>
      <c r="AD170" s="29"/>
      <c r="AE170" s="29"/>
      <c r="AR170" s="151" t="s">
        <v>165</v>
      </c>
      <c r="AT170" s="151" t="s">
        <v>160</v>
      </c>
      <c r="AU170" s="151" t="s">
        <v>82</v>
      </c>
      <c r="AY170" s="17" t="s">
        <v>157</v>
      </c>
      <c r="BE170" s="152">
        <f>IF(N170="základní",J170,0)</f>
        <v>0</v>
      </c>
      <c r="BF170" s="152">
        <f>IF(N170="snížená",J170,0)</f>
        <v>0</v>
      </c>
      <c r="BG170" s="152">
        <f>IF(N170="zákl. přenesená",J170,0)</f>
        <v>0</v>
      </c>
      <c r="BH170" s="152">
        <f>IF(N170="sníž. přenesená",J170,0)</f>
        <v>0</v>
      </c>
      <c r="BI170" s="152">
        <f>IF(N170="nulová",J170,0)</f>
        <v>0</v>
      </c>
      <c r="BJ170" s="17" t="s">
        <v>80</v>
      </c>
      <c r="BK170" s="152">
        <f>ROUND(I170*H170,2)</f>
        <v>0</v>
      </c>
      <c r="BL170" s="17" t="s">
        <v>165</v>
      </c>
      <c r="BM170" s="151" t="s">
        <v>1698</v>
      </c>
    </row>
    <row r="171" spans="1:65" s="2" customFormat="1" ht="68.25" x14ac:dyDescent="0.2">
      <c r="A171" s="29"/>
      <c r="B171" s="30"/>
      <c r="C171" s="29"/>
      <c r="D171" s="153" t="s">
        <v>167</v>
      </c>
      <c r="E171" s="29"/>
      <c r="F171" s="154" t="s">
        <v>1062</v>
      </c>
      <c r="G171" s="29"/>
      <c r="H171" s="29"/>
      <c r="I171" s="29"/>
      <c r="J171" s="29"/>
      <c r="K171" s="29"/>
      <c r="L171" s="30"/>
      <c r="M171" s="155"/>
      <c r="N171" s="156"/>
      <c r="O171" s="55"/>
      <c r="P171" s="55"/>
      <c r="Q171" s="55"/>
      <c r="R171" s="55"/>
      <c r="S171" s="55"/>
      <c r="T171" s="56"/>
      <c r="U171" s="29"/>
      <c r="V171" s="29"/>
      <c r="W171" s="29"/>
      <c r="X171" s="29"/>
      <c r="Y171" s="29"/>
      <c r="Z171" s="29"/>
      <c r="AA171" s="29"/>
      <c r="AB171" s="29"/>
      <c r="AC171" s="29"/>
      <c r="AD171" s="29"/>
      <c r="AE171" s="29"/>
      <c r="AT171" s="17" t="s">
        <v>167</v>
      </c>
      <c r="AU171" s="17" t="s">
        <v>82</v>
      </c>
    </row>
    <row r="172" spans="1:65" s="14" customFormat="1" x14ac:dyDescent="0.2">
      <c r="B172" s="163"/>
      <c r="D172" s="153" t="s">
        <v>169</v>
      </c>
      <c r="E172" s="164" t="s">
        <v>1</v>
      </c>
      <c r="F172" s="165" t="s">
        <v>1699</v>
      </c>
      <c r="H172" s="166">
        <v>91.411799999999999</v>
      </c>
      <c r="L172" s="163"/>
      <c r="M172" s="167"/>
      <c r="N172" s="168"/>
      <c r="O172" s="168"/>
      <c r="P172" s="168"/>
      <c r="Q172" s="168"/>
      <c r="R172" s="168"/>
      <c r="S172" s="168"/>
      <c r="T172" s="169"/>
      <c r="AT172" s="164" t="s">
        <v>169</v>
      </c>
      <c r="AU172" s="164" t="s">
        <v>82</v>
      </c>
      <c r="AV172" s="14" t="s">
        <v>82</v>
      </c>
      <c r="AW172" s="14" t="s">
        <v>171</v>
      </c>
      <c r="AX172" s="14" t="s">
        <v>80</v>
      </c>
      <c r="AY172" s="164" t="s">
        <v>157</v>
      </c>
    </row>
    <row r="173" spans="1:65" s="2" customFormat="1" ht="24" x14ac:dyDescent="0.2">
      <c r="A173" s="29"/>
      <c r="B173" s="140"/>
      <c r="C173" s="141" t="s">
        <v>262</v>
      </c>
      <c r="D173" s="141" t="s">
        <v>160</v>
      </c>
      <c r="E173" s="142" t="s">
        <v>1491</v>
      </c>
      <c r="F173" s="143" t="s">
        <v>1492</v>
      </c>
      <c r="G173" s="144" t="s">
        <v>163</v>
      </c>
      <c r="H173" s="145">
        <v>3.8809999999999998</v>
      </c>
      <c r="I173" s="146"/>
      <c r="J173" s="146">
        <f>ROUND(I173*H173,2)</f>
        <v>0</v>
      </c>
      <c r="K173" s="143" t="s">
        <v>164</v>
      </c>
      <c r="L173" s="30"/>
      <c r="M173" s="147" t="s">
        <v>1</v>
      </c>
      <c r="N173" s="148" t="s">
        <v>37</v>
      </c>
      <c r="O173" s="149">
        <v>27.917000000000002</v>
      </c>
      <c r="P173" s="149">
        <f>O173*H173</f>
        <v>108.345877</v>
      </c>
      <c r="Q173" s="149">
        <v>0.50375000000000003</v>
      </c>
      <c r="R173" s="149">
        <f>Q173*H173</f>
        <v>1.95505375</v>
      </c>
      <c r="S173" s="149">
        <v>2.5</v>
      </c>
      <c r="T173" s="150">
        <f>S173*H173</f>
        <v>9.7024999999999988</v>
      </c>
      <c r="U173" s="29"/>
      <c r="V173" s="29"/>
      <c r="W173" s="29"/>
      <c r="X173" s="29"/>
      <c r="Y173" s="29"/>
      <c r="Z173" s="29"/>
      <c r="AA173" s="29"/>
      <c r="AB173" s="29"/>
      <c r="AC173" s="29"/>
      <c r="AD173" s="29"/>
      <c r="AE173" s="29"/>
      <c r="AR173" s="151" t="s">
        <v>165</v>
      </c>
      <c r="AT173" s="151" t="s">
        <v>160</v>
      </c>
      <c r="AU173" s="151" t="s">
        <v>82</v>
      </c>
      <c r="AY173" s="17" t="s">
        <v>157</v>
      </c>
      <c r="BE173" s="152">
        <f>IF(N173="základní",J173,0)</f>
        <v>0</v>
      </c>
      <c r="BF173" s="152">
        <f>IF(N173="snížená",J173,0)</f>
        <v>0</v>
      </c>
      <c r="BG173" s="152">
        <f>IF(N173="zákl. přenesená",J173,0)</f>
        <v>0</v>
      </c>
      <c r="BH173" s="152">
        <f>IF(N173="sníž. přenesená",J173,0)</f>
        <v>0</v>
      </c>
      <c r="BI173" s="152">
        <f>IF(N173="nulová",J173,0)</f>
        <v>0</v>
      </c>
      <c r="BJ173" s="17" t="s">
        <v>80</v>
      </c>
      <c r="BK173" s="152">
        <f>ROUND(I173*H173,2)</f>
        <v>0</v>
      </c>
      <c r="BL173" s="17" t="s">
        <v>165</v>
      </c>
      <c r="BM173" s="151" t="s">
        <v>1700</v>
      </c>
    </row>
    <row r="174" spans="1:65" s="2" customFormat="1" ht="78" x14ac:dyDescent="0.2">
      <c r="A174" s="29"/>
      <c r="B174" s="30"/>
      <c r="C174" s="29"/>
      <c r="D174" s="153" t="s">
        <v>167</v>
      </c>
      <c r="E174" s="29"/>
      <c r="F174" s="154" t="s">
        <v>1076</v>
      </c>
      <c r="G174" s="29"/>
      <c r="H174" s="29"/>
      <c r="I174" s="29"/>
      <c r="J174" s="29"/>
      <c r="K174" s="29"/>
      <c r="L174" s="30"/>
      <c r="M174" s="155"/>
      <c r="N174" s="156"/>
      <c r="O174" s="55"/>
      <c r="P174" s="55"/>
      <c r="Q174" s="55"/>
      <c r="R174" s="55"/>
      <c r="S174" s="55"/>
      <c r="T174" s="56"/>
      <c r="U174" s="29"/>
      <c r="V174" s="29"/>
      <c r="W174" s="29"/>
      <c r="X174" s="29"/>
      <c r="Y174" s="29"/>
      <c r="Z174" s="29"/>
      <c r="AA174" s="29"/>
      <c r="AB174" s="29"/>
      <c r="AC174" s="29"/>
      <c r="AD174" s="29"/>
      <c r="AE174" s="29"/>
      <c r="AT174" s="17" t="s">
        <v>167</v>
      </c>
      <c r="AU174" s="17" t="s">
        <v>82</v>
      </c>
    </row>
    <row r="175" spans="1:65" s="14" customFormat="1" x14ac:dyDescent="0.2">
      <c r="B175" s="163"/>
      <c r="D175" s="153" t="s">
        <v>169</v>
      </c>
      <c r="E175" s="164" t="s">
        <v>1</v>
      </c>
      <c r="F175" s="165" t="s">
        <v>1701</v>
      </c>
      <c r="H175" s="166">
        <v>3.8805900000000002</v>
      </c>
      <c r="L175" s="163"/>
      <c r="M175" s="167"/>
      <c r="N175" s="168"/>
      <c r="O175" s="168"/>
      <c r="P175" s="168"/>
      <c r="Q175" s="168"/>
      <c r="R175" s="168"/>
      <c r="S175" s="168"/>
      <c r="T175" s="169"/>
      <c r="AT175" s="164" t="s">
        <v>169</v>
      </c>
      <c r="AU175" s="164" t="s">
        <v>82</v>
      </c>
      <c r="AV175" s="14" t="s">
        <v>82</v>
      </c>
      <c r="AW175" s="14" t="s">
        <v>171</v>
      </c>
      <c r="AX175" s="14" t="s">
        <v>80</v>
      </c>
      <c r="AY175" s="164" t="s">
        <v>157</v>
      </c>
    </row>
    <row r="176" spans="1:65" s="2" customFormat="1" ht="36" x14ac:dyDescent="0.2">
      <c r="A176" s="29"/>
      <c r="B176" s="140"/>
      <c r="C176" s="141" t="s">
        <v>267</v>
      </c>
      <c r="D176" s="141" t="s">
        <v>160</v>
      </c>
      <c r="E176" s="142" t="s">
        <v>1495</v>
      </c>
      <c r="F176" s="143" t="s">
        <v>1496</v>
      </c>
      <c r="G176" s="144" t="s">
        <v>195</v>
      </c>
      <c r="H176" s="145">
        <v>77.611999999999995</v>
      </c>
      <c r="I176" s="146"/>
      <c r="J176" s="146">
        <f>ROUND(I176*H176,2)</f>
        <v>0</v>
      </c>
      <c r="K176" s="143" t="s">
        <v>201</v>
      </c>
      <c r="L176" s="30"/>
      <c r="M176" s="147" t="s">
        <v>1</v>
      </c>
      <c r="N176" s="148" t="s">
        <v>37</v>
      </c>
      <c r="O176" s="149">
        <v>1.8320000000000001</v>
      </c>
      <c r="P176" s="149">
        <f>O176*H176</f>
        <v>142.18518399999999</v>
      </c>
      <c r="Q176" s="149">
        <v>0.12273000000000001</v>
      </c>
      <c r="R176" s="149">
        <f>Q176*H176</f>
        <v>9.5253207599999996</v>
      </c>
      <c r="S176" s="149">
        <v>0</v>
      </c>
      <c r="T176" s="150">
        <f>S176*H176</f>
        <v>0</v>
      </c>
      <c r="U176" s="29"/>
      <c r="V176" s="29"/>
      <c r="W176" s="29"/>
      <c r="X176" s="29"/>
      <c r="Y176" s="29"/>
      <c r="Z176" s="29"/>
      <c r="AA176" s="29"/>
      <c r="AB176" s="29"/>
      <c r="AC176" s="29"/>
      <c r="AD176" s="29"/>
      <c r="AE176" s="29"/>
      <c r="AR176" s="151" t="s">
        <v>165</v>
      </c>
      <c r="AT176" s="151" t="s">
        <v>160</v>
      </c>
      <c r="AU176" s="151" t="s">
        <v>82</v>
      </c>
      <c r="AY176" s="17" t="s">
        <v>157</v>
      </c>
      <c r="BE176" s="152">
        <f>IF(N176="základní",J176,0)</f>
        <v>0</v>
      </c>
      <c r="BF176" s="152">
        <f>IF(N176="snížená",J176,0)</f>
        <v>0</v>
      </c>
      <c r="BG176" s="152">
        <f>IF(N176="zákl. přenesená",J176,0)</f>
        <v>0</v>
      </c>
      <c r="BH176" s="152">
        <f>IF(N176="sníž. přenesená",J176,0)</f>
        <v>0</v>
      </c>
      <c r="BI176" s="152">
        <f>IF(N176="nulová",J176,0)</f>
        <v>0</v>
      </c>
      <c r="BJ176" s="17" t="s">
        <v>80</v>
      </c>
      <c r="BK176" s="152">
        <f>ROUND(I176*H176,2)</f>
        <v>0</v>
      </c>
      <c r="BL176" s="17" t="s">
        <v>165</v>
      </c>
      <c r="BM176" s="151" t="s">
        <v>1702</v>
      </c>
    </row>
    <row r="177" spans="1:65" s="2" customFormat="1" ht="107.25" x14ac:dyDescent="0.2">
      <c r="A177" s="29"/>
      <c r="B177" s="30"/>
      <c r="C177" s="29"/>
      <c r="D177" s="153" t="s">
        <v>167</v>
      </c>
      <c r="E177" s="29"/>
      <c r="F177" s="154" t="s">
        <v>1080</v>
      </c>
      <c r="G177" s="29"/>
      <c r="H177" s="29"/>
      <c r="I177" s="29"/>
      <c r="J177" s="29"/>
      <c r="K177" s="29"/>
      <c r="L177" s="30"/>
      <c r="M177" s="155"/>
      <c r="N177" s="156"/>
      <c r="O177" s="55"/>
      <c r="P177" s="55"/>
      <c r="Q177" s="55"/>
      <c r="R177" s="55"/>
      <c r="S177" s="55"/>
      <c r="T177" s="56"/>
      <c r="U177" s="29"/>
      <c r="V177" s="29"/>
      <c r="W177" s="29"/>
      <c r="X177" s="29"/>
      <c r="Y177" s="29"/>
      <c r="Z177" s="29"/>
      <c r="AA177" s="29"/>
      <c r="AB177" s="29"/>
      <c r="AC177" s="29"/>
      <c r="AD177" s="29"/>
      <c r="AE177" s="29"/>
      <c r="AT177" s="17" t="s">
        <v>167</v>
      </c>
      <c r="AU177" s="17" t="s">
        <v>82</v>
      </c>
    </row>
    <row r="178" spans="1:65" s="14" customFormat="1" x14ac:dyDescent="0.2">
      <c r="B178" s="163"/>
      <c r="D178" s="153" t="s">
        <v>169</v>
      </c>
      <c r="E178" s="164" t="s">
        <v>1</v>
      </c>
      <c r="F178" s="165" t="s">
        <v>1703</v>
      </c>
      <c r="H178" s="166">
        <v>77.611800000000002</v>
      </c>
      <c r="L178" s="163"/>
      <c r="M178" s="167"/>
      <c r="N178" s="168"/>
      <c r="O178" s="168"/>
      <c r="P178" s="168"/>
      <c r="Q178" s="168"/>
      <c r="R178" s="168"/>
      <c r="S178" s="168"/>
      <c r="T178" s="169"/>
      <c r="AT178" s="164" t="s">
        <v>169</v>
      </c>
      <c r="AU178" s="164" t="s">
        <v>82</v>
      </c>
      <c r="AV178" s="14" t="s">
        <v>82</v>
      </c>
      <c r="AW178" s="14" t="s">
        <v>171</v>
      </c>
      <c r="AX178" s="14" t="s">
        <v>80</v>
      </c>
      <c r="AY178" s="164" t="s">
        <v>157</v>
      </c>
    </row>
    <row r="179" spans="1:65" s="2" customFormat="1" ht="36" x14ac:dyDescent="0.2">
      <c r="A179" s="29"/>
      <c r="B179" s="140"/>
      <c r="C179" s="141" t="s">
        <v>272</v>
      </c>
      <c r="D179" s="141" t="s">
        <v>160</v>
      </c>
      <c r="E179" s="142" t="s">
        <v>1088</v>
      </c>
      <c r="F179" s="143" t="s">
        <v>1089</v>
      </c>
      <c r="G179" s="144" t="s">
        <v>195</v>
      </c>
      <c r="H179" s="145">
        <v>77.611999999999995</v>
      </c>
      <c r="I179" s="146"/>
      <c r="J179" s="146">
        <f>ROUND(I179*H179,2)</f>
        <v>0</v>
      </c>
      <c r="K179" s="143" t="s">
        <v>201</v>
      </c>
      <c r="L179" s="30"/>
      <c r="M179" s="147" t="s">
        <v>1</v>
      </c>
      <c r="N179" s="148" t="s">
        <v>37</v>
      </c>
      <c r="O179" s="149">
        <v>0.45</v>
      </c>
      <c r="P179" s="149">
        <f>O179*H179</f>
        <v>34.925399999999996</v>
      </c>
      <c r="Q179" s="149">
        <v>0</v>
      </c>
      <c r="R179" s="149">
        <f>Q179*H179</f>
        <v>0</v>
      </c>
      <c r="S179" s="149">
        <v>0</v>
      </c>
      <c r="T179" s="150">
        <f>S179*H179</f>
        <v>0</v>
      </c>
      <c r="U179" s="29"/>
      <c r="V179" s="29"/>
      <c r="W179" s="29"/>
      <c r="X179" s="29"/>
      <c r="Y179" s="29"/>
      <c r="Z179" s="29"/>
      <c r="AA179" s="29"/>
      <c r="AB179" s="29"/>
      <c r="AC179" s="29"/>
      <c r="AD179" s="29"/>
      <c r="AE179" s="29"/>
      <c r="AR179" s="151" t="s">
        <v>165</v>
      </c>
      <c r="AT179" s="151" t="s">
        <v>160</v>
      </c>
      <c r="AU179" s="151" t="s">
        <v>82</v>
      </c>
      <c r="AY179" s="17" t="s">
        <v>157</v>
      </c>
      <c r="BE179" s="152">
        <f>IF(N179="základní",J179,0)</f>
        <v>0</v>
      </c>
      <c r="BF179" s="152">
        <f>IF(N179="snížená",J179,0)</f>
        <v>0</v>
      </c>
      <c r="BG179" s="152">
        <f>IF(N179="zákl. přenesená",J179,0)</f>
        <v>0</v>
      </c>
      <c r="BH179" s="152">
        <f>IF(N179="sníž. přenesená",J179,0)</f>
        <v>0</v>
      </c>
      <c r="BI179" s="152">
        <f>IF(N179="nulová",J179,0)</f>
        <v>0</v>
      </c>
      <c r="BJ179" s="17" t="s">
        <v>80</v>
      </c>
      <c r="BK179" s="152">
        <f>ROUND(I179*H179,2)</f>
        <v>0</v>
      </c>
      <c r="BL179" s="17" t="s">
        <v>165</v>
      </c>
      <c r="BM179" s="151" t="s">
        <v>1704</v>
      </c>
    </row>
    <row r="180" spans="1:65" s="2" customFormat="1" ht="39" x14ac:dyDescent="0.2">
      <c r="A180" s="29"/>
      <c r="B180" s="30"/>
      <c r="C180" s="29"/>
      <c r="D180" s="153" t="s">
        <v>167</v>
      </c>
      <c r="E180" s="29"/>
      <c r="F180" s="154" t="s">
        <v>1087</v>
      </c>
      <c r="G180" s="29"/>
      <c r="H180" s="29"/>
      <c r="I180" s="29"/>
      <c r="J180" s="29"/>
      <c r="K180" s="29"/>
      <c r="L180" s="30"/>
      <c r="M180" s="155"/>
      <c r="N180" s="156"/>
      <c r="O180" s="55"/>
      <c r="P180" s="55"/>
      <c r="Q180" s="55"/>
      <c r="R180" s="55"/>
      <c r="S180" s="55"/>
      <c r="T180" s="56"/>
      <c r="U180" s="29"/>
      <c r="V180" s="29"/>
      <c r="W180" s="29"/>
      <c r="X180" s="29"/>
      <c r="Y180" s="29"/>
      <c r="Z180" s="29"/>
      <c r="AA180" s="29"/>
      <c r="AB180" s="29"/>
      <c r="AC180" s="29"/>
      <c r="AD180" s="29"/>
      <c r="AE180" s="29"/>
      <c r="AT180" s="17" t="s">
        <v>167</v>
      </c>
      <c r="AU180" s="17" t="s">
        <v>82</v>
      </c>
    </row>
    <row r="181" spans="1:65" s="14" customFormat="1" x14ac:dyDescent="0.2">
      <c r="B181" s="163"/>
      <c r="D181" s="153" t="s">
        <v>169</v>
      </c>
      <c r="E181" s="164" t="s">
        <v>1</v>
      </c>
      <c r="F181" s="165" t="s">
        <v>1703</v>
      </c>
      <c r="H181" s="166">
        <v>77.611800000000002</v>
      </c>
      <c r="L181" s="163"/>
      <c r="M181" s="167"/>
      <c r="N181" s="168"/>
      <c r="O181" s="168"/>
      <c r="P181" s="168"/>
      <c r="Q181" s="168"/>
      <c r="R181" s="168"/>
      <c r="S181" s="168"/>
      <c r="T181" s="169"/>
      <c r="AT181" s="164" t="s">
        <v>169</v>
      </c>
      <c r="AU181" s="164" t="s">
        <v>82</v>
      </c>
      <c r="AV181" s="14" t="s">
        <v>82</v>
      </c>
      <c r="AW181" s="14" t="s">
        <v>171</v>
      </c>
      <c r="AX181" s="14" t="s">
        <v>80</v>
      </c>
      <c r="AY181" s="164" t="s">
        <v>157</v>
      </c>
    </row>
    <row r="182" spans="1:65" s="2" customFormat="1" ht="36" x14ac:dyDescent="0.2">
      <c r="A182" s="29"/>
      <c r="B182" s="140"/>
      <c r="C182" s="141" t="s">
        <v>290</v>
      </c>
      <c r="D182" s="141" t="s">
        <v>160</v>
      </c>
      <c r="E182" s="142" t="s">
        <v>1500</v>
      </c>
      <c r="F182" s="143" t="s">
        <v>1501</v>
      </c>
      <c r="G182" s="144" t="s">
        <v>195</v>
      </c>
      <c r="H182" s="145">
        <v>15.522</v>
      </c>
      <c r="I182" s="146"/>
      <c r="J182" s="146">
        <f>ROUND(I182*H182,2)</f>
        <v>0</v>
      </c>
      <c r="K182" s="143" t="s">
        <v>201</v>
      </c>
      <c r="L182" s="30"/>
      <c r="M182" s="147" t="s">
        <v>1</v>
      </c>
      <c r="N182" s="148" t="s">
        <v>37</v>
      </c>
      <c r="O182" s="149">
        <v>2.16</v>
      </c>
      <c r="P182" s="149">
        <f>O182*H182</f>
        <v>33.527520000000003</v>
      </c>
      <c r="Q182" s="149">
        <v>5.8279999999999998E-2</v>
      </c>
      <c r="R182" s="149">
        <f>Q182*H182</f>
        <v>0.90462215999999995</v>
      </c>
      <c r="S182" s="149">
        <v>0</v>
      </c>
      <c r="T182" s="150">
        <f>S182*H182</f>
        <v>0</v>
      </c>
      <c r="U182" s="29"/>
      <c r="V182" s="29"/>
      <c r="W182" s="29"/>
      <c r="X182" s="29"/>
      <c r="Y182" s="29"/>
      <c r="Z182" s="29"/>
      <c r="AA182" s="29"/>
      <c r="AB182" s="29"/>
      <c r="AC182" s="29"/>
      <c r="AD182" s="29"/>
      <c r="AE182" s="29"/>
      <c r="AR182" s="151" t="s">
        <v>165</v>
      </c>
      <c r="AT182" s="151" t="s">
        <v>160</v>
      </c>
      <c r="AU182" s="151" t="s">
        <v>82</v>
      </c>
      <c r="AY182" s="17" t="s">
        <v>157</v>
      </c>
      <c r="BE182" s="152">
        <f>IF(N182="základní",J182,0)</f>
        <v>0</v>
      </c>
      <c r="BF182" s="152">
        <f>IF(N182="snížená",J182,0)</f>
        <v>0</v>
      </c>
      <c r="BG182" s="152">
        <f>IF(N182="zákl. přenesená",J182,0)</f>
        <v>0</v>
      </c>
      <c r="BH182" s="152">
        <f>IF(N182="sníž. přenesená",J182,0)</f>
        <v>0</v>
      </c>
      <c r="BI182" s="152">
        <f>IF(N182="nulová",J182,0)</f>
        <v>0</v>
      </c>
      <c r="BJ182" s="17" t="s">
        <v>80</v>
      </c>
      <c r="BK182" s="152">
        <f>ROUND(I182*H182,2)</f>
        <v>0</v>
      </c>
      <c r="BL182" s="17" t="s">
        <v>165</v>
      </c>
      <c r="BM182" s="151" t="s">
        <v>1705</v>
      </c>
    </row>
    <row r="183" spans="1:65" s="2" customFormat="1" ht="126.75" x14ac:dyDescent="0.2">
      <c r="A183" s="29"/>
      <c r="B183" s="30"/>
      <c r="C183" s="29"/>
      <c r="D183" s="153" t="s">
        <v>167</v>
      </c>
      <c r="E183" s="29"/>
      <c r="F183" s="154" t="s">
        <v>1503</v>
      </c>
      <c r="G183" s="29"/>
      <c r="H183" s="29"/>
      <c r="I183" s="29"/>
      <c r="J183" s="29"/>
      <c r="K183" s="29"/>
      <c r="L183" s="30"/>
      <c r="M183" s="155"/>
      <c r="N183" s="156"/>
      <c r="O183" s="55"/>
      <c r="P183" s="55"/>
      <c r="Q183" s="55"/>
      <c r="R183" s="55"/>
      <c r="S183" s="55"/>
      <c r="T183" s="56"/>
      <c r="U183" s="29"/>
      <c r="V183" s="29"/>
      <c r="W183" s="29"/>
      <c r="X183" s="29"/>
      <c r="Y183" s="29"/>
      <c r="Z183" s="29"/>
      <c r="AA183" s="29"/>
      <c r="AB183" s="29"/>
      <c r="AC183" s="29"/>
      <c r="AD183" s="29"/>
      <c r="AE183" s="29"/>
      <c r="AT183" s="17" t="s">
        <v>167</v>
      </c>
      <c r="AU183" s="17" t="s">
        <v>82</v>
      </c>
    </row>
    <row r="184" spans="1:65" s="14" customFormat="1" x14ac:dyDescent="0.2">
      <c r="B184" s="163"/>
      <c r="D184" s="153" t="s">
        <v>169</v>
      </c>
      <c r="E184" s="164" t="s">
        <v>1</v>
      </c>
      <c r="F184" s="165" t="s">
        <v>1706</v>
      </c>
      <c r="H184" s="166">
        <v>15.522360000000001</v>
      </c>
      <c r="L184" s="163"/>
      <c r="M184" s="167"/>
      <c r="N184" s="168"/>
      <c r="O184" s="168"/>
      <c r="P184" s="168"/>
      <c r="Q184" s="168"/>
      <c r="R184" s="168"/>
      <c r="S184" s="168"/>
      <c r="T184" s="169"/>
      <c r="AT184" s="164" t="s">
        <v>169</v>
      </c>
      <c r="AU184" s="164" t="s">
        <v>82</v>
      </c>
      <c r="AV184" s="14" t="s">
        <v>82</v>
      </c>
      <c r="AW184" s="14" t="s">
        <v>171</v>
      </c>
      <c r="AX184" s="14" t="s">
        <v>80</v>
      </c>
      <c r="AY184" s="164" t="s">
        <v>157</v>
      </c>
    </row>
    <row r="185" spans="1:65" s="2" customFormat="1" ht="36" x14ac:dyDescent="0.2">
      <c r="A185" s="29"/>
      <c r="B185" s="140"/>
      <c r="C185" s="141" t="s">
        <v>300</v>
      </c>
      <c r="D185" s="141" t="s">
        <v>160</v>
      </c>
      <c r="E185" s="142" t="s">
        <v>1505</v>
      </c>
      <c r="F185" s="143" t="s">
        <v>1506</v>
      </c>
      <c r="G185" s="144" t="s">
        <v>195</v>
      </c>
      <c r="H185" s="145">
        <v>62.088999999999999</v>
      </c>
      <c r="I185" s="146"/>
      <c r="J185" s="146">
        <f>ROUND(I185*H185,2)</f>
        <v>0</v>
      </c>
      <c r="K185" s="143" t="s">
        <v>201</v>
      </c>
      <c r="L185" s="30"/>
      <c r="M185" s="147" t="s">
        <v>1</v>
      </c>
      <c r="N185" s="148" t="s">
        <v>37</v>
      </c>
      <c r="O185" s="149">
        <v>3.3119999999999998</v>
      </c>
      <c r="P185" s="149">
        <f>O185*H185</f>
        <v>205.638768</v>
      </c>
      <c r="Q185" s="149">
        <v>9.9750000000000005E-2</v>
      </c>
      <c r="R185" s="149">
        <f>Q185*H185</f>
        <v>6.1933777499999998</v>
      </c>
      <c r="S185" s="149">
        <v>0</v>
      </c>
      <c r="T185" s="150">
        <f>S185*H185</f>
        <v>0</v>
      </c>
      <c r="U185" s="29"/>
      <c r="V185" s="29"/>
      <c r="W185" s="29"/>
      <c r="X185" s="29"/>
      <c r="Y185" s="29"/>
      <c r="Z185" s="29"/>
      <c r="AA185" s="29"/>
      <c r="AB185" s="29"/>
      <c r="AC185" s="29"/>
      <c r="AD185" s="29"/>
      <c r="AE185" s="29"/>
      <c r="AR185" s="151" t="s">
        <v>165</v>
      </c>
      <c r="AT185" s="151" t="s">
        <v>160</v>
      </c>
      <c r="AU185" s="151" t="s">
        <v>82</v>
      </c>
      <c r="AY185" s="17" t="s">
        <v>157</v>
      </c>
      <c r="BE185" s="152">
        <f>IF(N185="základní",J185,0)</f>
        <v>0</v>
      </c>
      <c r="BF185" s="152">
        <f>IF(N185="snížená",J185,0)</f>
        <v>0</v>
      </c>
      <c r="BG185" s="152">
        <f>IF(N185="zákl. přenesená",J185,0)</f>
        <v>0</v>
      </c>
      <c r="BH185" s="152">
        <f>IF(N185="sníž. přenesená",J185,0)</f>
        <v>0</v>
      </c>
      <c r="BI185" s="152">
        <f>IF(N185="nulová",J185,0)</f>
        <v>0</v>
      </c>
      <c r="BJ185" s="17" t="s">
        <v>80</v>
      </c>
      <c r="BK185" s="152">
        <f>ROUND(I185*H185,2)</f>
        <v>0</v>
      </c>
      <c r="BL185" s="17" t="s">
        <v>165</v>
      </c>
      <c r="BM185" s="151" t="s">
        <v>1707</v>
      </c>
    </row>
    <row r="186" spans="1:65" s="2" customFormat="1" ht="126.75" x14ac:dyDescent="0.2">
      <c r="A186" s="29"/>
      <c r="B186" s="30"/>
      <c r="C186" s="29"/>
      <c r="D186" s="153" t="s">
        <v>167</v>
      </c>
      <c r="E186" s="29"/>
      <c r="F186" s="154" t="s">
        <v>1503</v>
      </c>
      <c r="G186" s="29"/>
      <c r="H186" s="29"/>
      <c r="I186" s="29"/>
      <c r="J186" s="29"/>
      <c r="K186" s="29"/>
      <c r="L186" s="30"/>
      <c r="M186" s="155"/>
      <c r="N186" s="156"/>
      <c r="O186" s="55"/>
      <c r="P186" s="55"/>
      <c r="Q186" s="55"/>
      <c r="R186" s="55"/>
      <c r="S186" s="55"/>
      <c r="T186" s="56"/>
      <c r="U186" s="29"/>
      <c r="V186" s="29"/>
      <c r="W186" s="29"/>
      <c r="X186" s="29"/>
      <c r="Y186" s="29"/>
      <c r="Z186" s="29"/>
      <c r="AA186" s="29"/>
      <c r="AB186" s="29"/>
      <c r="AC186" s="29"/>
      <c r="AD186" s="29"/>
      <c r="AE186" s="29"/>
      <c r="AT186" s="17" t="s">
        <v>167</v>
      </c>
      <c r="AU186" s="17" t="s">
        <v>82</v>
      </c>
    </row>
    <row r="187" spans="1:65" s="14" customFormat="1" x14ac:dyDescent="0.2">
      <c r="B187" s="163"/>
      <c r="D187" s="153" t="s">
        <v>169</v>
      </c>
      <c r="E187" s="164" t="s">
        <v>1</v>
      </c>
      <c r="F187" s="165" t="s">
        <v>1708</v>
      </c>
      <c r="H187" s="166">
        <v>62.089440000000003</v>
      </c>
      <c r="L187" s="163"/>
      <c r="M187" s="167"/>
      <c r="N187" s="168"/>
      <c r="O187" s="168"/>
      <c r="P187" s="168"/>
      <c r="Q187" s="168"/>
      <c r="R187" s="168"/>
      <c r="S187" s="168"/>
      <c r="T187" s="169"/>
      <c r="AT187" s="164" t="s">
        <v>169</v>
      </c>
      <c r="AU187" s="164" t="s">
        <v>82</v>
      </c>
      <c r="AV187" s="14" t="s">
        <v>82</v>
      </c>
      <c r="AW187" s="14" t="s">
        <v>171</v>
      </c>
      <c r="AX187" s="14" t="s">
        <v>80</v>
      </c>
      <c r="AY187" s="164" t="s">
        <v>157</v>
      </c>
    </row>
    <row r="188" spans="1:65" s="12" customFormat="1" ht="22.9" customHeight="1" x14ac:dyDescent="0.2">
      <c r="B188" s="128"/>
      <c r="D188" s="129" t="s">
        <v>71</v>
      </c>
      <c r="E188" s="138" t="s">
        <v>1113</v>
      </c>
      <c r="F188" s="138" t="s">
        <v>1114</v>
      </c>
      <c r="J188" s="139">
        <f>BK188</f>
        <v>0</v>
      </c>
      <c r="L188" s="128"/>
      <c r="M188" s="132"/>
      <c r="N188" s="133"/>
      <c r="O188" s="133"/>
      <c r="P188" s="134">
        <f>SUM(P189:P202)</f>
        <v>3.7343999999999999</v>
      </c>
      <c r="Q188" s="133"/>
      <c r="R188" s="134">
        <f>SUM(R189:R202)</f>
        <v>0</v>
      </c>
      <c r="S188" s="133"/>
      <c r="T188" s="135">
        <f>SUM(T189:T202)</f>
        <v>0</v>
      </c>
      <c r="AR188" s="129" t="s">
        <v>80</v>
      </c>
      <c r="AT188" s="136" t="s">
        <v>71</v>
      </c>
      <c r="AU188" s="136" t="s">
        <v>80</v>
      </c>
      <c r="AY188" s="129" t="s">
        <v>157</v>
      </c>
      <c r="BK188" s="137">
        <f>SUM(BK189:BK202)</f>
        <v>0</v>
      </c>
    </row>
    <row r="189" spans="1:65" s="2" customFormat="1" ht="44.25" customHeight="1" x14ac:dyDescent="0.2">
      <c r="A189" s="29"/>
      <c r="B189" s="140"/>
      <c r="C189" s="141" t="s">
        <v>7</v>
      </c>
      <c r="D189" s="141" t="s">
        <v>160</v>
      </c>
      <c r="E189" s="142" t="s">
        <v>1350</v>
      </c>
      <c r="F189" s="143" t="s">
        <v>1009</v>
      </c>
      <c r="G189" s="144" t="s">
        <v>186</v>
      </c>
      <c r="H189" s="145">
        <v>7.78</v>
      </c>
      <c r="I189" s="146"/>
      <c r="J189" s="146">
        <f>ROUND(I189*H189,2)</f>
        <v>0</v>
      </c>
      <c r="K189" s="143" t="s">
        <v>164</v>
      </c>
      <c r="L189" s="30"/>
      <c r="M189" s="147" t="s">
        <v>1</v>
      </c>
      <c r="N189" s="148" t="s">
        <v>37</v>
      </c>
      <c r="O189" s="149">
        <v>0</v>
      </c>
      <c r="P189" s="149">
        <f>O189*H189</f>
        <v>0</v>
      </c>
      <c r="Q189" s="149">
        <v>0</v>
      </c>
      <c r="R189" s="149">
        <f>Q189*H189</f>
        <v>0</v>
      </c>
      <c r="S189" s="149">
        <v>0</v>
      </c>
      <c r="T189" s="150">
        <f>S189*H189</f>
        <v>0</v>
      </c>
      <c r="U189" s="29"/>
      <c r="V189" s="29"/>
      <c r="W189" s="29"/>
      <c r="X189" s="29"/>
      <c r="Y189" s="29"/>
      <c r="Z189" s="29"/>
      <c r="AA189" s="29"/>
      <c r="AB189" s="29"/>
      <c r="AC189" s="29"/>
      <c r="AD189" s="29"/>
      <c r="AE189" s="29"/>
      <c r="AR189" s="151" t="s">
        <v>165</v>
      </c>
      <c r="AT189" s="151" t="s">
        <v>160</v>
      </c>
      <c r="AU189" s="151" t="s">
        <v>82</v>
      </c>
      <c r="AY189" s="17" t="s">
        <v>157</v>
      </c>
      <c r="BE189" s="152">
        <f>IF(N189="základní",J189,0)</f>
        <v>0</v>
      </c>
      <c r="BF189" s="152">
        <f>IF(N189="snížená",J189,0)</f>
        <v>0</v>
      </c>
      <c r="BG189" s="152">
        <f>IF(N189="zákl. přenesená",J189,0)</f>
        <v>0</v>
      </c>
      <c r="BH189" s="152">
        <f>IF(N189="sníž. přenesená",J189,0)</f>
        <v>0</v>
      </c>
      <c r="BI189" s="152">
        <f>IF(N189="nulová",J189,0)</f>
        <v>0</v>
      </c>
      <c r="BJ189" s="17" t="s">
        <v>80</v>
      </c>
      <c r="BK189" s="152">
        <f>ROUND(I189*H189,2)</f>
        <v>0</v>
      </c>
      <c r="BL189" s="17" t="s">
        <v>165</v>
      </c>
      <c r="BM189" s="151" t="s">
        <v>1709</v>
      </c>
    </row>
    <row r="190" spans="1:65" s="2" customFormat="1" ht="68.25" x14ac:dyDescent="0.2">
      <c r="A190" s="29"/>
      <c r="B190" s="30"/>
      <c r="C190" s="29"/>
      <c r="D190" s="153" t="s">
        <v>167</v>
      </c>
      <c r="E190" s="29"/>
      <c r="F190" s="154" t="s">
        <v>1127</v>
      </c>
      <c r="G190" s="29"/>
      <c r="H190" s="29"/>
      <c r="I190" s="29"/>
      <c r="J190" s="29"/>
      <c r="K190" s="29"/>
      <c r="L190" s="30"/>
      <c r="M190" s="155"/>
      <c r="N190" s="156"/>
      <c r="O190" s="55"/>
      <c r="P190" s="55"/>
      <c r="Q190" s="55"/>
      <c r="R190" s="55"/>
      <c r="S190" s="55"/>
      <c r="T190" s="56"/>
      <c r="U190" s="29"/>
      <c r="V190" s="29"/>
      <c r="W190" s="29"/>
      <c r="X190" s="29"/>
      <c r="Y190" s="29"/>
      <c r="Z190" s="29"/>
      <c r="AA190" s="29"/>
      <c r="AB190" s="29"/>
      <c r="AC190" s="29"/>
      <c r="AD190" s="29"/>
      <c r="AE190" s="29"/>
      <c r="AT190" s="17" t="s">
        <v>167</v>
      </c>
      <c r="AU190" s="17" t="s">
        <v>82</v>
      </c>
    </row>
    <row r="191" spans="1:65" s="14" customFormat="1" x14ac:dyDescent="0.2">
      <c r="B191" s="163"/>
      <c r="D191" s="153" t="s">
        <v>169</v>
      </c>
      <c r="E191" s="164" t="s">
        <v>1</v>
      </c>
      <c r="F191" s="165" t="s">
        <v>1710</v>
      </c>
      <c r="H191" s="166">
        <v>7.78</v>
      </c>
      <c r="L191" s="163"/>
      <c r="M191" s="167"/>
      <c r="N191" s="168"/>
      <c r="O191" s="168"/>
      <c r="P191" s="168"/>
      <c r="Q191" s="168"/>
      <c r="R191" s="168"/>
      <c r="S191" s="168"/>
      <c r="T191" s="169"/>
      <c r="AT191" s="164" t="s">
        <v>169</v>
      </c>
      <c r="AU191" s="164" t="s">
        <v>82</v>
      </c>
      <c r="AV191" s="14" t="s">
        <v>82</v>
      </c>
      <c r="AW191" s="14" t="s">
        <v>171</v>
      </c>
      <c r="AX191" s="14" t="s">
        <v>72</v>
      </c>
      <c r="AY191" s="164" t="s">
        <v>157</v>
      </c>
    </row>
    <row r="192" spans="1:65" s="15" customFormat="1" x14ac:dyDescent="0.2">
      <c r="B192" s="170"/>
      <c r="D192" s="153" t="s">
        <v>169</v>
      </c>
      <c r="E192" s="171" t="s">
        <v>1</v>
      </c>
      <c r="F192" s="172" t="s">
        <v>175</v>
      </c>
      <c r="H192" s="173">
        <v>7.78</v>
      </c>
      <c r="L192" s="170"/>
      <c r="M192" s="174"/>
      <c r="N192" s="175"/>
      <c r="O192" s="175"/>
      <c r="P192" s="175"/>
      <c r="Q192" s="175"/>
      <c r="R192" s="175"/>
      <c r="S192" s="175"/>
      <c r="T192" s="176"/>
      <c r="AT192" s="171" t="s">
        <v>169</v>
      </c>
      <c r="AU192" s="171" t="s">
        <v>82</v>
      </c>
      <c r="AV192" s="15" t="s">
        <v>165</v>
      </c>
      <c r="AW192" s="15" t="s">
        <v>171</v>
      </c>
      <c r="AX192" s="15" t="s">
        <v>80</v>
      </c>
      <c r="AY192" s="171" t="s">
        <v>157</v>
      </c>
    </row>
    <row r="193" spans="1:65" s="2" customFormat="1" ht="36" x14ac:dyDescent="0.2">
      <c r="A193" s="29"/>
      <c r="B193" s="140"/>
      <c r="C193" s="141" t="s">
        <v>309</v>
      </c>
      <c r="D193" s="141" t="s">
        <v>160</v>
      </c>
      <c r="E193" s="142" t="s">
        <v>1354</v>
      </c>
      <c r="F193" s="143" t="s">
        <v>1355</v>
      </c>
      <c r="G193" s="144" t="s">
        <v>186</v>
      </c>
      <c r="H193" s="145">
        <v>7.78</v>
      </c>
      <c r="I193" s="146"/>
      <c r="J193" s="146">
        <f>ROUND(I193*H193,2)</f>
        <v>0</v>
      </c>
      <c r="K193" s="143" t="s">
        <v>164</v>
      </c>
      <c r="L193" s="30"/>
      <c r="M193" s="147" t="s">
        <v>1</v>
      </c>
      <c r="N193" s="148" t="s">
        <v>37</v>
      </c>
      <c r="O193" s="149">
        <v>0.24</v>
      </c>
      <c r="P193" s="149">
        <f>O193*H193</f>
        <v>1.8672</v>
      </c>
      <c r="Q193" s="149">
        <v>0</v>
      </c>
      <c r="R193" s="149">
        <f>Q193*H193</f>
        <v>0</v>
      </c>
      <c r="S193" s="149">
        <v>0</v>
      </c>
      <c r="T193" s="150">
        <f>S193*H193</f>
        <v>0</v>
      </c>
      <c r="U193" s="29"/>
      <c r="V193" s="29"/>
      <c r="W193" s="29"/>
      <c r="X193" s="29"/>
      <c r="Y193" s="29"/>
      <c r="Z193" s="29"/>
      <c r="AA193" s="29"/>
      <c r="AB193" s="29"/>
      <c r="AC193" s="29"/>
      <c r="AD193" s="29"/>
      <c r="AE193" s="29"/>
      <c r="AR193" s="151" t="s">
        <v>165</v>
      </c>
      <c r="AT193" s="151" t="s">
        <v>160</v>
      </c>
      <c r="AU193" s="151" t="s">
        <v>82</v>
      </c>
      <c r="AY193" s="17" t="s">
        <v>157</v>
      </c>
      <c r="BE193" s="152">
        <f>IF(N193="základní",J193,0)</f>
        <v>0</v>
      </c>
      <c r="BF193" s="152">
        <f>IF(N193="snížená",J193,0)</f>
        <v>0</v>
      </c>
      <c r="BG193" s="152">
        <f>IF(N193="zákl. přenesená",J193,0)</f>
        <v>0</v>
      </c>
      <c r="BH193" s="152">
        <f>IF(N193="sníž. přenesená",J193,0)</f>
        <v>0</v>
      </c>
      <c r="BI193" s="152">
        <f>IF(N193="nulová",J193,0)</f>
        <v>0</v>
      </c>
      <c r="BJ193" s="17" t="s">
        <v>80</v>
      </c>
      <c r="BK193" s="152">
        <f>ROUND(I193*H193,2)</f>
        <v>0</v>
      </c>
      <c r="BL193" s="17" t="s">
        <v>165</v>
      </c>
      <c r="BM193" s="151" t="s">
        <v>1711</v>
      </c>
    </row>
    <row r="194" spans="1:65" s="2" customFormat="1" ht="58.5" x14ac:dyDescent="0.2">
      <c r="A194" s="29"/>
      <c r="B194" s="30"/>
      <c r="C194" s="29"/>
      <c r="D194" s="153" t="s">
        <v>167</v>
      </c>
      <c r="E194" s="29"/>
      <c r="F194" s="154" t="s">
        <v>1357</v>
      </c>
      <c r="G194" s="29"/>
      <c r="H194" s="29"/>
      <c r="I194" s="29"/>
      <c r="J194" s="29"/>
      <c r="K194" s="29"/>
      <c r="L194" s="30"/>
      <c r="M194" s="155"/>
      <c r="N194" s="156"/>
      <c r="O194" s="55"/>
      <c r="P194" s="55"/>
      <c r="Q194" s="55"/>
      <c r="R194" s="55"/>
      <c r="S194" s="55"/>
      <c r="T194" s="56"/>
      <c r="U194" s="29"/>
      <c r="V194" s="29"/>
      <c r="W194" s="29"/>
      <c r="X194" s="29"/>
      <c r="Y194" s="29"/>
      <c r="Z194" s="29"/>
      <c r="AA194" s="29"/>
      <c r="AB194" s="29"/>
      <c r="AC194" s="29"/>
      <c r="AD194" s="29"/>
      <c r="AE194" s="29"/>
      <c r="AT194" s="17" t="s">
        <v>167</v>
      </c>
      <c r="AU194" s="17" t="s">
        <v>82</v>
      </c>
    </row>
    <row r="195" spans="1:65" s="14" customFormat="1" x14ac:dyDescent="0.2">
      <c r="B195" s="163"/>
      <c r="D195" s="153" t="s">
        <v>169</v>
      </c>
      <c r="E195" s="164" t="s">
        <v>1</v>
      </c>
      <c r="F195" s="165" t="s">
        <v>1710</v>
      </c>
      <c r="H195" s="166">
        <v>7.78</v>
      </c>
      <c r="L195" s="163"/>
      <c r="M195" s="167"/>
      <c r="N195" s="168"/>
      <c r="O195" s="168"/>
      <c r="P195" s="168"/>
      <c r="Q195" s="168"/>
      <c r="R195" s="168"/>
      <c r="S195" s="168"/>
      <c r="T195" s="169"/>
      <c r="AT195" s="164" t="s">
        <v>169</v>
      </c>
      <c r="AU195" s="164" t="s">
        <v>82</v>
      </c>
      <c r="AV195" s="14" t="s">
        <v>82</v>
      </c>
      <c r="AW195" s="14" t="s">
        <v>171</v>
      </c>
      <c r="AX195" s="14" t="s">
        <v>72</v>
      </c>
      <c r="AY195" s="164" t="s">
        <v>157</v>
      </c>
    </row>
    <row r="196" spans="1:65" s="15" customFormat="1" x14ac:dyDescent="0.2">
      <c r="B196" s="170"/>
      <c r="D196" s="153" t="s">
        <v>169</v>
      </c>
      <c r="E196" s="171" t="s">
        <v>1</v>
      </c>
      <c r="F196" s="172" t="s">
        <v>175</v>
      </c>
      <c r="H196" s="173">
        <v>7.78</v>
      </c>
      <c r="L196" s="170"/>
      <c r="M196" s="174"/>
      <c r="N196" s="175"/>
      <c r="O196" s="175"/>
      <c r="P196" s="175"/>
      <c r="Q196" s="175"/>
      <c r="R196" s="175"/>
      <c r="S196" s="175"/>
      <c r="T196" s="176"/>
      <c r="AT196" s="171" t="s">
        <v>169</v>
      </c>
      <c r="AU196" s="171" t="s">
        <v>82</v>
      </c>
      <c r="AV196" s="15" t="s">
        <v>165</v>
      </c>
      <c r="AW196" s="15" t="s">
        <v>171</v>
      </c>
      <c r="AX196" s="15" t="s">
        <v>80</v>
      </c>
      <c r="AY196" s="171" t="s">
        <v>157</v>
      </c>
    </row>
    <row r="197" spans="1:65" s="2" customFormat="1" ht="48" x14ac:dyDescent="0.2">
      <c r="A197" s="29"/>
      <c r="B197" s="140"/>
      <c r="C197" s="141" t="s">
        <v>317</v>
      </c>
      <c r="D197" s="141" t="s">
        <v>160</v>
      </c>
      <c r="E197" s="142" t="s">
        <v>1359</v>
      </c>
      <c r="F197" s="143" t="s">
        <v>1360</v>
      </c>
      <c r="G197" s="144" t="s">
        <v>186</v>
      </c>
      <c r="H197" s="145">
        <v>147.82</v>
      </c>
      <c r="I197" s="146"/>
      <c r="J197" s="146">
        <f>ROUND(I197*H197,2)</f>
        <v>0</v>
      </c>
      <c r="K197" s="143" t="s">
        <v>164</v>
      </c>
      <c r="L197" s="30"/>
      <c r="M197" s="147" t="s">
        <v>1</v>
      </c>
      <c r="N197" s="148" t="s">
        <v>37</v>
      </c>
      <c r="O197" s="149">
        <v>4.0000000000000001E-3</v>
      </c>
      <c r="P197" s="149">
        <f>O197*H197</f>
        <v>0.59128000000000003</v>
      </c>
      <c r="Q197" s="149">
        <v>0</v>
      </c>
      <c r="R197" s="149">
        <f>Q197*H197</f>
        <v>0</v>
      </c>
      <c r="S197" s="149">
        <v>0</v>
      </c>
      <c r="T197" s="150">
        <f>S197*H197</f>
        <v>0</v>
      </c>
      <c r="U197" s="29"/>
      <c r="V197" s="29"/>
      <c r="W197" s="29"/>
      <c r="X197" s="29"/>
      <c r="Y197" s="29"/>
      <c r="Z197" s="29"/>
      <c r="AA197" s="29"/>
      <c r="AB197" s="29"/>
      <c r="AC197" s="29"/>
      <c r="AD197" s="29"/>
      <c r="AE197" s="29"/>
      <c r="AR197" s="151" t="s">
        <v>165</v>
      </c>
      <c r="AT197" s="151" t="s">
        <v>160</v>
      </c>
      <c r="AU197" s="151" t="s">
        <v>82</v>
      </c>
      <c r="AY197" s="17" t="s">
        <v>157</v>
      </c>
      <c r="BE197" s="152">
        <f>IF(N197="základní",J197,0)</f>
        <v>0</v>
      </c>
      <c r="BF197" s="152">
        <f>IF(N197="snížená",J197,0)</f>
        <v>0</v>
      </c>
      <c r="BG197" s="152">
        <f>IF(N197="zákl. přenesená",J197,0)</f>
        <v>0</v>
      </c>
      <c r="BH197" s="152">
        <f>IF(N197="sníž. přenesená",J197,0)</f>
        <v>0</v>
      </c>
      <c r="BI197" s="152">
        <f>IF(N197="nulová",J197,0)</f>
        <v>0</v>
      </c>
      <c r="BJ197" s="17" t="s">
        <v>80</v>
      </c>
      <c r="BK197" s="152">
        <f>ROUND(I197*H197,2)</f>
        <v>0</v>
      </c>
      <c r="BL197" s="17" t="s">
        <v>165</v>
      </c>
      <c r="BM197" s="151" t="s">
        <v>1712</v>
      </c>
    </row>
    <row r="198" spans="1:65" s="2" customFormat="1" ht="58.5" x14ac:dyDescent="0.2">
      <c r="A198" s="29"/>
      <c r="B198" s="30"/>
      <c r="C198" s="29"/>
      <c r="D198" s="153" t="s">
        <v>167</v>
      </c>
      <c r="E198" s="29"/>
      <c r="F198" s="154" t="s">
        <v>1357</v>
      </c>
      <c r="G198" s="29"/>
      <c r="H198" s="29"/>
      <c r="I198" s="29"/>
      <c r="J198" s="29"/>
      <c r="K198" s="29"/>
      <c r="L198" s="30"/>
      <c r="M198" s="155"/>
      <c r="N198" s="156"/>
      <c r="O198" s="55"/>
      <c r="P198" s="55"/>
      <c r="Q198" s="55"/>
      <c r="R198" s="55"/>
      <c r="S198" s="55"/>
      <c r="T198" s="56"/>
      <c r="U198" s="29"/>
      <c r="V198" s="29"/>
      <c r="W198" s="29"/>
      <c r="X198" s="29"/>
      <c r="Y198" s="29"/>
      <c r="Z198" s="29"/>
      <c r="AA198" s="29"/>
      <c r="AB198" s="29"/>
      <c r="AC198" s="29"/>
      <c r="AD198" s="29"/>
      <c r="AE198" s="29"/>
      <c r="AT198" s="17" t="s">
        <v>167</v>
      </c>
      <c r="AU198" s="17" t="s">
        <v>82</v>
      </c>
    </row>
    <row r="199" spans="1:65" s="14" customFormat="1" x14ac:dyDescent="0.2">
      <c r="B199" s="163"/>
      <c r="D199" s="153" t="s">
        <v>169</v>
      </c>
      <c r="E199" s="164" t="s">
        <v>1</v>
      </c>
      <c r="F199" s="165" t="s">
        <v>1713</v>
      </c>
      <c r="H199" s="166">
        <v>147.82</v>
      </c>
      <c r="L199" s="163"/>
      <c r="M199" s="167"/>
      <c r="N199" s="168"/>
      <c r="O199" s="168"/>
      <c r="P199" s="168"/>
      <c r="Q199" s="168"/>
      <c r="R199" s="168"/>
      <c r="S199" s="168"/>
      <c r="T199" s="169"/>
      <c r="AT199" s="164" t="s">
        <v>169</v>
      </c>
      <c r="AU199" s="164" t="s">
        <v>82</v>
      </c>
      <c r="AV199" s="14" t="s">
        <v>82</v>
      </c>
      <c r="AW199" s="14" t="s">
        <v>171</v>
      </c>
      <c r="AX199" s="14" t="s">
        <v>80</v>
      </c>
      <c r="AY199" s="164" t="s">
        <v>157</v>
      </c>
    </row>
    <row r="200" spans="1:65" s="2" customFormat="1" ht="24" x14ac:dyDescent="0.2">
      <c r="A200" s="29"/>
      <c r="B200" s="140"/>
      <c r="C200" s="141" t="s">
        <v>327</v>
      </c>
      <c r="D200" s="141" t="s">
        <v>160</v>
      </c>
      <c r="E200" s="142" t="s">
        <v>1363</v>
      </c>
      <c r="F200" s="143" t="s">
        <v>1364</v>
      </c>
      <c r="G200" s="144" t="s">
        <v>186</v>
      </c>
      <c r="H200" s="145">
        <v>7.78</v>
      </c>
      <c r="I200" s="146"/>
      <c r="J200" s="146">
        <f>ROUND(I200*H200,2)</f>
        <v>0</v>
      </c>
      <c r="K200" s="143" t="s">
        <v>164</v>
      </c>
      <c r="L200" s="30"/>
      <c r="M200" s="147" t="s">
        <v>1</v>
      </c>
      <c r="N200" s="148" t="s">
        <v>37</v>
      </c>
      <c r="O200" s="149">
        <v>0.16400000000000001</v>
      </c>
      <c r="P200" s="149">
        <f>O200*H200</f>
        <v>1.2759200000000002</v>
      </c>
      <c r="Q200" s="149">
        <v>0</v>
      </c>
      <c r="R200" s="149">
        <f>Q200*H200</f>
        <v>0</v>
      </c>
      <c r="S200" s="149">
        <v>0</v>
      </c>
      <c r="T200" s="150">
        <f>S200*H200</f>
        <v>0</v>
      </c>
      <c r="U200" s="29"/>
      <c r="V200" s="29"/>
      <c r="W200" s="29"/>
      <c r="X200" s="29"/>
      <c r="Y200" s="29"/>
      <c r="Z200" s="29"/>
      <c r="AA200" s="29"/>
      <c r="AB200" s="29"/>
      <c r="AC200" s="29"/>
      <c r="AD200" s="29"/>
      <c r="AE200" s="29"/>
      <c r="AR200" s="151" t="s">
        <v>165</v>
      </c>
      <c r="AT200" s="151" t="s">
        <v>160</v>
      </c>
      <c r="AU200" s="151" t="s">
        <v>82</v>
      </c>
      <c r="AY200" s="17" t="s">
        <v>157</v>
      </c>
      <c r="BE200" s="152">
        <f>IF(N200="základní",J200,0)</f>
        <v>0</v>
      </c>
      <c r="BF200" s="152">
        <f>IF(N200="snížená",J200,0)</f>
        <v>0</v>
      </c>
      <c r="BG200" s="152">
        <f>IF(N200="zákl. přenesená",J200,0)</f>
        <v>0</v>
      </c>
      <c r="BH200" s="152">
        <f>IF(N200="sníž. přenesená",J200,0)</f>
        <v>0</v>
      </c>
      <c r="BI200" s="152">
        <f>IF(N200="nulová",J200,0)</f>
        <v>0</v>
      </c>
      <c r="BJ200" s="17" t="s">
        <v>80</v>
      </c>
      <c r="BK200" s="152">
        <f>ROUND(I200*H200,2)</f>
        <v>0</v>
      </c>
      <c r="BL200" s="17" t="s">
        <v>165</v>
      </c>
      <c r="BM200" s="151" t="s">
        <v>1714</v>
      </c>
    </row>
    <row r="201" spans="1:65" s="14" customFormat="1" x14ac:dyDescent="0.2">
      <c r="B201" s="163"/>
      <c r="D201" s="153" t="s">
        <v>169</v>
      </c>
      <c r="E201" s="164" t="s">
        <v>1</v>
      </c>
      <c r="F201" s="165" t="s">
        <v>1710</v>
      </c>
      <c r="H201" s="166">
        <v>7.78</v>
      </c>
      <c r="L201" s="163"/>
      <c r="M201" s="167"/>
      <c r="N201" s="168"/>
      <c r="O201" s="168"/>
      <c r="P201" s="168"/>
      <c r="Q201" s="168"/>
      <c r="R201" s="168"/>
      <c r="S201" s="168"/>
      <c r="T201" s="169"/>
      <c r="AT201" s="164" t="s">
        <v>169</v>
      </c>
      <c r="AU201" s="164" t="s">
        <v>82</v>
      </c>
      <c r="AV201" s="14" t="s">
        <v>82</v>
      </c>
      <c r="AW201" s="14" t="s">
        <v>171</v>
      </c>
      <c r="AX201" s="14" t="s">
        <v>72</v>
      </c>
      <c r="AY201" s="164" t="s">
        <v>157</v>
      </c>
    </row>
    <row r="202" spans="1:65" s="15" customFormat="1" x14ac:dyDescent="0.2">
      <c r="B202" s="170"/>
      <c r="D202" s="153" t="s">
        <v>169</v>
      </c>
      <c r="E202" s="171" t="s">
        <v>1</v>
      </c>
      <c r="F202" s="172" t="s">
        <v>175</v>
      </c>
      <c r="H202" s="173">
        <v>7.78</v>
      </c>
      <c r="L202" s="170"/>
      <c r="M202" s="174"/>
      <c r="N202" s="175"/>
      <c r="O202" s="175"/>
      <c r="P202" s="175"/>
      <c r="Q202" s="175"/>
      <c r="R202" s="175"/>
      <c r="S202" s="175"/>
      <c r="T202" s="176"/>
      <c r="AT202" s="171" t="s">
        <v>169</v>
      </c>
      <c r="AU202" s="171" t="s">
        <v>82</v>
      </c>
      <c r="AV202" s="15" t="s">
        <v>165</v>
      </c>
      <c r="AW202" s="15" t="s">
        <v>171</v>
      </c>
      <c r="AX202" s="15" t="s">
        <v>80</v>
      </c>
      <c r="AY202" s="171" t="s">
        <v>157</v>
      </c>
    </row>
    <row r="203" spans="1:65" s="12" customFormat="1" ht="22.9" customHeight="1" x14ac:dyDescent="0.2">
      <c r="B203" s="128"/>
      <c r="D203" s="129" t="s">
        <v>71</v>
      </c>
      <c r="E203" s="138" t="s">
        <v>1366</v>
      </c>
      <c r="F203" s="138" t="s">
        <v>1367</v>
      </c>
      <c r="J203" s="139">
        <f>BK203</f>
        <v>0</v>
      </c>
      <c r="L203" s="128"/>
      <c r="M203" s="132"/>
      <c r="N203" s="133"/>
      <c r="O203" s="133"/>
      <c r="P203" s="134">
        <f>SUM(P204:P206)</f>
        <v>10.910159999999999</v>
      </c>
      <c r="Q203" s="133"/>
      <c r="R203" s="134">
        <f>SUM(R204:R206)</f>
        <v>0</v>
      </c>
      <c r="S203" s="133"/>
      <c r="T203" s="135">
        <f>SUM(T204:T206)</f>
        <v>0</v>
      </c>
      <c r="AR203" s="129" t="s">
        <v>80</v>
      </c>
      <c r="AT203" s="136" t="s">
        <v>71</v>
      </c>
      <c r="AU203" s="136" t="s">
        <v>80</v>
      </c>
      <c r="AY203" s="129" t="s">
        <v>157</v>
      </c>
      <c r="BK203" s="137">
        <f>SUM(BK204:BK206)</f>
        <v>0</v>
      </c>
    </row>
    <row r="204" spans="1:65" s="2" customFormat="1" ht="44.25" customHeight="1" x14ac:dyDescent="0.2">
      <c r="A204" s="29"/>
      <c r="B204" s="140"/>
      <c r="C204" s="141" t="s">
        <v>335</v>
      </c>
      <c r="D204" s="141" t="s">
        <v>160</v>
      </c>
      <c r="E204" s="142" t="s">
        <v>1368</v>
      </c>
      <c r="F204" s="143" t="s">
        <v>1369</v>
      </c>
      <c r="G204" s="144" t="s">
        <v>186</v>
      </c>
      <c r="H204" s="145">
        <v>25.254999999999999</v>
      </c>
      <c r="I204" s="146"/>
      <c r="J204" s="146">
        <f>ROUND(I204*H204,2)</f>
        <v>0</v>
      </c>
      <c r="K204" s="143" t="s">
        <v>164</v>
      </c>
      <c r="L204" s="30"/>
      <c r="M204" s="147" t="s">
        <v>1</v>
      </c>
      <c r="N204" s="148" t="s">
        <v>37</v>
      </c>
      <c r="O204" s="149">
        <v>0.432</v>
      </c>
      <c r="P204" s="149">
        <f>O204*H204</f>
        <v>10.910159999999999</v>
      </c>
      <c r="Q204" s="149">
        <v>0</v>
      </c>
      <c r="R204" s="149">
        <f>Q204*H204</f>
        <v>0</v>
      </c>
      <c r="S204" s="149">
        <v>0</v>
      </c>
      <c r="T204" s="150">
        <f>S204*H204</f>
        <v>0</v>
      </c>
      <c r="U204" s="29"/>
      <c r="V204" s="29"/>
      <c r="W204" s="29"/>
      <c r="X204" s="29"/>
      <c r="Y204" s="29"/>
      <c r="Z204" s="29"/>
      <c r="AA204" s="29"/>
      <c r="AB204" s="29"/>
      <c r="AC204" s="29"/>
      <c r="AD204" s="29"/>
      <c r="AE204" s="29"/>
      <c r="AR204" s="151" t="s">
        <v>165</v>
      </c>
      <c r="AT204" s="151" t="s">
        <v>160</v>
      </c>
      <c r="AU204" s="151" t="s">
        <v>82</v>
      </c>
      <c r="AY204" s="17" t="s">
        <v>157</v>
      </c>
      <c r="BE204" s="152">
        <f>IF(N204="základní",J204,0)</f>
        <v>0</v>
      </c>
      <c r="BF204" s="152">
        <f>IF(N204="snížená",J204,0)</f>
        <v>0</v>
      </c>
      <c r="BG204" s="152">
        <f>IF(N204="zákl. přenesená",J204,0)</f>
        <v>0</v>
      </c>
      <c r="BH204" s="152">
        <f>IF(N204="sníž. přenesená",J204,0)</f>
        <v>0</v>
      </c>
      <c r="BI204" s="152">
        <f>IF(N204="nulová",J204,0)</f>
        <v>0</v>
      </c>
      <c r="BJ204" s="17" t="s">
        <v>80</v>
      </c>
      <c r="BK204" s="152">
        <f>ROUND(I204*H204,2)</f>
        <v>0</v>
      </c>
      <c r="BL204" s="17" t="s">
        <v>165</v>
      </c>
      <c r="BM204" s="151" t="s">
        <v>1715</v>
      </c>
    </row>
    <row r="205" spans="1:65" s="2" customFormat="1" ht="58.5" x14ac:dyDescent="0.2">
      <c r="A205" s="29"/>
      <c r="B205" s="30"/>
      <c r="C205" s="29"/>
      <c r="D205" s="153" t="s">
        <v>167</v>
      </c>
      <c r="E205" s="29"/>
      <c r="F205" s="154" t="s">
        <v>1371</v>
      </c>
      <c r="G205" s="29"/>
      <c r="H205" s="29"/>
      <c r="I205" s="29"/>
      <c r="J205" s="29"/>
      <c r="K205" s="29"/>
      <c r="L205" s="30"/>
      <c r="M205" s="155"/>
      <c r="N205" s="156"/>
      <c r="O205" s="55"/>
      <c r="P205" s="55"/>
      <c r="Q205" s="55"/>
      <c r="R205" s="55"/>
      <c r="S205" s="55"/>
      <c r="T205" s="56"/>
      <c r="U205" s="29"/>
      <c r="V205" s="29"/>
      <c r="W205" s="29"/>
      <c r="X205" s="29"/>
      <c r="Y205" s="29"/>
      <c r="Z205" s="29"/>
      <c r="AA205" s="29"/>
      <c r="AB205" s="29"/>
      <c r="AC205" s="29"/>
      <c r="AD205" s="29"/>
      <c r="AE205" s="29"/>
      <c r="AT205" s="17" t="s">
        <v>167</v>
      </c>
      <c r="AU205" s="17" t="s">
        <v>82</v>
      </c>
    </row>
    <row r="206" spans="1:65" s="14" customFormat="1" x14ac:dyDescent="0.2">
      <c r="B206" s="163"/>
      <c r="D206" s="153" t="s">
        <v>169</v>
      </c>
      <c r="E206" s="164" t="s">
        <v>1</v>
      </c>
      <c r="F206" s="165" t="s">
        <v>1716</v>
      </c>
      <c r="H206" s="166">
        <v>25.255199999999999</v>
      </c>
      <c r="L206" s="163"/>
      <c r="M206" s="167"/>
      <c r="N206" s="168"/>
      <c r="O206" s="168"/>
      <c r="P206" s="168"/>
      <c r="Q206" s="168"/>
      <c r="R206" s="168"/>
      <c r="S206" s="168"/>
      <c r="T206" s="169"/>
      <c r="AT206" s="164" t="s">
        <v>169</v>
      </c>
      <c r="AU206" s="164" t="s">
        <v>82</v>
      </c>
      <c r="AV206" s="14" t="s">
        <v>82</v>
      </c>
      <c r="AW206" s="14" t="s">
        <v>171</v>
      </c>
      <c r="AX206" s="14" t="s">
        <v>80</v>
      </c>
      <c r="AY206" s="164" t="s">
        <v>157</v>
      </c>
    </row>
    <row r="207" spans="1:65" s="12" customFormat="1" ht="25.9" customHeight="1" x14ac:dyDescent="0.2">
      <c r="B207" s="128"/>
      <c r="D207" s="129" t="s">
        <v>71</v>
      </c>
      <c r="E207" s="130" t="s">
        <v>1373</v>
      </c>
      <c r="F207" s="130" t="s">
        <v>1374</v>
      </c>
      <c r="J207" s="131">
        <f>BK207</f>
        <v>0</v>
      </c>
      <c r="L207" s="128"/>
      <c r="M207" s="132"/>
      <c r="N207" s="133"/>
      <c r="O207" s="133"/>
      <c r="P207" s="134">
        <f>P208</f>
        <v>0.93225000000000002</v>
      </c>
      <c r="Q207" s="133"/>
      <c r="R207" s="134">
        <f>R208</f>
        <v>7.0000000000000001E-3</v>
      </c>
      <c r="S207" s="133"/>
      <c r="T207" s="135">
        <f>T208</f>
        <v>0</v>
      </c>
      <c r="AR207" s="129" t="s">
        <v>82</v>
      </c>
      <c r="AT207" s="136" t="s">
        <v>71</v>
      </c>
      <c r="AU207" s="136" t="s">
        <v>72</v>
      </c>
      <c r="AY207" s="129" t="s">
        <v>157</v>
      </c>
      <c r="BK207" s="137">
        <f>BK208</f>
        <v>0</v>
      </c>
    </row>
    <row r="208" spans="1:65" s="12" customFormat="1" ht="22.9" customHeight="1" x14ac:dyDescent="0.2">
      <c r="B208" s="128"/>
      <c r="D208" s="129" t="s">
        <v>71</v>
      </c>
      <c r="E208" s="138" t="s">
        <v>1375</v>
      </c>
      <c r="F208" s="138" t="s">
        <v>1376</v>
      </c>
      <c r="J208" s="139">
        <f>BK208</f>
        <v>0</v>
      </c>
      <c r="L208" s="128"/>
      <c r="M208" s="132"/>
      <c r="N208" s="133"/>
      <c r="O208" s="133"/>
      <c r="P208" s="134">
        <f>SUM(P209:P220)</f>
        <v>0.93225000000000002</v>
      </c>
      <c r="Q208" s="133"/>
      <c r="R208" s="134">
        <f>SUM(R209:R220)</f>
        <v>7.0000000000000001E-3</v>
      </c>
      <c r="S208" s="133"/>
      <c r="T208" s="135">
        <f>SUM(T209:T220)</f>
        <v>0</v>
      </c>
      <c r="AR208" s="129" t="s">
        <v>82</v>
      </c>
      <c r="AT208" s="136" t="s">
        <v>71</v>
      </c>
      <c r="AU208" s="136" t="s">
        <v>80</v>
      </c>
      <c r="AY208" s="129" t="s">
        <v>157</v>
      </c>
      <c r="BK208" s="137">
        <f>SUM(BK209:BK220)</f>
        <v>0</v>
      </c>
    </row>
    <row r="209" spans="1:65" s="2" customFormat="1" ht="33" customHeight="1" x14ac:dyDescent="0.2">
      <c r="A209" s="29"/>
      <c r="B209" s="140"/>
      <c r="C209" s="141" t="s">
        <v>340</v>
      </c>
      <c r="D209" s="141" t="s">
        <v>160</v>
      </c>
      <c r="E209" s="142" t="s">
        <v>1377</v>
      </c>
      <c r="F209" s="143" t="s">
        <v>1378</v>
      </c>
      <c r="G209" s="144" t="s">
        <v>195</v>
      </c>
      <c r="H209" s="145">
        <v>8.25</v>
      </c>
      <c r="I209" s="146"/>
      <c r="J209" s="146">
        <f>ROUND(I209*H209,2)</f>
        <v>0</v>
      </c>
      <c r="K209" s="143" t="s">
        <v>1</v>
      </c>
      <c r="L209" s="30"/>
      <c r="M209" s="147" t="s">
        <v>1</v>
      </c>
      <c r="N209" s="148" t="s">
        <v>37</v>
      </c>
      <c r="O209" s="149">
        <v>5.3999999999999999E-2</v>
      </c>
      <c r="P209" s="149">
        <f>O209*H209</f>
        <v>0.44550000000000001</v>
      </c>
      <c r="Q209" s="149">
        <v>0</v>
      </c>
      <c r="R209" s="149">
        <f>Q209*H209</f>
        <v>0</v>
      </c>
      <c r="S209" s="149">
        <v>0</v>
      </c>
      <c r="T209" s="150">
        <f>S209*H209</f>
        <v>0</v>
      </c>
      <c r="U209" s="29"/>
      <c r="V209" s="29"/>
      <c r="W209" s="29"/>
      <c r="X209" s="29"/>
      <c r="Y209" s="29"/>
      <c r="Z209" s="29"/>
      <c r="AA209" s="29"/>
      <c r="AB209" s="29"/>
      <c r="AC209" s="29"/>
      <c r="AD209" s="29"/>
      <c r="AE209" s="29"/>
      <c r="AR209" s="151" t="s">
        <v>262</v>
      </c>
      <c r="AT209" s="151" t="s">
        <v>160</v>
      </c>
      <c r="AU209" s="151" t="s">
        <v>82</v>
      </c>
      <c r="AY209" s="17" t="s">
        <v>157</v>
      </c>
      <c r="BE209" s="152">
        <f>IF(N209="základní",J209,0)</f>
        <v>0</v>
      </c>
      <c r="BF209" s="152">
        <f>IF(N209="snížená",J209,0)</f>
        <v>0</v>
      </c>
      <c r="BG209" s="152">
        <f>IF(N209="zákl. přenesená",J209,0)</f>
        <v>0</v>
      </c>
      <c r="BH209" s="152">
        <f>IF(N209="sníž. přenesená",J209,0)</f>
        <v>0</v>
      </c>
      <c r="BI209" s="152">
        <f>IF(N209="nulová",J209,0)</f>
        <v>0</v>
      </c>
      <c r="BJ209" s="17" t="s">
        <v>80</v>
      </c>
      <c r="BK209" s="152">
        <f>ROUND(I209*H209,2)</f>
        <v>0</v>
      </c>
      <c r="BL209" s="17" t="s">
        <v>262</v>
      </c>
      <c r="BM209" s="151" t="s">
        <v>1717</v>
      </c>
    </row>
    <row r="210" spans="1:65" s="2" customFormat="1" ht="29.25" x14ac:dyDescent="0.2">
      <c r="A210" s="29"/>
      <c r="B210" s="30"/>
      <c r="C210" s="29"/>
      <c r="D210" s="153" t="s">
        <v>167</v>
      </c>
      <c r="E210" s="29"/>
      <c r="F210" s="154" t="s">
        <v>1380</v>
      </c>
      <c r="G210" s="29"/>
      <c r="H210" s="29"/>
      <c r="I210" s="29"/>
      <c r="J210" s="29"/>
      <c r="K210" s="29"/>
      <c r="L210" s="30"/>
      <c r="M210" s="155"/>
      <c r="N210" s="156"/>
      <c r="O210" s="55"/>
      <c r="P210" s="55"/>
      <c r="Q210" s="55"/>
      <c r="R210" s="55"/>
      <c r="S210" s="55"/>
      <c r="T210" s="56"/>
      <c r="U210" s="29"/>
      <c r="V210" s="29"/>
      <c r="W210" s="29"/>
      <c r="X210" s="29"/>
      <c r="Y210" s="29"/>
      <c r="Z210" s="29"/>
      <c r="AA210" s="29"/>
      <c r="AB210" s="29"/>
      <c r="AC210" s="29"/>
      <c r="AD210" s="29"/>
      <c r="AE210" s="29"/>
      <c r="AT210" s="17" t="s">
        <v>167</v>
      </c>
      <c r="AU210" s="17" t="s">
        <v>82</v>
      </c>
    </row>
    <row r="211" spans="1:65" s="14" customFormat="1" x14ac:dyDescent="0.2">
      <c r="B211" s="163"/>
      <c r="D211" s="153" t="s">
        <v>169</v>
      </c>
      <c r="E211" s="164" t="s">
        <v>1</v>
      </c>
      <c r="F211" s="165" t="s">
        <v>1718</v>
      </c>
      <c r="H211" s="166">
        <v>8.25</v>
      </c>
      <c r="L211" s="163"/>
      <c r="M211" s="167"/>
      <c r="N211" s="168"/>
      <c r="O211" s="168"/>
      <c r="P211" s="168"/>
      <c r="Q211" s="168"/>
      <c r="R211" s="168"/>
      <c r="S211" s="168"/>
      <c r="T211" s="169"/>
      <c r="AT211" s="164" t="s">
        <v>169</v>
      </c>
      <c r="AU211" s="164" t="s">
        <v>82</v>
      </c>
      <c r="AV211" s="14" t="s">
        <v>82</v>
      </c>
      <c r="AW211" s="14" t="s">
        <v>171</v>
      </c>
      <c r="AX211" s="14" t="s">
        <v>80</v>
      </c>
      <c r="AY211" s="164" t="s">
        <v>157</v>
      </c>
    </row>
    <row r="212" spans="1:65" s="2" customFormat="1" ht="16.5" customHeight="1" x14ac:dyDescent="0.2">
      <c r="A212" s="29"/>
      <c r="B212" s="140"/>
      <c r="C212" s="177" t="s">
        <v>361</v>
      </c>
      <c r="D212" s="177" t="s">
        <v>183</v>
      </c>
      <c r="E212" s="178" t="s">
        <v>1382</v>
      </c>
      <c r="F212" s="179" t="s">
        <v>1383</v>
      </c>
      <c r="G212" s="180" t="s">
        <v>186</v>
      </c>
      <c r="H212" s="181">
        <v>3.0000000000000001E-3</v>
      </c>
      <c r="I212" s="182"/>
      <c r="J212" s="182">
        <f>ROUND(I212*H212,2)</f>
        <v>0</v>
      </c>
      <c r="K212" s="179" t="s">
        <v>1</v>
      </c>
      <c r="L212" s="183"/>
      <c r="M212" s="184" t="s">
        <v>1</v>
      </c>
      <c r="N212" s="185" t="s">
        <v>37</v>
      </c>
      <c r="O212" s="149">
        <v>0</v>
      </c>
      <c r="P212" s="149">
        <f>O212*H212</f>
        <v>0</v>
      </c>
      <c r="Q212" s="149">
        <v>1</v>
      </c>
      <c r="R212" s="149">
        <f>Q212*H212</f>
        <v>3.0000000000000001E-3</v>
      </c>
      <c r="S212" s="149">
        <v>0</v>
      </c>
      <c r="T212" s="150">
        <f>S212*H212</f>
        <v>0</v>
      </c>
      <c r="U212" s="29"/>
      <c r="V212" s="29"/>
      <c r="W212" s="29"/>
      <c r="X212" s="29"/>
      <c r="Y212" s="29"/>
      <c r="Z212" s="29"/>
      <c r="AA212" s="29"/>
      <c r="AB212" s="29"/>
      <c r="AC212" s="29"/>
      <c r="AD212" s="29"/>
      <c r="AE212" s="29"/>
      <c r="AR212" s="151" t="s">
        <v>396</v>
      </c>
      <c r="AT212" s="151" t="s">
        <v>183</v>
      </c>
      <c r="AU212" s="151" t="s">
        <v>82</v>
      </c>
      <c r="AY212" s="17" t="s">
        <v>157</v>
      </c>
      <c r="BE212" s="152">
        <f>IF(N212="základní",J212,0)</f>
        <v>0</v>
      </c>
      <c r="BF212" s="152">
        <f>IF(N212="snížená",J212,0)</f>
        <v>0</v>
      </c>
      <c r="BG212" s="152">
        <f>IF(N212="zákl. přenesená",J212,0)</f>
        <v>0</v>
      </c>
      <c r="BH212" s="152">
        <f>IF(N212="sníž. přenesená",J212,0)</f>
        <v>0</v>
      </c>
      <c r="BI212" s="152">
        <f>IF(N212="nulová",J212,0)</f>
        <v>0</v>
      </c>
      <c r="BJ212" s="17" t="s">
        <v>80</v>
      </c>
      <c r="BK212" s="152">
        <f>ROUND(I212*H212,2)</f>
        <v>0</v>
      </c>
      <c r="BL212" s="17" t="s">
        <v>262</v>
      </c>
      <c r="BM212" s="151" t="s">
        <v>1719</v>
      </c>
    </row>
    <row r="213" spans="1:65" s="2" customFormat="1" ht="19.5" x14ac:dyDescent="0.2">
      <c r="A213" s="29"/>
      <c r="B213" s="30"/>
      <c r="C213" s="29"/>
      <c r="D213" s="153" t="s">
        <v>979</v>
      </c>
      <c r="E213" s="29"/>
      <c r="F213" s="154" t="s">
        <v>1385</v>
      </c>
      <c r="G213" s="29"/>
      <c r="H213" s="29"/>
      <c r="I213" s="29"/>
      <c r="J213" s="29"/>
      <c r="K213" s="29"/>
      <c r="L213" s="30"/>
      <c r="M213" s="155"/>
      <c r="N213" s="156"/>
      <c r="O213" s="55"/>
      <c r="P213" s="55"/>
      <c r="Q213" s="55"/>
      <c r="R213" s="55"/>
      <c r="S213" s="55"/>
      <c r="T213" s="56"/>
      <c r="U213" s="29"/>
      <c r="V213" s="29"/>
      <c r="W213" s="29"/>
      <c r="X213" s="29"/>
      <c r="Y213" s="29"/>
      <c r="Z213" s="29"/>
      <c r="AA213" s="29"/>
      <c r="AB213" s="29"/>
      <c r="AC213" s="29"/>
      <c r="AD213" s="29"/>
      <c r="AE213" s="29"/>
      <c r="AT213" s="17" t="s">
        <v>979</v>
      </c>
      <c r="AU213" s="17" t="s">
        <v>82</v>
      </c>
    </row>
    <row r="214" spans="1:65" s="14" customFormat="1" x14ac:dyDescent="0.2">
      <c r="B214" s="163"/>
      <c r="D214" s="153" t="s">
        <v>169</v>
      </c>
      <c r="F214" s="165" t="s">
        <v>1720</v>
      </c>
      <c r="H214" s="166">
        <v>3.0000000000000001E-3</v>
      </c>
      <c r="L214" s="163"/>
      <c r="M214" s="167"/>
      <c r="N214" s="168"/>
      <c r="O214" s="168"/>
      <c r="P214" s="168"/>
      <c r="Q214" s="168"/>
      <c r="R214" s="168"/>
      <c r="S214" s="168"/>
      <c r="T214" s="169"/>
      <c r="AT214" s="164" t="s">
        <v>169</v>
      </c>
      <c r="AU214" s="164" t="s">
        <v>82</v>
      </c>
      <c r="AV214" s="14" t="s">
        <v>82</v>
      </c>
      <c r="AW214" s="14" t="s">
        <v>3</v>
      </c>
      <c r="AX214" s="14" t="s">
        <v>80</v>
      </c>
      <c r="AY214" s="164" t="s">
        <v>157</v>
      </c>
    </row>
    <row r="215" spans="1:65" s="2" customFormat="1" ht="36" x14ac:dyDescent="0.2">
      <c r="A215" s="29"/>
      <c r="B215" s="140"/>
      <c r="C215" s="141" t="s">
        <v>371</v>
      </c>
      <c r="D215" s="141" t="s">
        <v>160</v>
      </c>
      <c r="E215" s="142" t="s">
        <v>1387</v>
      </c>
      <c r="F215" s="143" t="s">
        <v>1388</v>
      </c>
      <c r="G215" s="144" t="s">
        <v>195</v>
      </c>
      <c r="H215" s="145">
        <v>8.25</v>
      </c>
      <c r="I215" s="146"/>
      <c r="J215" s="146">
        <f>ROUND(I215*H215,2)</f>
        <v>0</v>
      </c>
      <c r="K215" s="143" t="s">
        <v>164</v>
      </c>
      <c r="L215" s="30"/>
      <c r="M215" s="147" t="s">
        <v>1</v>
      </c>
      <c r="N215" s="148" t="s">
        <v>37</v>
      </c>
      <c r="O215" s="149">
        <v>5.8999999999999997E-2</v>
      </c>
      <c r="P215" s="149">
        <f>O215*H215</f>
        <v>0.48674999999999996</v>
      </c>
      <c r="Q215" s="149">
        <v>0</v>
      </c>
      <c r="R215" s="149">
        <f>Q215*H215</f>
        <v>0</v>
      </c>
      <c r="S215" s="149">
        <v>0</v>
      </c>
      <c r="T215" s="150">
        <f>S215*H215</f>
        <v>0</v>
      </c>
      <c r="U215" s="29"/>
      <c r="V215" s="29"/>
      <c r="W215" s="29"/>
      <c r="X215" s="29"/>
      <c r="Y215" s="29"/>
      <c r="Z215" s="29"/>
      <c r="AA215" s="29"/>
      <c r="AB215" s="29"/>
      <c r="AC215" s="29"/>
      <c r="AD215" s="29"/>
      <c r="AE215" s="29"/>
      <c r="AR215" s="151" t="s">
        <v>165</v>
      </c>
      <c r="AT215" s="151" t="s">
        <v>160</v>
      </c>
      <c r="AU215" s="151" t="s">
        <v>82</v>
      </c>
      <c r="AY215" s="17" t="s">
        <v>157</v>
      </c>
      <c r="BE215" s="152">
        <f>IF(N215="základní",J215,0)</f>
        <v>0</v>
      </c>
      <c r="BF215" s="152">
        <f>IF(N215="snížená",J215,0)</f>
        <v>0</v>
      </c>
      <c r="BG215" s="152">
        <f>IF(N215="zákl. přenesená",J215,0)</f>
        <v>0</v>
      </c>
      <c r="BH215" s="152">
        <f>IF(N215="sníž. přenesená",J215,0)</f>
        <v>0</v>
      </c>
      <c r="BI215" s="152">
        <f>IF(N215="nulová",J215,0)</f>
        <v>0</v>
      </c>
      <c r="BJ215" s="17" t="s">
        <v>80</v>
      </c>
      <c r="BK215" s="152">
        <f>ROUND(I215*H215,2)</f>
        <v>0</v>
      </c>
      <c r="BL215" s="17" t="s">
        <v>165</v>
      </c>
      <c r="BM215" s="151" t="s">
        <v>1721</v>
      </c>
    </row>
    <row r="216" spans="1:65" s="2" customFormat="1" ht="29.25" x14ac:dyDescent="0.2">
      <c r="A216" s="29"/>
      <c r="B216" s="30"/>
      <c r="C216" s="29"/>
      <c r="D216" s="153" t="s">
        <v>167</v>
      </c>
      <c r="E216" s="29"/>
      <c r="F216" s="154" t="s">
        <v>1380</v>
      </c>
      <c r="G216" s="29"/>
      <c r="H216" s="29"/>
      <c r="I216" s="29"/>
      <c r="J216" s="29"/>
      <c r="K216" s="29"/>
      <c r="L216" s="30"/>
      <c r="M216" s="155"/>
      <c r="N216" s="156"/>
      <c r="O216" s="55"/>
      <c r="P216" s="55"/>
      <c r="Q216" s="55"/>
      <c r="R216" s="55"/>
      <c r="S216" s="55"/>
      <c r="T216" s="56"/>
      <c r="U216" s="29"/>
      <c r="V216" s="29"/>
      <c r="W216" s="29"/>
      <c r="X216" s="29"/>
      <c r="Y216" s="29"/>
      <c r="Z216" s="29"/>
      <c r="AA216" s="29"/>
      <c r="AB216" s="29"/>
      <c r="AC216" s="29"/>
      <c r="AD216" s="29"/>
      <c r="AE216" s="29"/>
      <c r="AT216" s="17" t="s">
        <v>167</v>
      </c>
      <c r="AU216" s="17" t="s">
        <v>82</v>
      </c>
    </row>
    <row r="217" spans="1:65" s="14" customFormat="1" x14ac:dyDescent="0.2">
      <c r="B217" s="163"/>
      <c r="D217" s="153" t="s">
        <v>169</v>
      </c>
      <c r="E217" s="164" t="s">
        <v>1</v>
      </c>
      <c r="F217" s="165" t="s">
        <v>1718</v>
      </c>
      <c r="H217" s="166">
        <v>8.25</v>
      </c>
      <c r="L217" s="163"/>
      <c r="M217" s="167"/>
      <c r="N217" s="168"/>
      <c r="O217" s="168"/>
      <c r="P217" s="168"/>
      <c r="Q217" s="168"/>
      <c r="R217" s="168"/>
      <c r="S217" s="168"/>
      <c r="T217" s="169"/>
      <c r="AT217" s="164" t="s">
        <v>169</v>
      </c>
      <c r="AU217" s="164" t="s">
        <v>82</v>
      </c>
      <c r="AV217" s="14" t="s">
        <v>82</v>
      </c>
      <c r="AW217" s="14" t="s">
        <v>171</v>
      </c>
      <c r="AX217" s="14" t="s">
        <v>80</v>
      </c>
      <c r="AY217" s="164" t="s">
        <v>157</v>
      </c>
    </row>
    <row r="218" spans="1:65" s="2" customFormat="1" ht="16.5" customHeight="1" x14ac:dyDescent="0.2">
      <c r="A218" s="29"/>
      <c r="B218" s="140"/>
      <c r="C218" s="177" t="s">
        <v>377</v>
      </c>
      <c r="D218" s="177" t="s">
        <v>183</v>
      </c>
      <c r="E218" s="178" t="s">
        <v>1390</v>
      </c>
      <c r="F218" s="179" t="s">
        <v>1391</v>
      </c>
      <c r="G218" s="180" t="s">
        <v>186</v>
      </c>
      <c r="H218" s="181">
        <v>4.0000000000000001E-3</v>
      </c>
      <c r="I218" s="182"/>
      <c r="J218" s="182">
        <f>ROUND(I218*H218,2)</f>
        <v>0</v>
      </c>
      <c r="K218" s="179" t="s">
        <v>1</v>
      </c>
      <c r="L218" s="183"/>
      <c r="M218" s="184" t="s">
        <v>1</v>
      </c>
      <c r="N218" s="185" t="s">
        <v>37</v>
      </c>
      <c r="O218" s="149">
        <v>0</v>
      </c>
      <c r="P218" s="149">
        <f>O218*H218</f>
        <v>0</v>
      </c>
      <c r="Q218" s="149">
        <v>1</v>
      </c>
      <c r="R218" s="149">
        <f>Q218*H218</f>
        <v>4.0000000000000001E-3</v>
      </c>
      <c r="S218" s="149">
        <v>0</v>
      </c>
      <c r="T218" s="150">
        <f>S218*H218</f>
        <v>0</v>
      </c>
      <c r="U218" s="29"/>
      <c r="V218" s="29"/>
      <c r="W218" s="29"/>
      <c r="X218" s="29"/>
      <c r="Y218" s="29"/>
      <c r="Z218" s="29"/>
      <c r="AA218" s="29"/>
      <c r="AB218" s="29"/>
      <c r="AC218" s="29"/>
      <c r="AD218" s="29"/>
      <c r="AE218" s="29"/>
      <c r="AR218" s="151" t="s">
        <v>187</v>
      </c>
      <c r="AT218" s="151" t="s">
        <v>183</v>
      </c>
      <c r="AU218" s="151" t="s">
        <v>82</v>
      </c>
      <c r="AY218" s="17" t="s">
        <v>157</v>
      </c>
      <c r="BE218" s="152">
        <f>IF(N218="základní",J218,0)</f>
        <v>0</v>
      </c>
      <c r="BF218" s="152">
        <f>IF(N218="snížená",J218,0)</f>
        <v>0</v>
      </c>
      <c r="BG218" s="152">
        <f>IF(N218="zákl. přenesená",J218,0)</f>
        <v>0</v>
      </c>
      <c r="BH218" s="152">
        <f>IF(N218="sníž. přenesená",J218,0)</f>
        <v>0</v>
      </c>
      <c r="BI218" s="152">
        <f>IF(N218="nulová",J218,0)</f>
        <v>0</v>
      </c>
      <c r="BJ218" s="17" t="s">
        <v>80</v>
      </c>
      <c r="BK218" s="152">
        <f>ROUND(I218*H218,2)</f>
        <v>0</v>
      </c>
      <c r="BL218" s="17" t="s">
        <v>165</v>
      </c>
      <c r="BM218" s="151" t="s">
        <v>1722</v>
      </c>
    </row>
    <row r="219" spans="1:65" s="2" customFormat="1" ht="19.5" x14ac:dyDescent="0.2">
      <c r="A219" s="29"/>
      <c r="B219" s="30"/>
      <c r="C219" s="29"/>
      <c r="D219" s="153" t="s">
        <v>979</v>
      </c>
      <c r="E219" s="29"/>
      <c r="F219" s="154" t="s">
        <v>1393</v>
      </c>
      <c r="G219" s="29"/>
      <c r="H219" s="29"/>
      <c r="I219" s="29"/>
      <c r="J219" s="29"/>
      <c r="K219" s="29"/>
      <c r="L219" s="30"/>
      <c r="M219" s="155"/>
      <c r="N219" s="156"/>
      <c r="O219" s="55"/>
      <c r="P219" s="55"/>
      <c r="Q219" s="55"/>
      <c r="R219" s="55"/>
      <c r="S219" s="55"/>
      <c r="T219" s="56"/>
      <c r="U219" s="29"/>
      <c r="V219" s="29"/>
      <c r="W219" s="29"/>
      <c r="X219" s="29"/>
      <c r="Y219" s="29"/>
      <c r="Z219" s="29"/>
      <c r="AA219" s="29"/>
      <c r="AB219" s="29"/>
      <c r="AC219" s="29"/>
      <c r="AD219" s="29"/>
      <c r="AE219" s="29"/>
      <c r="AT219" s="17" t="s">
        <v>979</v>
      </c>
      <c r="AU219" s="17" t="s">
        <v>82</v>
      </c>
    </row>
    <row r="220" spans="1:65" s="14" customFormat="1" x14ac:dyDescent="0.2">
      <c r="B220" s="163"/>
      <c r="D220" s="153" t="s">
        <v>169</v>
      </c>
      <c r="F220" s="165" t="s">
        <v>1723</v>
      </c>
      <c r="H220" s="166">
        <v>4.0000000000000001E-3</v>
      </c>
      <c r="L220" s="163"/>
      <c r="M220" s="167"/>
      <c r="N220" s="168"/>
      <c r="O220" s="168"/>
      <c r="P220" s="168"/>
      <c r="Q220" s="168"/>
      <c r="R220" s="168"/>
      <c r="S220" s="168"/>
      <c r="T220" s="169"/>
      <c r="AT220" s="164" t="s">
        <v>169</v>
      </c>
      <c r="AU220" s="164" t="s">
        <v>82</v>
      </c>
      <c r="AV220" s="14" t="s">
        <v>82</v>
      </c>
      <c r="AW220" s="14" t="s">
        <v>3</v>
      </c>
      <c r="AX220" s="14" t="s">
        <v>80</v>
      </c>
      <c r="AY220" s="164" t="s">
        <v>157</v>
      </c>
    </row>
    <row r="221" spans="1:65" s="12" customFormat="1" ht="25.9" customHeight="1" x14ac:dyDescent="0.2">
      <c r="B221" s="128"/>
      <c r="D221" s="129" t="s">
        <v>71</v>
      </c>
      <c r="E221" s="130" t="s">
        <v>411</v>
      </c>
      <c r="F221" s="130" t="s">
        <v>412</v>
      </c>
      <c r="J221" s="131">
        <f>BK221</f>
        <v>0</v>
      </c>
      <c r="L221" s="128"/>
      <c r="M221" s="132"/>
      <c r="N221" s="133"/>
      <c r="O221" s="133"/>
      <c r="P221" s="134">
        <f>P222+P230</f>
        <v>0</v>
      </c>
      <c r="Q221" s="133"/>
      <c r="R221" s="134">
        <f>R222+R230</f>
        <v>0</v>
      </c>
      <c r="S221" s="133"/>
      <c r="T221" s="135">
        <f>T222+T230</f>
        <v>0</v>
      </c>
      <c r="AR221" s="129" t="s">
        <v>158</v>
      </c>
      <c r="AT221" s="136" t="s">
        <v>71</v>
      </c>
      <c r="AU221" s="136" t="s">
        <v>72</v>
      </c>
      <c r="AY221" s="129" t="s">
        <v>157</v>
      </c>
      <c r="BK221" s="137">
        <f>BK222+BK230</f>
        <v>0</v>
      </c>
    </row>
    <row r="222" spans="1:65" s="12" customFormat="1" ht="22.9" customHeight="1" x14ac:dyDescent="0.2">
      <c r="B222" s="128"/>
      <c r="D222" s="129" t="s">
        <v>71</v>
      </c>
      <c r="E222" s="138" t="s">
        <v>1135</v>
      </c>
      <c r="F222" s="138" t="s">
        <v>1136</v>
      </c>
      <c r="J222" s="139">
        <f>BK222</f>
        <v>0</v>
      </c>
      <c r="L222" s="128"/>
      <c r="M222" s="132"/>
      <c r="N222" s="133"/>
      <c r="O222" s="133"/>
      <c r="P222" s="134">
        <f>SUM(P223:P229)</f>
        <v>0</v>
      </c>
      <c r="Q222" s="133"/>
      <c r="R222" s="134">
        <f>SUM(R223:R229)</f>
        <v>0</v>
      </c>
      <c r="S222" s="133"/>
      <c r="T222" s="135">
        <f>SUM(T223:T229)</f>
        <v>0</v>
      </c>
      <c r="AR222" s="129" t="s">
        <v>158</v>
      </c>
      <c r="AT222" s="136" t="s">
        <v>71</v>
      </c>
      <c r="AU222" s="136" t="s">
        <v>80</v>
      </c>
      <c r="AY222" s="129" t="s">
        <v>157</v>
      </c>
      <c r="BK222" s="137">
        <f>SUM(BK223:BK229)</f>
        <v>0</v>
      </c>
    </row>
    <row r="223" spans="1:65" s="2" customFormat="1" ht="16.5" customHeight="1" x14ac:dyDescent="0.2">
      <c r="A223" s="29"/>
      <c r="B223" s="140"/>
      <c r="C223" s="141" t="s">
        <v>385</v>
      </c>
      <c r="D223" s="141" t="s">
        <v>160</v>
      </c>
      <c r="E223" s="142" t="s">
        <v>1407</v>
      </c>
      <c r="F223" s="143" t="s">
        <v>1408</v>
      </c>
      <c r="G223" s="144" t="s">
        <v>1409</v>
      </c>
      <c r="H223" s="145">
        <v>1</v>
      </c>
      <c r="I223" s="146"/>
      <c r="J223" s="146">
        <f>ROUND(I223*H223,2)</f>
        <v>0</v>
      </c>
      <c r="K223" s="143" t="s">
        <v>201</v>
      </c>
      <c r="L223" s="30"/>
      <c r="M223" s="147" t="s">
        <v>1</v>
      </c>
      <c r="N223" s="148" t="s">
        <v>37</v>
      </c>
      <c r="O223" s="149">
        <v>0</v>
      </c>
      <c r="P223" s="149">
        <f>O223*H223</f>
        <v>0</v>
      </c>
      <c r="Q223" s="149">
        <v>0</v>
      </c>
      <c r="R223" s="149">
        <f>Q223*H223</f>
        <v>0</v>
      </c>
      <c r="S223" s="149">
        <v>0</v>
      </c>
      <c r="T223" s="150">
        <f>S223*H223</f>
        <v>0</v>
      </c>
      <c r="U223" s="29"/>
      <c r="V223" s="29"/>
      <c r="W223" s="29"/>
      <c r="X223" s="29"/>
      <c r="Y223" s="29"/>
      <c r="Z223" s="29"/>
      <c r="AA223" s="29"/>
      <c r="AB223" s="29"/>
      <c r="AC223" s="29"/>
      <c r="AD223" s="29"/>
      <c r="AE223" s="29"/>
      <c r="AR223" s="151" t="s">
        <v>1140</v>
      </c>
      <c r="AT223" s="151" t="s">
        <v>160</v>
      </c>
      <c r="AU223" s="151" t="s">
        <v>82</v>
      </c>
      <c r="AY223" s="17" t="s">
        <v>157</v>
      </c>
      <c r="BE223" s="152">
        <f>IF(N223="základní",J223,0)</f>
        <v>0</v>
      </c>
      <c r="BF223" s="152">
        <f>IF(N223="snížená",J223,0)</f>
        <v>0</v>
      </c>
      <c r="BG223" s="152">
        <f>IF(N223="zákl. přenesená",J223,0)</f>
        <v>0</v>
      </c>
      <c r="BH223" s="152">
        <f>IF(N223="sníž. přenesená",J223,0)</f>
        <v>0</v>
      </c>
      <c r="BI223" s="152">
        <f>IF(N223="nulová",J223,0)</f>
        <v>0</v>
      </c>
      <c r="BJ223" s="17" t="s">
        <v>80</v>
      </c>
      <c r="BK223" s="152">
        <f>ROUND(I223*H223,2)</f>
        <v>0</v>
      </c>
      <c r="BL223" s="17" t="s">
        <v>1140</v>
      </c>
      <c r="BM223" s="151" t="s">
        <v>1724</v>
      </c>
    </row>
    <row r="224" spans="1:65" s="2" customFormat="1" ht="29.25" x14ac:dyDescent="0.2">
      <c r="A224" s="29"/>
      <c r="B224" s="30"/>
      <c r="C224" s="29"/>
      <c r="D224" s="153" t="s">
        <v>167</v>
      </c>
      <c r="E224" s="29"/>
      <c r="F224" s="154" t="s">
        <v>1142</v>
      </c>
      <c r="G224" s="29"/>
      <c r="H224" s="29"/>
      <c r="I224" s="29"/>
      <c r="J224" s="29"/>
      <c r="K224" s="29"/>
      <c r="L224" s="30"/>
      <c r="M224" s="155"/>
      <c r="N224" s="156"/>
      <c r="O224" s="55"/>
      <c r="P224" s="55"/>
      <c r="Q224" s="55"/>
      <c r="R224" s="55"/>
      <c r="S224" s="55"/>
      <c r="T224" s="56"/>
      <c r="U224" s="29"/>
      <c r="V224" s="29"/>
      <c r="W224" s="29"/>
      <c r="X224" s="29"/>
      <c r="Y224" s="29"/>
      <c r="Z224" s="29"/>
      <c r="AA224" s="29"/>
      <c r="AB224" s="29"/>
      <c r="AC224" s="29"/>
      <c r="AD224" s="29"/>
      <c r="AE224" s="29"/>
      <c r="AT224" s="17" t="s">
        <v>167</v>
      </c>
      <c r="AU224" s="17" t="s">
        <v>82</v>
      </c>
    </row>
    <row r="225" spans="1:65" s="2" customFormat="1" ht="16.5" customHeight="1" x14ac:dyDescent="0.2">
      <c r="A225" s="29"/>
      <c r="B225" s="140"/>
      <c r="C225" s="141" t="s">
        <v>390</v>
      </c>
      <c r="D225" s="141" t="s">
        <v>160</v>
      </c>
      <c r="E225" s="142" t="s">
        <v>1411</v>
      </c>
      <c r="F225" s="143" t="s">
        <v>1412</v>
      </c>
      <c r="G225" s="144" t="s">
        <v>1409</v>
      </c>
      <c r="H225" s="145">
        <v>1</v>
      </c>
      <c r="I225" s="146"/>
      <c r="J225" s="146">
        <f>ROUND(I225*H225,2)</f>
        <v>0</v>
      </c>
      <c r="K225" s="143" t="s">
        <v>201</v>
      </c>
      <c r="L225" s="30"/>
      <c r="M225" s="147" t="s">
        <v>1</v>
      </c>
      <c r="N225" s="148" t="s">
        <v>37</v>
      </c>
      <c r="O225" s="149">
        <v>0</v>
      </c>
      <c r="P225" s="149">
        <f>O225*H225</f>
        <v>0</v>
      </c>
      <c r="Q225" s="149">
        <v>0</v>
      </c>
      <c r="R225" s="149">
        <f>Q225*H225</f>
        <v>0</v>
      </c>
      <c r="S225" s="149">
        <v>0</v>
      </c>
      <c r="T225" s="150">
        <f>S225*H225</f>
        <v>0</v>
      </c>
      <c r="U225" s="29"/>
      <c r="V225" s="29"/>
      <c r="W225" s="29"/>
      <c r="X225" s="29"/>
      <c r="Y225" s="29"/>
      <c r="Z225" s="29"/>
      <c r="AA225" s="29"/>
      <c r="AB225" s="29"/>
      <c r="AC225" s="29"/>
      <c r="AD225" s="29"/>
      <c r="AE225" s="29"/>
      <c r="AR225" s="151" t="s">
        <v>1140</v>
      </c>
      <c r="AT225" s="151" t="s">
        <v>160</v>
      </c>
      <c r="AU225" s="151" t="s">
        <v>82</v>
      </c>
      <c r="AY225" s="17" t="s">
        <v>157</v>
      </c>
      <c r="BE225" s="152">
        <f>IF(N225="základní",J225,0)</f>
        <v>0</v>
      </c>
      <c r="BF225" s="152">
        <f>IF(N225="snížená",J225,0)</f>
        <v>0</v>
      </c>
      <c r="BG225" s="152">
        <f>IF(N225="zákl. přenesená",J225,0)</f>
        <v>0</v>
      </c>
      <c r="BH225" s="152">
        <f>IF(N225="sníž. přenesená",J225,0)</f>
        <v>0</v>
      </c>
      <c r="BI225" s="152">
        <f>IF(N225="nulová",J225,0)</f>
        <v>0</v>
      </c>
      <c r="BJ225" s="17" t="s">
        <v>80</v>
      </c>
      <c r="BK225" s="152">
        <f>ROUND(I225*H225,2)</f>
        <v>0</v>
      </c>
      <c r="BL225" s="17" t="s">
        <v>1140</v>
      </c>
      <c r="BM225" s="151" t="s">
        <v>1725</v>
      </c>
    </row>
    <row r="226" spans="1:65" s="2" customFormat="1" ht="29.25" x14ac:dyDescent="0.2">
      <c r="A226" s="29"/>
      <c r="B226" s="30"/>
      <c r="C226" s="29"/>
      <c r="D226" s="153" t="s">
        <v>167</v>
      </c>
      <c r="E226" s="29"/>
      <c r="F226" s="154" t="s">
        <v>1142</v>
      </c>
      <c r="G226" s="29"/>
      <c r="H226" s="29"/>
      <c r="I226" s="29"/>
      <c r="J226" s="29"/>
      <c r="K226" s="29"/>
      <c r="L226" s="30"/>
      <c r="M226" s="155"/>
      <c r="N226" s="156"/>
      <c r="O226" s="55"/>
      <c r="P226" s="55"/>
      <c r="Q226" s="55"/>
      <c r="R226" s="55"/>
      <c r="S226" s="55"/>
      <c r="T226" s="56"/>
      <c r="U226" s="29"/>
      <c r="V226" s="29"/>
      <c r="W226" s="29"/>
      <c r="X226" s="29"/>
      <c r="Y226" s="29"/>
      <c r="Z226" s="29"/>
      <c r="AA226" s="29"/>
      <c r="AB226" s="29"/>
      <c r="AC226" s="29"/>
      <c r="AD226" s="29"/>
      <c r="AE226" s="29"/>
      <c r="AT226" s="17" t="s">
        <v>167</v>
      </c>
      <c r="AU226" s="17" t="s">
        <v>82</v>
      </c>
    </row>
    <row r="227" spans="1:65" s="2" customFormat="1" ht="16.5" customHeight="1" x14ac:dyDescent="0.2">
      <c r="A227" s="29"/>
      <c r="B227" s="140"/>
      <c r="C227" s="141" t="s">
        <v>396</v>
      </c>
      <c r="D227" s="141" t="s">
        <v>160</v>
      </c>
      <c r="E227" s="142" t="s">
        <v>1414</v>
      </c>
      <c r="F227" s="143" t="s">
        <v>1415</v>
      </c>
      <c r="G227" s="144" t="s">
        <v>1409</v>
      </c>
      <c r="H227" s="145">
        <v>1</v>
      </c>
      <c r="I227" s="146"/>
      <c r="J227" s="146">
        <f>ROUND(I227*H227,2)</f>
        <v>0</v>
      </c>
      <c r="K227" s="143" t="s">
        <v>201</v>
      </c>
      <c r="L227" s="30"/>
      <c r="M227" s="147" t="s">
        <v>1</v>
      </c>
      <c r="N227" s="148" t="s">
        <v>37</v>
      </c>
      <c r="O227" s="149">
        <v>0</v>
      </c>
      <c r="P227" s="149">
        <f>O227*H227</f>
        <v>0</v>
      </c>
      <c r="Q227" s="149">
        <v>0</v>
      </c>
      <c r="R227" s="149">
        <f>Q227*H227</f>
        <v>0</v>
      </c>
      <c r="S227" s="149">
        <v>0</v>
      </c>
      <c r="T227" s="150">
        <f>S227*H227</f>
        <v>0</v>
      </c>
      <c r="U227" s="29"/>
      <c r="V227" s="29"/>
      <c r="W227" s="29"/>
      <c r="X227" s="29"/>
      <c r="Y227" s="29"/>
      <c r="Z227" s="29"/>
      <c r="AA227" s="29"/>
      <c r="AB227" s="29"/>
      <c r="AC227" s="29"/>
      <c r="AD227" s="29"/>
      <c r="AE227" s="29"/>
      <c r="AR227" s="151" t="s">
        <v>1140</v>
      </c>
      <c r="AT227" s="151" t="s">
        <v>160</v>
      </c>
      <c r="AU227" s="151" t="s">
        <v>82</v>
      </c>
      <c r="AY227" s="17" t="s">
        <v>157</v>
      </c>
      <c r="BE227" s="152">
        <f>IF(N227="základní",J227,0)</f>
        <v>0</v>
      </c>
      <c r="BF227" s="152">
        <f>IF(N227="snížená",J227,0)</f>
        <v>0</v>
      </c>
      <c r="BG227" s="152">
        <f>IF(N227="zákl. přenesená",J227,0)</f>
        <v>0</v>
      </c>
      <c r="BH227" s="152">
        <f>IF(N227="sníž. přenesená",J227,0)</f>
        <v>0</v>
      </c>
      <c r="BI227" s="152">
        <f>IF(N227="nulová",J227,0)</f>
        <v>0</v>
      </c>
      <c r="BJ227" s="17" t="s">
        <v>80</v>
      </c>
      <c r="BK227" s="152">
        <f>ROUND(I227*H227,2)</f>
        <v>0</v>
      </c>
      <c r="BL227" s="17" t="s">
        <v>1140</v>
      </c>
      <c r="BM227" s="151" t="s">
        <v>1726</v>
      </c>
    </row>
    <row r="228" spans="1:65" s="2" customFormat="1" ht="29.25" x14ac:dyDescent="0.2">
      <c r="A228" s="29"/>
      <c r="B228" s="30"/>
      <c r="C228" s="29"/>
      <c r="D228" s="153" t="s">
        <v>167</v>
      </c>
      <c r="E228" s="29"/>
      <c r="F228" s="154" t="s">
        <v>1142</v>
      </c>
      <c r="G228" s="29"/>
      <c r="H228" s="29"/>
      <c r="I228" s="29"/>
      <c r="J228" s="29"/>
      <c r="K228" s="29"/>
      <c r="L228" s="30"/>
      <c r="M228" s="155"/>
      <c r="N228" s="156"/>
      <c r="O228" s="55"/>
      <c r="P228" s="55"/>
      <c r="Q228" s="55"/>
      <c r="R228" s="55"/>
      <c r="S228" s="55"/>
      <c r="T228" s="56"/>
      <c r="U228" s="29"/>
      <c r="V228" s="29"/>
      <c r="W228" s="29"/>
      <c r="X228" s="29"/>
      <c r="Y228" s="29"/>
      <c r="Z228" s="29"/>
      <c r="AA228" s="29"/>
      <c r="AB228" s="29"/>
      <c r="AC228" s="29"/>
      <c r="AD228" s="29"/>
      <c r="AE228" s="29"/>
      <c r="AT228" s="17" t="s">
        <v>167</v>
      </c>
      <c r="AU228" s="17" t="s">
        <v>82</v>
      </c>
    </row>
    <row r="229" spans="1:65" s="2" customFormat="1" ht="16.5" customHeight="1" x14ac:dyDescent="0.2">
      <c r="A229" s="29"/>
      <c r="B229" s="140"/>
      <c r="C229" s="141" t="s">
        <v>401</v>
      </c>
      <c r="D229" s="141" t="s">
        <v>160</v>
      </c>
      <c r="E229" s="142" t="s">
        <v>1137</v>
      </c>
      <c r="F229" s="143" t="s">
        <v>1138</v>
      </c>
      <c r="G229" s="144" t="s">
        <v>1409</v>
      </c>
      <c r="H229" s="145">
        <v>1</v>
      </c>
      <c r="I229" s="146"/>
      <c r="J229" s="146">
        <f>ROUND(I229*H229,2)</f>
        <v>0</v>
      </c>
      <c r="K229" s="143" t="s">
        <v>164</v>
      </c>
      <c r="L229" s="30"/>
      <c r="M229" s="147" t="s">
        <v>1</v>
      </c>
      <c r="N229" s="148" t="s">
        <v>37</v>
      </c>
      <c r="O229" s="149">
        <v>0</v>
      </c>
      <c r="P229" s="149">
        <f>O229*H229</f>
        <v>0</v>
      </c>
      <c r="Q229" s="149">
        <v>0</v>
      </c>
      <c r="R229" s="149">
        <f>Q229*H229</f>
        <v>0</v>
      </c>
      <c r="S229" s="149">
        <v>0</v>
      </c>
      <c r="T229" s="150">
        <f>S229*H229</f>
        <v>0</v>
      </c>
      <c r="U229" s="29"/>
      <c r="V229" s="29"/>
      <c r="W229" s="29"/>
      <c r="X229" s="29"/>
      <c r="Y229" s="29"/>
      <c r="Z229" s="29"/>
      <c r="AA229" s="29"/>
      <c r="AB229" s="29"/>
      <c r="AC229" s="29"/>
      <c r="AD229" s="29"/>
      <c r="AE229" s="29"/>
      <c r="AR229" s="151" t="s">
        <v>1140</v>
      </c>
      <c r="AT229" s="151" t="s">
        <v>160</v>
      </c>
      <c r="AU229" s="151" t="s">
        <v>82</v>
      </c>
      <c r="AY229" s="17" t="s">
        <v>157</v>
      </c>
      <c r="BE229" s="152">
        <f>IF(N229="základní",J229,0)</f>
        <v>0</v>
      </c>
      <c r="BF229" s="152">
        <f>IF(N229="snížená",J229,0)</f>
        <v>0</v>
      </c>
      <c r="BG229" s="152">
        <f>IF(N229="zákl. přenesená",J229,0)</f>
        <v>0</v>
      </c>
      <c r="BH229" s="152">
        <f>IF(N229="sníž. přenesená",J229,0)</f>
        <v>0</v>
      </c>
      <c r="BI229" s="152">
        <f>IF(N229="nulová",J229,0)</f>
        <v>0</v>
      </c>
      <c r="BJ229" s="17" t="s">
        <v>80</v>
      </c>
      <c r="BK229" s="152">
        <f>ROUND(I229*H229,2)</f>
        <v>0</v>
      </c>
      <c r="BL229" s="17" t="s">
        <v>1140</v>
      </c>
      <c r="BM229" s="151" t="s">
        <v>1727</v>
      </c>
    </row>
    <row r="230" spans="1:65" s="12" customFormat="1" ht="22.9" customHeight="1" x14ac:dyDescent="0.2">
      <c r="B230" s="128"/>
      <c r="D230" s="129" t="s">
        <v>71</v>
      </c>
      <c r="E230" s="138" t="s">
        <v>1538</v>
      </c>
      <c r="F230" s="138" t="s">
        <v>1539</v>
      </c>
      <c r="J230" s="139">
        <f>BK230</f>
        <v>0</v>
      </c>
      <c r="L230" s="128"/>
      <c r="M230" s="132"/>
      <c r="N230" s="133"/>
      <c r="O230" s="133"/>
      <c r="P230" s="134">
        <f>P231</f>
        <v>0</v>
      </c>
      <c r="Q230" s="133"/>
      <c r="R230" s="134">
        <f>R231</f>
        <v>0</v>
      </c>
      <c r="S230" s="133"/>
      <c r="T230" s="135">
        <f>T231</f>
        <v>0</v>
      </c>
      <c r="AR230" s="129" t="s">
        <v>158</v>
      </c>
      <c r="AT230" s="136" t="s">
        <v>71</v>
      </c>
      <c r="AU230" s="136" t="s">
        <v>80</v>
      </c>
      <c r="AY230" s="129" t="s">
        <v>157</v>
      </c>
      <c r="BK230" s="137">
        <f>BK231</f>
        <v>0</v>
      </c>
    </row>
    <row r="231" spans="1:65" s="2" customFormat="1" ht="16.5" customHeight="1" x14ac:dyDescent="0.2">
      <c r="A231" s="29"/>
      <c r="B231" s="140"/>
      <c r="C231" s="141" t="s">
        <v>406</v>
      </c>
      <c r="D231" s="141" t="s">
        <v>160</v>
      </c>
      <c r="E231" s="142" t="s">
        <v>1540</v>
      </c>
      <c r="F231" s="143" t="s">
        <v>1541</v>
      </c>
      <c r="G231" s="144" t="s">
        <v>1409</v>
      </c>
      <c r="H231" s="145">
        <v>2</v>
      </c>
      <c r="I231" s="146"/>
      <c r="J231" s="146">
        <f>ROUND(I231*H231,2)</f>
        <v>0</v>
      </c>
      <c r="K231" s="143" t="s">
        <v>164</v>
      </c>
      <c r="L231" s="30"/>
      <c r="M231" s="193" t="s">
        <v>1</v>
      </c>
      <c r="N231" s="194" t="s">
        <v>37</v>
      </c>
      <c r="O231" s="195">
        <v>0</v>
      </c>
      <c r="P231" s="195">
        <f>O231*H231</f>
        <v>0</v>
      </c>
      <c r="Q231" s="195">
        <v>0</v>
      </c>
      <c r="R231" s="195">
        <f>Q231*H231</f>
        <v>0</v>
      </c>
      <c r="S231" s="195">
        <v>0</v>
      </c>
      <c r="T231" s="196">
        <f>S231*H231</f>
        <v>0</v>
      </c>
      <c r="U231" s="29"/>
      <c r="V231" s="29"/>
      <c r="W231" s="29"/>
      <c r="X231" s="29"/>
      <c r="Y231" s="29"/>
      <c r="Z231" s="29"/>
      <c r="AA231" s="29"/>
      <c r="AB231" s="29"/>
      <c r="AC231" s="29"/>
      <c r="AD231" s="29"/>
      <c r="AE231" s="29"/>
      <c r="AR231" s="151" t="s">
        <v>1140</v>
      </c>
      <c r="AT231" s="151" t="s">
        <v>160</v>
      </c>
      <c r="AU231" s="151" t="s">
        <v>82</v>
      </c>
      <c r="AY231" s="17" t="s">
        <v>157</v>
      </c>
      <c r="BE231" s="152">
        <f>IF(N231="základní",J231,0)</f>
        <v>0</v>
      </c>
      <c r="BF231" s="152">
        <f>IF(N231="snížená",J231,0)</f>
        <v>0</v>
      </c>
      <c r="BG231" s="152">
        <f>IF(N231="zákl. přenesená",J231,0)</f>
        <v>0</v>
      </c>
      <c r="BH231" s="152">
        <f>IF(N231="sníž. přenesená",J231,0)</f>
        <v>0</v>
      </c>
      <c r="BI231" s="152">
        <f>IF(N231="nulová",J231,0)</f>
        <v>0</v>
      </c>
      <c r="BJ231" s="17" t="s">
        <v>80</v>
      </c>
      <c r="BK231" s="152">
        <f>ROUND(I231*H231,2)</f>
        <v>0</v>
      </c>
      <c r="BL231" s="17" t="s">
        <v>1140</v>
      </c>
      <c r="BM231" s="151" t="s">
        <v>1728</v>
      </c>
    </row>
    <row r="232" spans="1:65" s="2" customFormat="1" ht="6.95" customHeight="1" x14ac:dyDescent="0.2">
      <c r="A232" s="29"/>
      <c r="B232" s="44"/>
      <c r="C232" s="45"/>
      <c r="D232" s="45"/>
      <c r="E232" s="45"/>
      <c r="F232" s="45"/>
      <c r="G232" s="45"/>
      <c r="H232" s="45"/>
      <c r="I232" s="45"/>
      <c r="J232" s="45"/>
      <c r="K232" s="45"/>
      <c r="L232" s="30"/>
      <c r="M232" s="29"/>
      <c r="O232" s="29"/>
      <c r="P232" s="29"/>
      <c r="Q232" s="29"/>
      <c r="R232" s="29"/>
      <c r="S232" s="29"/>
      <c r="T232" s="29"/>
      <c r="U232" s="29"/>
      <c r="V232" s="29"/>
      <c r="W232" s="29"/>
      <c r="X232" s="29"/>
      <c r="Y232" s="29"/>
      <c r="Z232" s="29"/>
      <c r="AA232" s="29"/>
      <c r="AB232" s="29"/>
      <c r="AC232" s="29"/>
      <c r="AD232" s="29"/>
      <c r="AE232" s="29"/>
    </row>
  </sheetData>
  <autoFilter ref="C127:K231"/>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62"/>
  <sheetViews>
    <sheetView showGridLines="0" topLeftCell="A118" workbookViewId="0">
      <selection activeCell="I133" sqref="I133:I263"/>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56" x14ac:dyDescent="0.2">
      <c r="A1" s="90"/>
    </row>
    <row r="2" spans="1:56" s="1" customFormat="1" ht="36.950000000000003" customHeight="1" x14ac:dyDescent="0.2">
      <c r="L2" s="232" t="s">
        <v>5</v>
      </c>
      <c r="M2" s="233"/>
      <c r="N2" s="233"/>
      <c r="O2" s="233"/>
      <c r="P2" s="233"/>
      <c r="Q2" s="233"/>
      <c r="R2" s="233"/>
      <c r="S2" s="233"/>
      <c r="T2" s="233"/>
      <c r="U2" s="233"/>
      <c r="V2" s="233"/>
      <c r="AT2" s="17" t="s">
        <v>108</v>
      </c>
      <c r="AZ2" s="201" t="s">
        <v>1729</v>
      </c>
      <c r="BA2" s="201" t="s">
        <v>1729</v>
      </c>
      <c r="BB2" s="201" t="s">
        <v>1</v>
      </c>
      <c r="BC2" s="201" t="s">
        <v>1730</v>
      </c>
      <c r="BD2" s="201" t="s">
        <v>82</v>
      </c>
    </row>
    <row r="3" spans="1:56" s="1" customFormat="1" ht="6.95" customHeight="1" x14ac:dyDescent="0.2">
      <c r="B3" s="18"/>
      <c r="C3" s="19"/>
      <c r="D3" s="19"/>
      <c r="E3" s="19"/>
      <c r="F3" s="19"/>
      <c r="G3" s="19"/>
      <c r="H3" s="19"/>
      <c r="I3" s="19"/>
      <c r="J3" s="19"/>
      <c r="K3" s="19"/>
      <c r="L3" s="20"/>
      <c r="AT3" s="17" t="s">
        <v>82</v>
      </c>
      <c r="AZ3" s="201" t="s">
        <v>1731</v>
      </c>
      <c r="BA3" s="201" t="s">
        <v>1731</v>
      </c>
      <c r="BB3" s="201" t="s">
        <v>1</v>
      </c>
      <c r="BC3" s="201" t="s">
        <v>1732</v>
      </c>
      <c r="BD3" s="201" t="s">
        <v>82</v>
      </c>
    </row>
    <row r="4" spans="1:56" s="1" customFormat="1" ht="24.95" customHeight="1" x14ac:dyDescent="0.2">
      <c r="B4" s="20"/>
      <c r="D4" s="21" t="s">
        <v>130</v>
      </c>
      <c r="L4" s="20"/>
      <c r="M4" s="91" t="s">
        <v>10</v>
      </c>
      <c r="AT4" s="17" t="s">
        <v>3</v>
      </c>
    </row>
    <row r="5" spans="1:56" s="1" customFormat="1" ht="6.95" customHeight="1" x14ac:dyDescent="0.2">
      <c r="B5" s="20"/>
      <c r="L5" s="20"/>
    </row>
    <row r="6" spans="1:56" s="1" customFormat="1" ht="12" customHeight="1" x14ac:dyDescent="0.2">
      <c r="B6" s="20"/>
      <c r="D6" s="26" t="s">
        <v>14</v>
      </c>
      <c r="L6" s="20"/>
    </row>
    <row r="7" spans="1:56" s="1" customFormat="1" ht="16.5" customHeight="1" x14ac:dyDescent="0.2">
      <c r="B7" s="20"/>
      <c r="E7" s="253" t="str">
        <f>'Rekapitulace stavby'!K6</f>
        <v>Oprava trati Moravské Bránice – Moravský Krumlov</v>
      </c>
      <c r="F7" s="254"/>
      <c r="G7" s="254"/>
      <c r="H7" s="254"/>
      <c r="L7" s="20"/>
    </row>
    <row r="8" spans="1:5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56" s="2" customFormat="1" ht="16.5" customHeight="1" x14ac:dyDescent="0.2">
      <c r="A9" s="29"/>
      <c r="B9" s="30"/>
      <c r="C9" s="29"/>
      <c r="D9" s="29"/>
      <c r="E9" s="247" t="s">
        <v>1733</v>
      </c>
      <c r="F9" s="252"/>
      <c r="G9" s="252"/>
      <c r="H9" s="252"/>
      <c r="I9" s="29"/>
      <c r="J9" s="29"/>
      <c r="K9" s="29"/>
      <c r="L9" s="39"/>
      <c r="S9" s="29"/>
      <c r="T9" s="29"/>
      <c r="U9" s="29"/>
      <c r="V9" s="29"/>
      <c r="W9" s="29"/>
      <c r="X9" s="29"/>
      <c r="Y9" s="29"/>
      <c r="Z9" s="29"/>
      <c r="AA9" s="29"/>
      <c r="AB9" s="29"/>
      <c r="AC9" s="29"/>
      <c r="AD9" s="29"/>
      <c r="AE9" s="29"/>
    </row>
    <row r="10" spans="1:5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5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5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5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5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5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5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ROUND(J130,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ROUND((SUM(BE130:BE261)),  2)</f>
        <v>0</v>
      </c>
      <c r="G33" s="29"/>
      <c r="H33" s="29"/>
      <c r="I33" s="98">
        <v>0.21</v>
      </c>
      <c r="J33" s="97">
        <f>ROUND(((SUM(BE130:BE261))*I33),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ROUND((SUM(BF130:BF261)),  2)</f>
        <v>0</v>
      </c>
      <c r="G34" s="29"/>
      <c r="H34" s="29"/>
      <c r="I34" s="98">
        <v>0.15</v>
      </c>
      <c r="J34" s="97">
        <f>ROUND(((SUM(BF130:BF261))*I34),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ROUND((SUM(BG130:BG261)),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ROUND((SUM(BH130:BH261)),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ROUND((SUM(BI130:BI261)),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216 - Propustek v km 126.862</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J130</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J131</f>
        <v>0</v>
      </c>
      <c r="L97" s="110"/>
    </row>
    <row r="98" spans="1:31" s="10" customFormat="1" ht="19.899999999999999" customHeight="1" x14ac:dyDescent="0.2">
      <c r="B98" s="114"/>
      <c r="D98" s="115" t="s">
        <v>139</v>
      </c>
      <c r="E98" s="116"/>
      <c r="F98" s="116"/>
      <c r="G98" s="116"/>
      <c r="H98" s="116"/>
      <c r="I98" s="116"/>
      <c r="J98" s="117">
        <f>J132</f>
        <v>0</v>
      </c>
      <c r="L98" s="114"/>
    </row>
    <row r="99" spans="1:31" s="9" customFormat="1" ht="24.95" customHeight="1" x14ac:dyDescent="0.2">
      <c r="B99" s="110"/>
      <c r="D99" s="111" t="s">
        <v>1734</v>
      </c>
      <c r="E99" s="112"/>
      <c r="F99" s="112"/>
      <c r="G99" s="112"/>
      <c r="H99" s="112"/>
      <c r="I99" s="112"/>
      <c r="J99" s="113">
        <f>J167</f>
        <v>0</v>
      </c>
      <c r="L99" s="110"/>
    </row>
    <row r="100" spans="1:31" s="9" customFormat="1" ht="24.95" customHeight="1" x14ac:dyDescent="0.2">
      <c r="B100" s="110"/>
      <c r="D100" s="111" t="s">
        <v>1735</v>
      </c>
      <c r="E100" s="112"/>
      <c r="F100" s="112"/>
      <c r="G100" s="112"/>
      <c r="H100" s="112"/>
      <c r="I100" s="112"/>
      <c r="J100" s="113">
        <f>J193</f>
        <v>0</v>
      </c>
      <c r="L100" s="110"/>
    </row>
    <row r="101" spans="1:31" s="9" customFormat="1" ht="24.95" customHeight="1" x14ac:dyDescent="0.2">
      <c r="B101" s="110"/>
      <c r="D101" s="111" t="s">
        <v>1736</v>
      </c>
      <c r="E101" s="112"/>
      <c r="F101" s="112"/>
      <c r="G101" s="112"/>
      <c r="H101" s="112"/>
      <c r="I101" s="112"/>
      <c r="J101" s="113">
        <f>J202</f>
        <v>0</v>
      </c>
      <c r="L101" s="110"/>
    </row>
    <row r="102" spans="1:31" s="9" customFormat="1" ht="24.95" customHeight="1" x14ac:dyDescent="0.2">
      <c r="B102" s="110"/>
      <c r="D102" s="111" t="s">
        <v>1737</v>
      </c>
      <c r="E102" s="112"/>
      <c r="F102" s="112"/>
      <c r="G102" s="112"/>
      <c r="H102" s="112"/>
      <c r="I102" s="112"/>
      <c r="J102" s="113">
        <f>J208</f>
        <v>0</v>
      </c>
      <c r="L102" s="110"/>
    </row>
    <row r="103" spans="1:31" s="9" customFormat="1" ht="24.95" customHeight="1" x14ac:dyDescent="0.2">
      <c r="B103" s="110"/>
      <c r="D103" s="111" t="s">
        <v>1738</v>
      </c>
      <c r="E103" s="112"/>
      <c r="F103" s="112"/>
      <c r="G103" s="112"/>
      <c r="H103" s="112"/>
      <c r="I103" s="112"/>
      <c r="J103" s="113">
        <f>J218</f>
        <v>0</v>
      </c>
      <c r="L103" s="110"/>
    </row>
    <row r="104" spans="1:31" s="9" customFormat="1" ht="24.95" customHeight="1" x14ac:dyDescent="0.2">
      <c r="B104" s="110"/>
      <c r="D104" s="111" t="s">
        <v>1739</v>
      </c>
      <c r="E104" s="112"/>
      <c r="F104" s="112"/>
      <c r="G104" s="112"/>
      <c r="H104" s="112"/>
      <c r="I104" s="112"/>
      <c r="J104" s="113">
        <f>J231</f>
        <v>0</v>
      </c>
      <c r="L104" s="110"/>
    </row>
    <row r="105" spans="1:31" s="9" customFormat="1" ht="24.95" customHeight="1" x14ac:dyDescent="0.2">
      <c r="B105" s="110"/>
      <c r="D105" s="111" t="s">
        <v>1740</v>
      </c>
      <c r="E105" s="112"/>
      <c r="F105" s="112"/>
      <c r="G105" s="112"/>
      <c r="H105" s="112"/>
      <c r="I105" s="112"/>
      <c r="J105" s="113">
        <f>J235</f>
        <v>0</v>
      </c>
      <c r="L105" s="110"/>
    </row>
    <row r="106" spans="1:31" s="9" customFormat="1" ht="24.95" customHeight="1" x14ac:dyDescent="0.2">
      <c r="B106" s="110"/>
      <c r="D106" s="111" t="s">
        <v>1741</v>
      </c>
      <c r="E106" s="112"/>
      <c r="F106" s="112"/>
      <c r="G106" s="112"/>
      <c r="H106" s="112"/>
      <c r="I106" s="112"/>
      <c r="J106" s="113">
        <f>J247</f>
        <v>0</v>
      </c>
      <c r="L106" s="110"/>
    </row>
    <row r="107" spans="1:31" s="9" customFormat="1" ht="24.95" customHeight="1" x14ac:dyDescent="0.2">
      <c r="B107" s="110"/>
      <c r="D107" s="111" t="s">
        <v>140</v>
      </c>
      <c r="E107" s="112"/>
      <c r="F107" s="112"/>
      <c r="G107" s="112"/>
      <c r="H107" s="112"/>
      <c r="I107" s="112"/>
      <c r="J107" s="113">
        <f>J250</f>
        <v>0</v>
      </c>
      <c r="L107" s="110"/>
    </row>
    <row r="108" spans="1:31" s="9" customFormat="1" ht="24.95" customHeight="1" x14ac:dyDescent="0.2">
      <c r="B108" s="110"/>
      <c r="D108" s="111" t="s">
        <v>1742</v>
      </c>
      <c r="E108" s="112"/>
      <c r="F108" s="112"/>
      <c r="G108" s="112"/>
      <c r="H108" s="112"/>
      <c r="I108" s="112"/>
      <c r="J108" s="113">
        <f>J255</f>
        <v>0</v>
      </c>
      <c r="L108" s="110"/>
    </row>
    <row r="109" spans="1:31" s="9" customFormat="1" ht="24.95" customHeight="1" x14ac:dyDescent="0.2">
      <c r="B109" s="110"/>
      <c r="D109" s="111" t="s">
        <v>141</v>
      </c>
      <c r="E109" s="112"/>
      <c r="F109" s="112"/>
      <c r="G109" s="112"/>
      <c r="H109" s="112"/>
      <c r="I109" s="112"/>
      <c r="J109" s="113">
        <f>J259</f>
        <v>0</v>
      </c>
      <c r="L109" s="110"/>
    </row>
    <row r="110" spans="1:31" s="10" customFormat="1" ht="19.899999999999999" customHeight="1" x14ac:dyDescent="0.2">
      <c r="B110" s="114"/>
      <c r="D110" s="115" t="s">
        <v>1420</v>
      </c>
      <c r="E110" s="116"/>
      <c r="F110" s="116"/>
      <c r="G110" s="116"/>
      <c r="H110" s="116"/>
      <c r="I110" s="116"/>
      <c r="J110" s="117">
        <f>J260</f>
        <v>0</v>
      </c>
      <c r="L110" s="114"/>
    </row>
    <row r="111" spans="1:31" s="2" customFormat="1" ht="21.75" customHeight="1" x14ac:dyDescent="0.2">
      <c r="A111" s="29"/>
      <c r="B111" s="30"/>
      <c r="C111" s="29"/>
      <c r="D111" s="29"/>
      <c r="E111" s="29"/>
      <c r="F111" s="29"/>
      <c r="G111" s="29"/>
      <c r="H111" s="29"/>
      <c r="I111" s="29"/>
      <c r="J111" s="29"/>
      <c r="K111" s="29"/>
      <c r="L111" s="39"/>
      <c r="S111" s="29"/>
      <c r="T111" s="29"/>
      <c r="U111" s="29"/>
      <c r="V111" s="29"/>
      <c r="W111" s="29"/>
      <c r="X111" s="29"/>
      <c r="Y111" s="29"/>
      <c r="Z111" s="29"/>
      <c r="AA111" s="29"/>
      <c r="AB111" s="29"/>
      <c r="AC111" s="29"/>
      <c r="AD111" s="29"/>
      <c r="AE111" s="29"/>
    </row>
    <row r="112" spans="1:31" s="2" customFormat="1" ht="6.95" customHeight="1" x14ac:dyDescent="0.2">
      <c r="A112" s="29"/>
      <c r="B112" s="44"/>
      <c r="C112" s="45"/>
      <c r="D112" s="45"/>
      <c r="E112" s="45"/>
      <c r="F112" s="45"/>
      <c r="G112" s="45"/>
      <c r="H112" s="45"/>
      <c r="I112" s="45"/>
      <c r="J112" s="45"/>
      <c r="K112" s="45"/>
      <c r="L112" s="39"/>
      <c r="S112" s="29"/>
      <c r="T112" s="29"/>
      <c r="U112" s="29"/>
      <c r="V112" s="29"/>
      <c r="W112" s="29"/>
      <c r="X112" s="29"/>
      <c r="Y112" s="29"/>
      <c r="Z112" s="29"/>
      <c r="AA112" s="29"/>
      <c r="AB112" s="29"/>
      <c r="AC112" s="29"/>
      <c r="AD112" s="29"/>
      <c r="AE112" s="29"/>
    </row>
    <row r="116" spans="1:31" s="2" customFormat="1" ht="6.95" customHeight="1" x14ac:dyDescent="0.2">
      <c r="A116" s="29"/>
      <c r="B116" s="46"/>
      <c r="C116" s="47"/>
      <c r="D116" s="47"/>
      <c r="E116" s="47"/>
      <c r="F116" s="47"/>
      <c r="G116" s="47"/>
      <c r="H116" s="47"/>
      <c r="I116" s="47"/>
      <c r="J116" s="47"/>
      <c r="K116" s="47"/>
      <c r="L116" s="39"/>
      <c r="S116" s="29"/>
      <c r="T116" s="29"/>
      <c r="U116" s="29"/>
      <c r="V116" s="29"/>
      <c r="W116" s="29"/>
      <c r="X116" s="29"/>
      <c r="Y116" s="29"/>
      <c r="Z116" s="29"/>
      <c r="AA116" s="29"/>
      <c r="AB116" s="29"/>
      <c r="AC116" s="29"/>
      <c r="AD116" s="29"/>
      <c r="AE116" s="29"/>
    </row>
    <row r="117" spans="1:31" s="2" customFormat="1" ht="24.95" customHeight="1" x14ac:dyDescent="0.2">
      <c r="A117" s="29"/>
      <c r="B117" s="30"/>
      <c r="C117" s="21" t="s">
        <v>142</v>
      </c>
      <c r="D117" s="29"/>
      <c r="E117" s="29"/>
      <c r="F117" s="29"/>
      <c r="G117" s="29"/>
      <c r="H117" s="29"/>
      <c r="I117" s="29"/>
      <c r="J117" s="29"/>
      <c r="K117" s="29"/>
      <c r="L117" s="39"/>
      <c r="S117" s="29"/>
      <c r="T117" s="29"/>
      <c r="U117" s="29"/>
      <c r="V117" s="29"/>
      <c r="W117" s="29"/>
      <c r="X117" s="29"/>
      <c r="Y117" s="29"/>
      <c r="Z117" s="29"/>
      <c r="AA117" s="29"/>
      <c r="AB117" s="29"/>
      <c r="AC117" s="29"/>
      <c r="AD117" s="29"/>
      <c r="AE117" s="29"/>
    </row>
    <row r="118" spans="1:31" s="2" customFormat="1" ht="6.95" customHeight="1" x14ac:dyDescent="0.2">
      <c r="A118" s="29"/>
      <c r="B118" s="30"/>
      <c r="C118" s="29"/>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31" s="2" customFormat="1" ht="12" customHeight="1" x14ac:dyDescent="0.2">
      <c r="A119" s="29"/>
      <c r="B119" s="30"/>
      <c r="C119" s="26" t="s">
        <v>14</v>
      </c>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31" s="2" customFormat="1" ht="16.5" customHeight="1" x14ac:dyDescent="0.2">
      <c r="A120" s="29"/>
      <c r="B120" s="30"/>
      <c r="C120" s="29"/>
      <c r="D120" s="29"/>
      <c r="E120" s="253" t="str">
        <f>E7</f>
        <v>Oprava trati Moravské Bránice – Moravský Krumlov</v>
      </c>
      <c r="F120" s="254"/>
      <c r="G120" s="254"/>
      <c r="H120" s="254"/>
      <c r="I120" s="29"/>
      <c r="J120" s="29"/>
      <c r="K120" s="29"/>
      <c r="L120" s="39"/>
      <c r="S120" s="29"/>
      <c r="T120" s="29"/>
      <c r="U120" s="29"/>
      <c r="V120" s="29"/>
      <c r="W120" s="29"/>
      <c r="X120" s="29"/>
      <c r="Y120" s="29"/>
      <c r="Z120" s="29"/>
      <c r="AA120" s="29"/>
      <c r="AB120" s="29"/>
      <c r="AC120" s="29"/>
      <c r="AD120" s="29"/>
      <c r="AE120" s="29"/>
    </row>
    <row r="121" spans="1:31" s="2" customFormat="1" ht="12" customHeight="1" x14ac:dyDescent="0.2">
      <c r="A121" s="29"/>
      <c r="B121" s="30"/>
      <c r="C121" s="26" t="s">
        <v>131</v>
      </c>
      <c r="D121" s="29"/>
      <c r="E121" s="29"/>
      <c r="F121" s="29"/>
      <c r="G121" s="29"/>
      <c r="H121" s="29"/>
      <c r="I121" s="29"/>
      <c r="J121" s="29"/>
      <c r="K121" s="29"/>
      <c r="L121" s="39"/>
      <c r="S121" s="29"/>
      <c r="T121" s="29"/>
      <c r="U121" s="29"/>
      <c r="V121" s="29"/>
      <c r="W121" s="29"/>
      <c r="X121" s="29"/>
      <c r="Y121" s="29"/>
      <c r="Z121" s="29"/>
      <c r="AA121" s="29"/>
      <c r="AB121" s="29"/>
      <c r="AC121" s="29"/>
      <c r="AD121" s="29"/>
      <c r="AE121" s="29"/>
    </row>
    <row r="122" spans="1:31" s="2" customFormat="1" ht="16.5" customHeight="1" x14ac:dyDescent="0.2">
      <c r="A122" s="29"/>
      <c r="B122" s="30"/>
      <c r="C122" s="29"/>
      <c r="D122" s="29"/>
      <c r="E122" s="247" t="str">
        <f>E9</f>
        <v>SO 216 - Propustek v km 126.862</v>
      </c>
      <c r="F122" s="252"/>
      <c r="G122" s="252"/>
      <c r="H122" s="252"/>
      <c r="I122" s="29"/>
      <c r="J122" s="29"/>
      <c r="K122" s="29"/>
      <c r="L122" s="39"/>
      <c r="S122" s="29"/>
      <c r="T122" s="29"/>
      <c r="U122" s="29"/>
      <c r="V122" s="29"/>
      <c r="W122" s="29"/>
      <c r="X122" s="29"/>
      <c r="Y122" s="29"/>
      <c r="Z122" s="29"/>
      <c r="AA122" s="29"/>
      <c r="AB122" s="29"/>
      <c r="AC122" s="29"/>
      <c r="AD122" s="29"/>
      <c r="AE122" s="29"/>
    </row>
    <row r="123" spans="1:31" s="2" customFormat="1" ht="6.95" customHeight="1" x14ac:dyDescent="0.2">
      <c r="A123" s="29"/>
      <c r="B123" s="30"/>
      <c r="C123" s="29"/>
      <c r="D123" s="29"/>
      <c r="E123" s="29"/>
      <c r="F123" s="29"/>
      <c r="G123" s="29"/>
      <c r="H123" s="29"/>
      <c r="I123" s="29"/>
      <c r="J123" s="29"/>
      <c r="K123" s="29"/>
      <c r="L123" s="39"/>
      <c r="S123" s="29"/>
      <c r="T123" s="29"/>
      <c r="U123" s="29"/>
      <c r="V123" s="29"/>
      <c r="W123" s="29"/>
      <c r="X123" s="29"/>
      <c r="Y123" s="29"/>
      <c r="Z123" s="29"/>
      <c r="AA123" s="29"/>
      <c r="AB123" s="29"/>
      <c r="AC123" s="29"/>
      <c r="AD123" s="29"/>
      <c r="AE123" s="29"/>
    </row>
    <row r="124" spans="1:31" s="2" customFormat="1" ht="12" customHeight="1" x14ac:dyDescent="0.2">
      <c r="A124" s="29"/>
      <c r="B124" s="30"/>
      <c r="C124" s="26" t="s">
        <v>18</v>
      </c>
      <c r="D124" s="29"/>
      <c r="E124" s="29"/>
      <c r="F124" s="24" t="str">
        <f>F12</f>
        <v>Mezistaniční úsek km 128,431 – 122,460</v>
      </c>
      <c r="G124" s="29"/>
      <c r="H124" s="29"/>
      <c r="I124" s="26" t="s">
        <v>20</v>
      </c>
      <c r="J124" s="52" t="str">
        <f>IF(J12="","",J12)</f>
        <v>11. 2. 2021</v>
      </c>
      <c r="K124" s="29"/>
      <c r="L124" s="39"/>
      <c r="S124" s="29"/>
      <c r="T124" s="29"/>
      <c r="U124" s="29"/>
      <c r="V124" s="29"/>
      <c r="W124" s="29"/>
      <c r="X124" s="29"/>
      <c r="Y124" s="29"/>
      <c r="Z124" s="29"/>
      <c r="AA124" s="29"/>
      <c r="AB124" s="29"/>
      <c r="AC124" s="29"/>
      <c r="AD124" s="29"/>
      <c r="AE124" s="29"/>
    </row>
    <row r="125" spans="1:31" s="2" customFormat="1" ht="6.95" customHeight="1" x14ac:dyDescent="0.2">
      <c r="A125" s="29"/>
      <c r="B125" s="30"/>
      <c r="C125" s="29"/>
      <c r="D125" s="29"/>
      <c r="E125" s="29"/>
      <c r="F125" s="29"/>
      <c r="G125" s="29"/>
      <c r="H125" s="29"/>
      <c r="I125" s="29"/>
      <c r="J125" s="29"/>
      <c r="K125" s="29"/>
      <c r="L125" s="39"/>
      <c r="S125" s="29"/>
      <c r="T125" s="29"/>
      <c r="U125" s="29"/>
      <c r="V125" s="29"/>
      <c r="W125" s="29"/>
      <c r="X125" s="29"/>
      <c r="Y125" s="29"/>
      <c r="Z125" s="29"/>
      <c r="AA125" s="29"/>
      <c r="AB125" s="29"/>
      <c r="AC125" s="29"/>
      <c r="AD125" s="29"/>
      <c r="AE125" s="29"/>
    </row>
    <row r="126" spans="1:31" s="2" customFormat="1" ht="25.7" customHeight="1" x14ac:dyDescent="0.2">
      <c r="A126" s="29"/>
      <c r="B126" s="30"/>
      <c r="C126" s="26" t="s">
        <v>22</v>
      </c>
      <c r="D126" s="29"/>
      <c r="E126" s="29"/>
      <c r="F126" s="24" t="str">
        <f>E15</f>
        <v>SPRÁVA ŽELEZNIC, STÁTNÍ ORGANIZACE</v>
      </c>
      <c r="G126" s="29"/>
      <c r="H126" s="29"/>
      <c r="I126" s="26" t="s">
        <v>28</v>
      </c>
      <c r="J126" s="27" t="str">
        <f>E21</f>
        <v>Dopravní projektování spol. s r.o.</v>
      </c>
      <c r="K126" s="29"/>
      <c r="L126" s="39"/>
      <c r="S126" s="29"/>
      <c r="T126" s="29"/>
      <c r="U126" s="29"/>
      <c r="V126" s="29"/>
      <c r="W126" s="29"/>
      <c r="X126" s="29"/>
      <c r="Y126" s="29"/>
      <c r="Z126" s="29"/>
      <c r="AA126" s="29"/>
      <c r="AB126" s="29"/>
      <c r="AC126" s="29"/>
      <c r="AD126" s="29"/>
      <c r="AE126" s="29"/>
    </row>
    <row r="127" spans="1:31" s="2" customFormat="1" ht="25.7" customHeight="1" x14ac:dyDescent="0.2">
      <c r="A127" s="29"/>
      <c r="B127" s="30"/>
      <c r="C127" s="26" t="s">
        <v>26</v>
      </c>
      <c r="D127" s="29"/>
      <c r="E127" s="29"/>
      <c r="F127" s="24" t="str">
        <f>IF(E18="","",E18)</f>
        <v xml:space="preserve"> </v>
      </c>
      <c r="G127" s="29"/>
      <c r="H127" s="29"/>
      <c r="I127" s="26" t="s">
        <v>30</v>
      </c>
      <c r="J127" s="27" t="str">
        <f>E24</f>
        <v>Dopravní projektování spol. s r.o.</v>
      </c>
      <c r="K127" s="29"/>
      <c r="L127" s="39"/>
      <c r="S127" s="29"/>
      <c r="T127" s="29"/>
      <c r="U127" s="29"/>
      <c r="V127" s="29"/>
      <c r="W127" s="29"/>
      <c r="X127" s="29"/>
      <c r="Y127" s="29"/>
      <c r="Z127" s="29"/>
      <c r="AA127" s="29"/>
      <c r="AB127" s="29"/>
      <c r="AC127" s="29"/>
      <c r="AD127" s="29"/>
      <c r="AE127" s="29"/>
    </row>
    <row r="128" spans="1:31" s="2" customFormat="1" ht="10.35" customHeight="1" x14ac:dyDescent="0.2">
      <c r="A128" s="29"/>
      <c r="B128" s="30"/>
      <c r="C128" s="29"/>
      <c r="D128" s="29"/>
      <c r="E128" s="29"/>
      <c r="F128" s="29"/>
      <c r="G128" s="29"/>
      <c r="H128" s="29"/>
      <c r="I128" s="29"/>
      <c r="J128" s="29"/>
      <c r="K128" s="29"/>
      <c r="L128" s="39"/>
      <c r="S128" s="29"/>
      <c r="T128" s="29"/>
      <c r="U128" s="29"/>
      <c r="V128" s="29"/>
      <c r="W128" s="29"/>
      <c r="X128" s="29"/>
      <c r="Y128" s="29"/>
      <c r="Z128" s="29"/>
      <c r="AA128" s="29"/>
      <c r="AB128" s="29"/>
      <c r="AC128" s="29"/>
      <c r="AD128" s="29"/>
      <c r="AE128" s="29"/>
    </row>
    <row r="129" spans="1:65" s="11" customFormat="1" ht="29.25" customHeight="1" x14ac:dyDescent="0.2">
      <c r="A129" s="118"/>
      <c r="B129" s="119"/>
      <c r="C129" s="120" t="s">
        <v>143</v>
      </c>
      <c r="D129" s="121" t="s">
        <v>57</v>
      </c>
      <c r="E129" s="121" t="s">
        <v>53</v>
      </c>
      <c r="F129" s="121" t="s">
        <v>54</v>
      </c>
      <c r="G129" s="121" t="s">
        <v>144</v>
      </c>
      <c r="H129" s="121" t="s">
        <v>145</v>
      </c>
      <c r="I129" s="121" t="s">
        <v>146</v>
      </c>
      <c r="J129" s="121" t="s">
        <v>135</v>
      </c>
      <c r="K129" s="122" t="s">
        <v>147</v>
      </c>
      <c r="L129" s="123"/>
      <c r="M129" s="59" t="s">
        <v>1</v>
      </c>
      <c r="N129" s="60" t="s">
        <v>36</v>
      </c>
      <c r="O129" s="60" t="s">
        <v>148</v>
      </c>
      <c r="P129" s="60" t="s">
        <v>149</v>
      </c>
      <c r="Q129" s="60" t="s">
        <v>150</v>
      </c>
      <c r="R129" s="60" t="s">
        <v>151</v>
      </c>
      <c r="S129" s="60" t="s">
        <v>152</v>
      </c>
      <c r="T129" s="61" t="s">
        <v>153</v>
      </c>
      <c r="U129" s="118"/>
      <c r="V129" s="118"/>
      <c r="W129" s="118"/>
      <c r="X129" s="118"/>
      <c r="Y129" s="118"/>
      <c r="Z129" s="118"/>
      <c r="AA129" s="118"/>
      <c r="AB129" s="118"/>
      <c r="AC129" s="118"/>
      <c r="AD129" s="118"/>
      <c r="AE129" s="118"/>
    </row>
    <row r="130" spans="1:65" s="2" customFormat="1" ht="22.9" customHeight="1" x14ac:dyDescent="0.25">
      <c r="A130" s="29"/>
      <c r="B130" s="30"/>
      <c r="C130" s="66" t="s">
        <v>154</v>
      </c>
      <c r="D130" s="29"/>
      <c r="E130" s="29"/>
      <c r="F130" s="29"/>
      <c r="G130" s="29"/>
      <c r="H130" s="29"/>
      <c r="I130" s="29"/>
      <c r="J130" s="124">
        <f>BK130</f>
        <v>0</v>
      </c>
      <c r="K130" s="29"/>
      <c r="L130" s="30"/>
      <c r="M130" s="62"/>
      <c r="N130" s="53"/>
      <c r="O130" s="63"/>
      <c r="P130" s="125">
        <f>P131+P167+P193+P202+P208+P218+P231+P235+P247+P250+P255+P259</f>
        <v>0</v>
      </c>
      <c r="Q130" s="63"/>
      <c r="R130" s="125">
        <f>R131+R167+R193+R202+R208+R218+R231+R235+R247+R250+R255+R259</f>
        <v>148.80722999999998</v>
      </c>
      <c r="S130" s="63"/>
      <c r="T130" s="126">
        <f>T131+T167+T193+T202+T208+T218+T231+T235+T247+T250+T255+T259</f>
        <v>166.46064000000001</v>
      </c>
      <c r="U130" s="29"/>
      <c r="V130" s="29"/>
      <c r="W130" s="29"/>
      <c r="X130" s="29"/>
      <c r="Y130" s="29"/>
      <c r="Z130" s="29"/>
      <c r="AA130" s="29"/>
      <c r="AB130" s="29"/>
      <c r="AC130" s="29"/>
      <c r="AD130" s="29"/>
      <c r="AE130" s="29"/>
      <c r="AT130" s="17" t="s">
        <v>71</v>
      </c>
      <c r="AU130" s="17" t="s">
        <v>137</v>
      </c>
      <c r="BK130" s="127">
        <f>BK131+BK167+BK193+BK202+BK208+BK218+BK231+BK235+BK247+BK250+BK255+BK259</f>
        <v>0</v>
      </c>
    </row>
    <row r="131" spans="1:65" s="12" customFormat="1" ht="25.9" customHeight="1" x14ac:dyDescent="0.2">
      <c r="B131" s="128"/>
      <c r="D131" s="129" t="s">
        <v>71</v>
      </c>
      <c r="E131" s="130" t="s">
        <v>155</v>
      </c>
      <c r="F131" s="130" t="s">
        <v>156</v>
      </c>
      <c r="J131" s="131">
        <f>BK131</f>
        <v>0</v>
      </c>
      <c r="L131" s="128"/>
      <c r="M131" s="132"/>
      <c r="N131" s="133"/>
      <c r="O131" s="133"/>
      <c r="P131" s="134">
        <f>P132</f>
        <v>0</v>
      </c>
      <c r="Q131" s="133"/>
      <c r="R131" s="134">
        <f>R132</f>
        <v>0</v>
      </c>
      <c r="S131" s="133"/>
      <c r="T131" s="135">
        <f>T132</f>
        <v>0</v>
      </c>
      <c r="AR131" s="129" t="s">
        <v>80</v>
      </c>
      <c r="AT131" s="136" t="s">
        <v>71</v>
      </c>
      <c r="AU131" s="136" t="s">
        <v>72</v>
      </c>
      <c r="AY131" s="129" t="s">
        <v>157</v>
      </c>
      <c r="BK131" s="137">
        <f>BK132</f>
        <v>0</v>
      </c>
    </row>
    <row r="132" spans="1:65" s="12" customFormat="1" ht="22.9" customHeight="1" x14ac:dyDescent="0.2">
      <c r="B132" s="128"/>
      <c r="D132" s="129" t="s">
        <v>71</v>
      </c>
      <c r="E132" s="138" t="s">
        <v>158</v>
      </c>
      <c r="F132" s="138" t="s">
        <v>159</v>
      </c>
      <c r="J132" s="139">
        <f>BK132</f>
        <v>0</v>
      </c>
      <c r="L132" s="128"/>
      <c r="M132" s="132"/>
      <c r="N132" s="133"/>
      <c r="O132" s="133"/>
      <c r="P132" s="134">
        <f>SUM(P133:P166)</f>
        <v>0</v>
      </c>
      <c r="Q132" s="133"/>
      <c r="R132" s="134">
        <f>SUM(R133:R166)</f>
        <v>0</v>
      </c>
      <c r="S132" s="133"/>
      <c r="T132" s="135">
        <f>SUM(T133:T166)</f>
        <v>0</v>
      </c>
      <c r="AR132" s="129" t="s">
        <v>80</v>
      </c>
      <c r="AT132" s="136" t="s">
        <v>71</v>
      </c>
      <c r="AU132" s="136" t="s">
        <v>80</v>
      </c>
      <c r="AY132" s="129" t="s">
        <v>157</v>
      </c>
      <c r="BK132" s="137">
        <f>SUM(BK133:BK166)</f>
        <v>0</v>
      </c>
    </row>
    <row r="133" spans="1:65" s="2" customFormat="1" ht="72" x14ac:dyDescent="0.2">
      <c r="A133" s="29"/>
      <c r="B133" s="140"/>
      <c r="C133" s="141" t="s">
        <v>80</v>
      </c>
      <c r="D133" s="141" t="s">
        <v>160</v>
      </c>
      <c r="E133" s="142" t="s">
        <v>161</v>
      </c>
      <c r="F133" s="143" t="s">
        <v>162</v>
      </c>
      <c r="G133" s="144" t="s">
        <v>163</v>
      </c>
      <c r="H133" s="145">
        <v>47.58</v>
      </c>
      <c r="I133" s="146"/>
      <c r="J133" s="146">
        <f>ROUND(I133*H133,2)</f>
        <v>0</v>
      </c>
      <c r="K133" s="143" t="s">
        <v>330</v>
      </c>
      <c r="L133" s="30"/>
      <c r="M133" s="147" t="s">
        <v>1</v>
      </c>
      <c r="N133" s="148" t="s">
        <v>37</v>
      </c>
      <c r="O133" s="149">
        <v>0</v>
      </c>
      <c r="P133" s="149">
        <f>O133*H133</f>
        <v>0</v>
      </c>
      <c r="Q133" s="149">
        <v>0</v>
      </c>
      <c r="R133" s="149">
        <f>Q133*H133</f>
        <v>0</v>
      </c>
      <c r="S133" s="149">
        <v>0</v>
      </c>
      <c r="T133" s="150">
        <f>S133*H133</f>
        <v>0</v>
      </c>
      <c r="U133" s="29"/>
      <c r="V133" s="29"/>
      <c r="W133" s="29"/>
      <c r="X133" s="29"/>
      <c r="Y133" s="29"/>
      <c r="Z133" s="29"/>
      <c r="AA133" s="29"/>
      <c r="AB133" s="29"/>
      <c r="AC133" s="29"/>
      <c r="AD133" s="29"/>
      <c r="AE133" s="29"/>
      <c r="AR133" s="151" t="s">
        <v>165</v>
      </c>
      <c r="AT133" s="151" t="s">
        <v>160</v>
      </c>
      <c r="AU133" s="151" t="s">
        <v>82</v>
      </c>
      <c r="AY133" s="17" t="s">
        <v>157</v>
      </c>
      <c r="BE133" s="152">
        <f>IF(N133="základní",J133,0)</f>
        <v>0</v>
      </c>
      <c r="BF133" s="152">
        <f>IF(N133="snížená",J133,0)</f>
        <v>0</v>
      </c>
      <c r="BG133" s="152">
        <f>IF(N133="zákl. přenesená",J133,0)</f>
        <v>0</v>
      </c>
      <c r="BH133" s="152">
        <f>IF(N133="sníž. přenesená",J133,0)</f>
        <v>0</v>
      </c>
      <c r="BI133" s="152">
        <f>IF(N133="nulová",J133,0)</f>
        <v>0</v>
      </c>
      <c r="BJ133" s="17" t="s">
        <v>80</v>
      </c>
      <c r="BK133" s="152">
        <f>ROUND(I133*H133,2)</f>
        <v>0</v>
      </c>
      <c r="BL133" s="17" t="s">
        <v>165</v>
      </c>
      <c r="BM133" s="151" t="s">
        <v>1743</v>
      </c>
    </row>
    <row r="134" spans="1:65" s="2" customFormat="1" ht="48.75" x14ac:dyDescent="0.2">
      <c r="A134" s="29"/>
      <c r="B134" s="30"/>
      <c r="C134" s="29"/>
      <c r="D134" s="153" t="s">
        <v>167</v>
      </c>
      <c r="E134" s="29"/>
      <c r="F134" s="154" t="s">
        <v>168</v>
      </c>
      <c r="G134" s="29"/>
      <c r="H134" s="29"/>
      <c r="I134" s="29"/>
      <c r="J134" s="29"/>
      <c r="K134" s="29"/>
      <c r="L134" s="30"/>
      <c r="M134" s="155"/>
      <c r="N134" s="156"/>
      <c r="O134" s="55"/>
      <c r="P134" s="55"/>
      <c r="Q134" s="55"/>
      <c r="R134" s="55"/>
      <c r="S134" s="55"/>
      <c r="T134" s="56"/>
      <c r="U134" s="29"/>
      <c r="V134" s="29"/>
      <c r="W134" s="29"/>
      <c r="X134" s="29"/>
      <c r="Y134" s="29"/>
      <c r="Z134" s="29"/>
      <c r="AA134" s="29"/>
      <c r="AB134" s="29"/>
      <c r="AC134" s="29"/>
      <c r="AD134" s="29"/>
      <c r="AE134" s="29"/>
      <c r="AT134" s="17" t="s">
        <v>167</v>
      </c>
      <c r="AU134" s="17" t="s">
        <v>82</v>
      </c>
    </row>
    <row r="135" spans="1:65" s="13" customFormat="1" x14ac:dyDescent="0.2">
      <c r="B135" s="157"/>
      <c r="D135" s="153" t="s">
        <v>169</v>
      </c>
      <c r="E135" s="158" t="s">
        <v>1</v>
      </c>
      <c r="F135" s="159" t="s">
        <v>1262</v>
      </c>
      <c r="H135" s="158" t="s">
        <v>1</v>
      </c>
      <c r="L135" s="157"/>
      <c r="M135" s="160"/>
      <c r="N135" s="161"/>
      <c r="O135" s="161"/>
      <c r="P135" s="161"/>
      <c r="Q135" s="161"/>
      <c r="R135" s="161"/>
      <c r="S135" s="161"/>
      <c r="T135" s="162"/>
      <c r="AT135" s="158" t="s">
        <v>169</v>
      </c>
      <c r="AU135" s="158" t="s">
        <v>82</v>
      </c>
      <c r="AV135" s="13" t="s">
        <v>80</v>
      </c>
      <c r="AW135" s="13" t="s">
        <v>171</v>
      </c>
      <c r="AX135" s="13" t="s">
        <v>72</v>
      </c>
      <c r="AY135" s="158" t="s">
        <v>157</v>
      </c>
    </row>
    <row r="136" spans="1:65" s="14" customFormat="1" x14ac:dyDescent="0.2">
      <c r="B136" s="163"/>
      <c r="D136" s="153" t="s">
        <v>169</v>
      </c>
      <c r="E136" s="164" t="s">
        <v>1</v>
      </c>
      <c r="F136" s="165" t="s">
        <v>1263</v>
      </c>
      <c r="H136" s="166">
        <v>47.58</v>
      </c>
      <c r="L136" s="163"/>
      <c r="M136" s="167"/>
      <c r="N136" s="168"/>
      <c r="O136" s="168"/>
      <c r="P136" s="168"/>
      <c r="Q136" s="168"/>
      <c r="R136" s="168"/>
      <c r="S136" s="168"/>
      <c r="T136" s="169"/>
      <c r="AT136" s="164" t="s">
        <v>169</v>
      </c>
      <c r="AU136" s="164" t="s">
        <v>82</v>
      </c>
      <c r="AV136" s="14" t="s">
        <v>82</v>
      </c>
      <c r="AW136" s="14" t="s">
        <v>171</v>
      </c>
      <c r="AX136" s="14" t="s">
        <v>80</v>
      </c>
      <c r="AY136" s="164" t="s">
        <v>157</v>
      </c>
    </row>
    <row r="137" spans="1:65" s="2" customFormat="1" ht="123" customHeight="1" x14ac:dyDescent="0.2">
      <c r="A137" s="29"/>
      <c r="B137" s="140"/>
      <c r="C137" s="141" t="s">
        <v>82</v>
      </c>
      <c r="D137" s="141" t="s">
        <v>160</v>
      </c>
      <c r="E137" s="142" t="s">
        <v>176</v>
      </c>
      <c r="F137" s="143" t="s">
        <v>177</v>
      </c>
      <c r="G137" s="144" t="s">
        <v>163</v>
      </c>
      <c r="H137" s="145">
        <v>47.58</v>
      </c>
      <c r="I137" s="146"/>
      <c r="J137" s="146">
        <f>ROUND(I137*H137,2)</f>
        <v>0</v>
      </c>
      <c r="K137" s="143" t="s">
        <v>330</v>
      </c>
      <c r="L137" s="30"/>
      <c r="M137" s="147" t="s">
        <v>1</v>
      </c>
      <c r="N137" s="148" t="s">
        <v>37</v>
      </c>
      <c r="O137" s="149">
        <v>0</v>
      </c>
      <c r="P137" s="149">
        <f>O137*H137</f>
        <v>0</v>
      </c>
      <c r="Q137" s="149">
        <v>0</v>
      </c>
      <c r="R137" s="149">
        <f>Q137*H137</f>
        <v>0</v>
      </c>
      <c r="S137" s="149">
        <v>0</v>
      </c>
      <c r="T137" s="150">
        <f>S137*H137</f>
        <v>0</v>
      </c>
      <c r="U137" s="29"/>
      <c r="V137" s="29"/>
      <c r="W137" s="29"/>
      <c r="X137" s="29"/>
      <c r="Y137" s="29"/>
      <c r="Z137" s="29"/>
      <c r="AA137" s="29"/>
      <c r="AB137" s="29"/>
      <c r="AC137" s="29"/>
      <c r="AD137" s="29"/>
      <c r="AE137" s="29"/>
      <c r="AR137" s="151" t="s">
        <v>165</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1744</v>
      </c>
    </row>
    <row r="138" spans="1:65" s="2" customFormat="1" ht="78" x14ac:dyDescent="0.2">
      <c r="A138" s="29"/>
      <c r="B138" s="30"/>
      <c r="C138" s="29"/>
      <c r="D138" s="153" t="s">
        <v>167</v>
      </c>
      <c r="E138" s="29"/>
      <c r="F138" s="154" t="s">
        <v>179</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14" customFormat="1" x14ac:dyDescent="0.2">
      <c r="B139" s="163"/>
      <c r="D139" s="153" t="s">
        <v>169</v>
      </c>
      <c r="E139" s="164" t="s">
        <v>1</v>
      </c>
      <c r="F139" s="165" t="s">
        <v>1263</v>
      </c>
      <c r="H139" s="166">
        <v>47.58</v>
      </c>
      <c r="L139" s="163"/>
      <c r="M139" s="167"/>
      <c r="N139" s="168"/>
      <c r="O139" s="168"/>
      <c r="P139" s="168"/>
      <c r="Q139" s="168"/>
      <c r="R139" s="168"/>
      <c r="S139" s="168"/>
      <c r="T139" s="169"/>
      <c r="AT139" s="164" t="s">
        <v>169</v>
      </c>
      <c r="AU139" s="164" t="s">
        <v>82</v>
      </c>
      <c r="AV139" s="14" t="s">
        <v>82</v>
      </c>
      <c r="AW139" s="14" t="s">
        <v>171</v>
      </c>
      <c r="AX139" s="14" t="s">
        <v>80</v>
      </c>
      <c r="AY139" s="164" t="s">
        <v>157</v>
      </c>
    </row>
    <row r="140" spans="1:65" s="2" customFormat="1" ht="156.75" customHeight="1" x14ac:dyDescent="0.2">
      <c r="A140" s="29"/>
      <c r="B140" s="140"/>
      <c r="C140" s="141" t="s">
        <v>182</v>
      </c>
      <c r="D140" s="141" t="s">
        <v>160</v>
      </c>
      <c r="E140" s="142" t="s">
        <v>1265</v>
      </c>
      <c r="F140" s="143" t="s">
        <v>1266</v>
      </c>
      <c r="G140" s="144" t="s">
        <v>236</v>
      </c>
      <c r="H140" s="145">
        <v>22.8</v>
      </c>
      <c r="I140" s="146"/>
      <c r="J140" s="146">
        <f>ROUND(I140*H140,2)</f>
        <v>0</v>
      </c>
      <c r="K140" s="143" t="s">
        <v>330</v>
      </c>
      <c r="L140" s="30"/>
      <c r="M140" s="147" t="s">
        <v>1</v>
      </c>
      <c r="N140" s="148" t="s">
        <v>37</v>
      </c>
      <c r="O140" s="149">
        <v>0</v>
      </c>
      <c r="P140" s="149">
        <f>O140*H140</f>
        <v>0</v>
      </c>
      <c r="Q140" s="149">
        <v>0</v>
      </c>
      <c r="R140" s="149">
        <f>Q140*H140</f>
        <v>0</v>
      </c>
      <c r="S140" s="149">
        <v>0</v>
      </c>
      <c r="T140" s="150">
        <f>S140*H140</f>
        <v>0</v>
      </c>
      <c r="U140" s="29"/>
      <c r="V140" s="29"/>
      <c r="W140" s="29"/>
      <c r="X140" s="29"/>
      <c r="Y140" s="29"/>
      <c r="Z140" s="29"/>
      <c r="AA140" s="29"/>
      <c r="AB140" s="29"/>
      <c r="AC140" s="29"/>
      <c r="AD140" s="29"/>
      <c r="AE140" s="29"/>
      <c r="AR140" s="151" t="s">
        <v>165</v>
      </c>
      <c r="AT140" s="151" t="s">
        <v>160</v>
      </c>
      <c r="AU140" s="151" t="s">
        <v>82</v>
      </c>
      <c r="AY140" s="17" t="s">
        <v>157</v>
      </c>
      <c r="BE140" s="152">
        <f>IF(N140="základní",J140,0)</f>
        <v>0</v>
      </c>
      <c r="BF140" s="152">
        <f>IF(N140="snížená",J140,0)</f>
        <v>0</v>
      </c>
      <c r="BG140" s="152">
        <f>IF(N140="zákl. přenesená",J140,0)</f>
        <v>0</v>
      </c>
      <c r="BH140" s="152">
        <f>IF(N140="sníž. přenesená",J140,0)</f>
        <v>0</v>
      </c>
      <c r="BI140" s="152">
        <f>IF(N140="nulová",J140,0)</f>
        <v>0</v>
      </c>
      <c r="BJ140" s="17" t="s">
        <v>80</v>
      </c>
      <c r="BK140" s="152">
        <f>ROUND(I140*H140,2)</f>
        <v>0</v>
      </c>
      <c r="BL140" s="17" t="s">
        <v>165</v>
      </c>
      <c r="BM140" s="151" t="s">
        <v>1745</v>
      </c>
    </row>
    <row r="141" spans="1:65" s="2" customFormat="1" ht="97.5" x14ac:dyDescent="0.2">
      <c r="A141" s="29"/>
      <c r="B141" s="30"/>
      <c r="C141" s="29"/>
      <c r="D141" s="153" t="s">
        <v>167</v>
      </c>
      <c r="E141" s="29"/>
      <c r="F141" s="154" t="s">
        <v>1268</v>
      </c>
      <c r="G141" s="29"/>
      <c r="H141" s="29"/>
      <c r="I141" s="29"/>
      <c r="J141" s="29"/>
      <c r="K141" s="29"/>
      <c r="L141" s="30"/>
      <c r="M141" s="155"/>
      <c r="N141" s="156"/>
      <c r="O141" s="55"/>
      <c r="P141" s="55"/>
      <c r="Q141" s="55"/>
      <c r="R141" s="55"/>
      <c r="S141" s="55"/>
      <c r="T141" s="56"/>
      <c r="U141" s="29"/>
      <c r="V141" s="29"/>
      <c r="W141" s="29"/>
      <c r="X141" s="29"/>
      <c r="Y141" s="29"/>
      <c r="Z141" s="29"/>
      <c r="AA141" s="29"/>
      <c r="AB141" s="29"/>
      <c r="AC141" s="29"/>
      <c r="AD141" s="29"/>
      <c r="AE141" s="29"/>
      <c r="AT141" s="17" t="s">
        <v>167</v>
      </c>
      <c r="AU141" s="17" t="s">
        <v>82</v>
      </c>
    </row>
    <row r="142" spans="1:65" s="13" customFormat="1" ht="22.5" x14ac:dyDescent="0.2">
      <c r="B142" s="157"/>
      <c r="D142" s="153" t="s">
        <v>169</v>
      </c>
      <c r="E142" s="158" t="s">
        <v>1</v>
      </c>
      <c r="F142" s="159" t="s">
        <v>1269</v>
      </c>
      <c r="H142" s="158" t="s">
        <v>1</v>
      </c>
      <c r="L142" s="157"/>
      <c r="M142" s="160"/>
      <c r="N142" s="161"/>
      <c r="O142" s="161"/>
      <c r="P142" s="161"/>
      <c r="Q142" s="161"/>
      <c r="R142" s="161"/>
      <c r="S142" s="161"/>
      <c r="T142" s="162"/>
      <c r="AT142" s="158" t="s">
        <v>169</v>
      </c>
      <c r="AU142" s="158" t="s">
        <v>82</v>
      </c>
      <c r="AV142" s="13" t="s">
        <v>80</v>
      </c>
      <c r="AW142" s="13" t="s">
        <v>171</v>
      </c>
      <c r="AX142" s="13" t="s">
        <v>72</v>
      </c>
      <c r="AY142" s="158" t="s">
        <v>157</v>
      </c>
    </row>
    <row r="143" spans="1:65" s="13" customFormat="1" ht="22.5" x14ac:dyDescent="0.2">
      <c r="B143" s="157"/>
      <c r="D143" s="153" t="s">
        <v>169</v>
      </c>
      <c r="E143" s="158" t="s">
        <v>1</v>
      </c>
      <c r="F143" s="159" t="s">
        <v>1270</v>
      </c>
      <c r="H143" s="158" t="s">
        <v>1</v>
      </c>
      <c r="L143" s="157"/>
      <c r="M143" s="160"/>
      <c r="N143" s="161"/>
      <c r="O143" s="161"/>
      <c r="P143" s="161"/>
      <c r="Q143" s="161"/>
      <c r="R143" s="161"/>
      <c r="S143" s="161"/>
      <c r="T143" s="162"/>
      <c r="AT143" s="158" t="s">
        <v>169</v>
      </c>
      <c r="AU143" s="158" t="s">
        <v>82</v>
      </c>
      <c r="AV143" s="13" t="s">
        <v>80</v>
      </c>
      <c r="AW143" s="13" t="s">
        <v>171</v>
      </c>
      <c r="AX143" s="13" t="s">
        <v>72</v>
      </c>
      <c r="AY143" s="158" t="s">
        <v>157</v>
      </c>
    </row>
    <row r="144" spans="1:65" s="14" customFormat="1" x14ac:dyDescent="0.2">
      <c r="B144" s="163"/>
      <c r="D144" s="153" t="s">
        <v>169</v>
      </c>
      <c r="E144" s="164" t="s">
        <v>1</v>
      </c>
      <c r="F144" s="165" t="s">
        <v>1271</v>
      </c>
      <c r="H144" s="166">
        <v>22.8</v>
      </c>
      <c r="L144" s="163"/>
      <c r="M144" s="167"/>
      <c r="N144" s="168"/>
      <c r="O144" s="168"/>
      <c r="P144" s="168"/>
      <c r="Q144" s="168"/>
      <c r="R144" s="168"/>
      <c r="S144" s="168"/>
      <c r="T144" s="169"/>
      <c r="AT144" s="164" t="s">
        <v>169</v>
      </c>
      <c r="AU144" s="164" t="s">
        <v>82</v>
      </c>
      <c r="AV144" s="14" t="s">
        <v>82</v>
      </c>
      <c r="AW144" s="14" t="s">
        <v>171</v>
      </c>
      <c r="AX144" s="14" t="s">
        <v>80</v>
      </c>
      <c r="AY144" s="164" t="s">
        <v>157</v>
      </c>
    </row>
    <row r="145" spans="1:65" s="2" customFormat="1" ht="101.25" customHeight="1" x14ac:dyDescent="0.2">
      <c r="A145" s="29"/>
      <c r="B145" s="140"/>
      <c r="C145" s="141" t="s">
        <v>165</v>
      </c>
      <c r="D145" s="141" t="s">
        <v>160</v>
      </c>
      <c r="E145" s="142" t="s">
        <v>1272</v>
      </c>
      <c r="F145" s="143" t="s">
        <v>1273</v>
      </c>
      <c r="G145" s="144" t="s">
        <v>275</v>
      </c>
      <c r="H145" s="145">
        <v>100</v>
      </c>
      <c r="I145" s="146"/>
      <c r="J145" s="146">
        <f>ROUND(I145*H145,2)</f>
        <v>0</v>
      </c>
      <c r="K145" s="143" t="s">
        <v>330</v>
      </c>
      <c r="L145" s="30"/>
      <c r="M145" s="147" t="s">
        <v>1</v>
      </c>
      <c r="N145" s="148" t="s">
        <v>37</v>
      </c>
      <c r="O145" s="149">
        <v>0</v>
      </c>
      <c r="P145" s="149">
        <f>O145*H145</f>
        <v>0</v>
      </c>
      <c r="Q145" s="149">
        <v>0</v>
      </c>
      <c r="R145" s="149">
        <f>Q145*H145</f>
        <v>0</v>
      </c>
      <c r="S145" s="149">
        <v>0</v>
      </c>
      <c r="T145" s="150">
        <f>S145*H145</f>
        <v>0</v>
      </c>
      <c r="U145" s="29"/>
      <c r="V145" s="29"/>
      <c r="W145" s="29"/>
      <c r="X145" s="29"/>
      <c r="Y145" s="29"/>
      <c r="Z145" s="29"/>
      <c r="AA145" s="29"/>
      <c r="AB145" s="29"/>
      <c r="AC145" s="29"/>
      <c r="AD145" s="29"/>
      <c r="AE145" s="29"/>
      <c r="AR145" s="151" t="s">
        <v>165</v>
      </c>
      <c r="AT145" s="151" t="s">
        <v>160</v>
      </c>
      <c r="AU145" s="151" t="s">
        <v>82</v>
      </c>
      <c r="AY145" s="17" t="s">
        <v>157</v>
      </c>
      <c r="BE145" s="152">
        <f>IF(N145="základní",J145,0)</f>
        <v>0</v>
      </c>
      <c r="BF145" s="152">
        <f>IF(N145="snížená",J145,0)</f>
        <v>0</v>
      </c>
      <c r="BG145" s="152">
        <f>IF(N145="zákl. přenesená",J145,0)</f>
        <v>0</v>
      </c>
      <c r="BH145" s="152">
        <f>IF(N145="sníž. přenesená",J145,0)</f>
        <v>0</v>
      </c>
      <c r="BI145" s="152">
        <f>IF(N145="nulová",J145,0)</f>
        <v>0</v>
      </c>
      <c r="BJ145" s="17" t="s">
        <v>80</v>
      </c>
      <c r="BK145" s="152">
        <f>ROUND(I145*H145,2)</f>
        <v>0</v>
      </c>
      <c r="BL145" s="17" t="s">
        <v>165</v>
      </c>
      <c r="BM145" s="151" t="s">
        <v>1746</v>
      </c>
    </row>
    <row r="146" spans="1:65" s="2" customFormat="1" ht="68.25" x14ac:dyDescent="0.2">
      <c r="A146" s="29"/>
      <c r="B146" s="30"/>
      <c r="C146" s="29"/>
      <c r="D146" s="153" t="s">
        <v>167</v>
      </c>
      <c r="E146" s="29"/>
      <c r="F146" s="154" t="s">
        <v>1275</v>
      </c>
      <c r="G146" s="29"/>
      <c r="H146" s="29"/>
      <c r="I146" s="29"/>
      <c r="J146" s="29"/>
      <c r="K146" s="29"/>
      <c r="L146" s="30"/>
      <c r="M146" s="155"/>
      <c r="N146" s="156"/>
      <c r="O146" s="55"/>
      <c r="P146" s="55"/>
      <c r="Q146" s="55"/>
      <c r="R146" s="55"/>
      <c r="S146" s="55"/>
      <c r="T146" s="56"/>
      <c r="U146" s="29"/>
      <c r="V146" s="29"/>
      <c r="W146" s="29"/>
      <c r="X146" s="29"/>
      <c r="Y146" s="29"/>
      <c r="Z146" s="29"/>
      <c r="AA146" s="29"/>
      <c r="AB146" s="29"/>
      <c r="AC146" s="29"/>
      <c r="AD146" s="29"/>
      <c r="AE146" s="29"/>
      <c r="AT146" s="17" t="s">
        <v>167</v>
      </c>
      <c r="AU146" s="17" t="s">
        <v>82</v>
      </c>
    </row>
    <row r="147" spans="1:65" s="13" customFormat="1" x14ac:dyDescent="0.2">
      <c r="B147" s="157"/>
      <c r="D147" s="153" t="s">
        <v>169</v>
      </c>
      <c r="E147" s="158" t="s">
        <v>1</v>
      </c>
      <c r="F147" s="159" t="s">
        <v>1276</v>
      </c>
      <c r="H147" s="158" t="s">
        <v>1</v>
      </c>
      <c r="L147" s="157"/>
      <c r="M147" s="160"/>
      <c r="N147" s="161"/>
      <c r="O147" s="161"/>
      <c r="P147" s="161"/>
      <c r="Q147" s="161"/>
      <c r="R147" s="161"/>
      <c r="S147" s="161"/>
      <c r="T147" s="162"/>
      <c r="AT147" s="158" t="s">
        <v>169</v>
      </c>
      <c r="AU147" s="158" t="s">
        <v>82</v>
      </c>
      <c r="AV147" s="13" t="s">
        <v>80</v>
      </c>
      <c r="AW147" s="13" t="s">
        <v>171</v>
      </c>
      <c r="AX147" s="13" t="s">
        <v>72</v>
      </c>
      <c r="AY147" s="158" t="s">
        <v>157</v>
      </c>
    </row>
    <row r="148" spans="1:65" s="13" customFormat="1" x14ac:dyDescent="0.2">
      <c r="B148" s="157"/>
      <c r="D148" s="153" t="s">
        <v>169</v>
      </c>
      <c r="E148" s="158" t="s">
        <v>1</v>
      </c>
      <c r="F148" s="159" t="s">
        <v>1277</v>
      </c>
      <c r="H148" s="158" t="s">
        <v>1</v>
      </c>
      <c r="L148" s="157"/>
      <c r="M148" s="160"/>
      <c r="N148" s="161"/>
      <c r="O148" s="161"/>
      <c r="P148" s="161"/>
      <c r="Q148" s="161"/>
      <c r="R148" s="161"/>
      <c r="S148" s="161"/>
      <c r="T148" s="162"/>
      <c r="AT148" s="158" t="s">
        <v>169</v>
      </c>
      <c r="AU148" s="158" t="s">
        <v>82</v>
      </c>
      <c r="AV148" s="13" t="s">
        <v>80</v>
      </c>
      <c r="AW148" s="13" t="s">
        <v>171</v>
      </c>
      <c r="AX148" s="13" t="s">
        <v>72</v>
      </c>
      <c r="AY148" s="158" t="s">
        <v>157</v>
      </c>
    </row>
    <row r="149" spans="1:65" s="13" customFormat="1" x14ac:dyDescent="0.2">
      <c r="B149" s="157"/>
      <c r="D149" s="153" t="s">
        <v>169</v>
      </c>
      <c r="E149" s="158" t="s">
        <v>1</v>
      </c>
      <c r="F149" s="159" t="s">
        <v>1278</v>
      </c>
      <c r="H149" s="158" t="s">
        <v>1</v>
      </c>
      <c r="L149" s="157"/>
      <c r="M149" s="160"/>
      <c r="N149" s="161"/>
      <c r="O149" s="161"/>
      <c r="P149" s="161"/>
      <c r="Q149" s="161"/>
      <c r="R149" s="161"/>
      <c r="S149" s="161"/>
      <c r="T149" s="162"/>
      <c r="AT149" s="158" t="s">
        <v>169</v>
      </c>
      <c r="AU149" s="158" t="s">
        <v>82</v>
      </c>
      <c r="AV149" s="13" t="s">
        <v>80</v>
      </c>
      <c r="AW149" s="13" t="s">
        <v>171</v>
      </c>
      <c r="AX149" s="13" t="s">
        <v>72</v>
      </c>
      <c r="AY149" s="158" t="s">
        <v>157</v>
      </c>
    </row>
    <row r="150" spans="1:65" s="14" customFormat="1" x14ac:dyDescent="0.2">
      <c r="B150" s="163"/>
      <c r="D150" s="153" t="s">
        <v>169</v>
      </c>
      <c r="E150" s="164" t="s">
        <v>1</v>
      </c>
      <c r="F150" s="165" t="s">
        <v>1279</v>
      </c>
      <c r="H150" s="166">
        <v>100</v>
      </c>
      <c r="L150" s="163"/>
      <c r="M150" s="167"/>
      <c r="N150" s="168"/>
      <c r="O150" s="168"/>
      <c r="P150" s="168"/>
      <c r="Q150" s="168"/>
      <c r="R150" s="168"/>
      <c r="S150" s="168"/>
      <c r="T150" s="169"/>
      <c r="AT150" s="164" t="s">
        <v>169</v>
      </c>
      <c r="AU150" s="164" t="s">
        <v>82</v>
      </c>
      <c r="AV150" s="14" t="s">
        <v>82</v>
      </c>
      <c r="AW150" s="14" t="s">
        <v>171</v>
      </c>
      <c r="AX150" s="14" t="s">
        <v>80</v>
      </c>
      <c r="AY150" s="164" t="s">
        <v>157</v>
      </c>
    </row>
    <row r="151" spans="1:65" s="2" customFormat="1" ht="84" x14ac:dyDescent="0.2">
      <c r="A151" s="29"/>
      <c r="B151" s="140"/>
      <c r="C151" s="141" t="s">
        <v>158</v>
      </c>
      <c r="D151" s="141" t="s">
        <v>160</v>
      </c>
      <c r="E151" s="142" t="s">
        <v>252</v>
      </c>
      <c r="F151" s="143" t="s">
        <v>253</v>
      </c>
      <c r="G151" s="144" t="s">
        <v>236</v>
      </c>
      <c r="H151" s="145">
        <v>6</v>
      </c>
      <c r="I151" s="146"/>
      <c r="J151" s="146">
        <f>ROUND(I151*H151,2)</f>
        <v>0</v>
      </c>
      <c r="K151" s="143" t="s">
        <v>330</v>
      </c>
      <c r="L151" s="30"/>
      <c r="M151" s="147" t="s">
        <v>1</v>
      </c>
      <c r="N151" s="148" t="s">
        <v>37</v>
      </c>
      <c r="O151" s="149">
        <v>0</v>
      </c>
      <c r="P151" s="149">
        <f>O151*H151</f>
        <v>0</v>
      </c>
      <c r="Q151" s="149">
        <v>0</v>
      </c>
      <c r="R151" s="149">
        <f>Q151*H151</f>
        <v>0</v>
      </c>
      <c r="S151" s="149">
        <v>0</v>
      </c>
      <c r="T151" s="150">
        <f>S151*H151</f>
        <v>0</v>
      </c>
      <c r="U151" s="29"/>
      <c r="V151" s="29"/>
      <c r="W151" s="29"/>
      <c r="X151" s="29"/>
      <c r="Y151" s="29"/>
      <c r="Z151" s="29"/>
      <c r="AA151" s="29"/>
      <c r="AB151" s="29"/>
      <c r="AC151" s="29"/>
      <c r="AD151" s="29"/>
      <c r="AE151" s="29"/>
      <c r="AR151" s="151" t="s">
        <v>165</v>
      </c>
      <c r="AT151" s="151" t="s">
        <v>160</v>
      </c>
      <c r="AU151" s="151" t="s">
        <v>82</v>
      </c>
      <c r="AY151" s="17" t="s">
        <v>157</v>
      </c>
      <c r="BE151" s="152">
        <f>IF(N151="základní",J151,0)</f>
        <v>0</v>
      </c>
      <c r="BF151" s="152">
        <f>IF(N151="snížená",J151,0)</f>
        <v>0</v>
      </c>
      <c r="BG151" s="152">
        <f>IF(N151="zákl. přenesená",J151,0)</f>
        <v>0</v>
      </c>
      <c r="BH151" s="152">
        <f>IF(N151="sníž. přenesená",J151,0)</f>
        <v>0</v>
      </c>
      <c r="BI151" s="152">
        <f>IF(N151="nulová",J151,0)</f>
        <v>0</v>
      </c>
      <c r="BJ151" s="17" t="s">
        <v>80</v>
      </c>
      <c r="BK151" s="152">
        <f>ROUND(I151*H151,2)</f>
        <v>0</v>
      </c>
      <c r="BL151" s="17" t="s">
        <v>165</v>
      </c>
      <c r="BM151" s="151" t="s">
        <v>1747</v>
      </c>
    </row>
    <row r="152" spans="1:65" s="2" customFormat="1" ht="48.75" x14ac:dyDescent="0.2">
      <c r="A152" s="29"/>
      <c r="B152" s="30"/>
      <c r="C152" s="29"/>
      <c r="D152" s="153" t="s">
        <v>167</v>
      </c>
      <c r="E152" s="29"/>
      <c r="F152" s="154" t="s">
        <v>255</v>
      </c>
      <c r="G152" s="29"/>
      <c r="H152" s="29"/>
      <c r="I152" s="29"/>
      <c r="J152" s="29"/>
      <c r="K152" s="29"/>
      <c r="L152" s="30"/>
      <c r="M152" s="155"/>
      <c r="N152" s="156"/>
      <c r="O152" s="55"/>
      <c r="P152" s="55"/>
      <c r="Q152" s="55"/>
      <c r="R152" s="55"/>
      <c r="S152" s="55"/>
      <c r="T152" s="56"/>
      <c r="U152" s="29"/>
      <c r="V152" s="29"/>
      <c r="W152" s="29"/>
      <c r="X152" s="29"/>
      <c r="Y152" s="29"/>
      <c r="Z152" s="29"/>
      <c r="AA152" s="29"/>
      <c r="AB152" s="29"/>
      <c r="AC152" s="29"/>
      <c r="AD152" s="29"/>
      <c r="AE152" s="29"/>
      <c r="AT152" s="17" t="s">
        <v>167</v>
      </c>
      <c r="AU152" s="17" t="s">
        <v>82</v>
      </c>
    </row>
    <row r="153" spans="1:65" s="13" customFormat="1" x14ac:dyDescent="0.2">
      <c r="B153" s="157"/>
      <c r="D153" s="153" t="s">
        <v>169</v>
      </c>
      <c r="E153" s="158" t="s">
        <v>1</v>
      </c>
      <c r="F153" s="159" t="s">
        <v>1281</v>
      </c>
      <c r="H153" s="158" t="s">
        <v>1</v>
      </c>
      <c r="L153" s="157"/>
      <c r="M153" s="160"/>
      <c r="N153" s="161"/>
      <c r="O153" s="161"/>
      <c r="P153" s="161"/>
      <c r="Q153" s="161"/>
      <c r="R153" s="161"/>
      <c r="S153" s="161"/>
      <c r="T153" s="162"/>
      <c r="AT153" s="158" t="s">
        <v>169</v>
      </c>
      <c r="AU153" s="158" t="s">
        <v>82</v>
      </c>
      <c r="AV153" s="13" t="s">
        <v>80</v>
      </c>
      <c r="AW153" s="13" t="s">
        <v>171</v>
      </c>
      <c r="AX153" s="13" t="s">
        <v>72</v>
      </c>
      <c r="AY153" s="158" t="s">
        <v>157</v>
      </c>
    </row>
    <row r="154" spans="1:65" s="13" customFormat="1" x14ac:dyDescent="0.2">
      <c r="B154" s="157"/>
      <c r="D154" s="153" t="s">
        <v>169</v>
      </c>
      <c r="E154" s="158" t="s">
        <v>1</v>
      </c>
      <c r="F154" s="159" t="s">
        <v>1282</v>
      </c>
      <c r="H154" s="158" t="s">
        <v>1</v>
      </c>
      <c r="L154" s="157"/>
      <c r="M154" s="160"/>
      <c r="N154" s="161"/>
      <c r="O154" s="161"/>
      <c r="P154" s="161"/>
      <c r="Q154" s="161"/>
      <c r="R154" s="161"/>
      <c r="S154" s="161"/>
      <c r="T154" s="162"/>
      <c r="AT154" s="158" t="s">
        <v>169</v>
      </c>
      <c r="AU154" s="158" t="s">
        <v>82</v>
      </c>
      <c r="AV154" s="13" t="s">
        <v>80</v>
      </c>
      <c r="AW154" s="13" t="s">
        <v>171</v>
      </c>
      <c r="AX154" s="13" t="s">
        <v>72</v>
      </c>
      <c r="AY154" s="158" t="s">
        <v>157</v>
      </c>
    </row>
    <row r="155" spans="1:65" s="13" customFormat="1" x14ac:dyDescent="0.2">
      <c r="B155" s="157"/>
      <c r="D155" s="153" t="s">
        <v>169</v>
      </c>
      <c r="E155" s="158" t="s">
        <v>1</v>
      </c>
      <c r="F155" s="159" t="s">
        <v>1283</v>
      </c>
      <c r="H155" s="158" t="s">
        <v>1</v>
      </c>
      <c r="L155" s="157"/>
      <c r="M155" s="160"/>
      <c r="N155" s="161"/>
      <c r="O155" s="161"/>
      <c r="P155" s="161"/>
      <c r="Q155" s="161"/>
      <c r="R155" s="161"/>
      <c r="S155" s="161"/>
      <c r="T155" s="162"/>
      <c r="AT155" s="158" t="s">
        <v>169</v>
      </c>
      <c r="AU155" s="158" t="s">
        <v>82</v>
      </c>
      <c r="AV155" s="13" t="s">
        <v>80</v>
      </c>
      <c r="AW155" s="13" t="s">
        <v>171</v>
      </c>
      <c r="AX155" s="13" t="s">
        <v>72</v>
      </c>
      <c r="AY155" s="158" t="s">
        <v>157</v>
      </c>
    </row>
    <row r="156" spans="1:65" s="14" customFormat="1" x14ac:dyDescent="0.2">
      <c r="B156" s="163"/>
      <c r="D156" s="153" t="s">
        <v>169</v>
      </c>
      <c r="E156" s="164" t="s">
        <v>1</v>
      </c>
      <c r="F156" s="165" t="s">
        <v>1291</v>
      </c>
      <c r="H156" s="166">
        <v>6</v>
      </c>
      <c r="L156" s="163"/>
      <c r="M156" s="167"/>
      <c r="N156" s="168"/>
      <c r="O156" s="168"/>
      <c r="P156" s="168"/>
      <c r="Q156" s="168"/>
      <c r="R156" s="168"/>
      <c r="S156" s="168"/>
      <c r="T156" s="169"/>
      <c r="AT156" s="164" t="s">
        <v>169</v>
      </c>
      <c r="AU156" s="164" t="s">
        <v>82</v>
      </c>
      <c r="AV156" s="14" t="s">
        <v>82</v>
      </c>
      <c r="AW156" s="14" t="s">
        <v>171</v>
      </c>
      <c r="AX156" s="14" t="s">
        <v>80</v>
      </c>
      <c r="AY156" s="164" t="s">
        <v>157</v>
      </c>
    </row>
    <row r="157" spans="1:65" s="2" customFormat="1" ht="84" x14ac:dyDescent="0.2">
      <c r="A157" s="29"/>
      <c r="B157" s="140"/>
      <c r="C157" s="141" t="s">
        <v>204</v>
      </c>
      <c r="D157" s="141" t="s">
        <v>160</v>
      </c>
      <c r="E157" s="142" t="s">
        <v>1285</v>
      </c>
      <c r="F157" s="143" t="s">
        <v>1286</v>
      </c>
      <c r="G157" s="144" t="s">
        <v>236</v>
      </c>
      <c r="H157" s="145">
        <v>6</v>
      </c>
      <c r="I157" s="146"/>
      <c r="J157" s="146">
        <f>ROUND(I157*H157,2)</f>
        <v>0</v>
      </c>
      <c r="K157" s="143" t="s">
        <v>330</v>
      </c>
      <c r="L157" s="30"/>
      <c r="M157" s="147" t="s">
        <v>1</v>
      </c>
      <c r="N157" s="148" t="s">
        <v>37</v>
      </c>
      <c r="O157" s="149">
        <v>0</v>
      </c>
      <c r="P157" s="149">
        <f>O157*H157</f>
        <v>0</v>
      </c>
      <c r="Q157" s="149">
        <v>0</v>
      </c>
      <c r="R157" s="149">
        <f>Q157*H157</f>
        <v>0</v>
      </c>
      <c r="S157" s="149">
        <v>0</v>
      </c>
      <c r="T157" s="150">
        <f>S157*H157</f>
        <v>0</v>
      </c>
      <c r="U157" s="29"/>
      <c r="V157" s="29"/>
      <c r="W157" s="29"/>
      <c r="X157" s="29"/>
      <c r="Y157" s="29"/>
      <c r="Z157" s="29"/>
      <c r="AA157" s="29"/>
      <c r="AB157" s="29"/>
      <c r="AC157" s="29"/>
      <c r="AD157" s="29"/>
      <c r="AE157" s="29"/>
      <c r="AR157" s="151" t="s">
        <v>165</v>
      </c>
      <c r="AT157" s="151" t="s">
        <v>160</v>
      </c>
      <c r="AU157" s="151" t="s">
        <v>82</v>
      </c>
      <c r="AY157" s="17" t="s">
        <v>157</v>
      </c>
      <c r="BE157" s="152">
        <f>IF(N157="základní",J157,0)</f>
        <v>0</v>
      </c>
      <c r="BF157" s="152">
        <f>IF(N157="snížená",J157,0)</f>
        <v>0</v>
      </c>
      <c r="BG157" s="152">
        <f>IF(N157="zákl. přenesená",J157,0)</f>
        <v>0</v>
      </c>
      <c r="BH157" s="152">
        <f>IF(N157="sníž. přenesená",J157,0)</f>
        <v>0</v>
      </c>
      <c r="BI157" s="152">
        <f>IF(N157="nulová",J157,0)</f>
        <v>0</v>
      </c>
      <c r="BJ157" s="17" t="s">
        <v>80</v>
      </c>
      <c r="BK157" s="152">
        <f>ROUND(I157*H157,2)</f>
        <v>0</v>
      </c>
      <c r="BL157" s="17" t="s">
        <v>165</v>
      </c>
      <c r="BM157" s="151" t="s">
        <v>1748</v>
      </c>
    </row>
    <row r="158" spans="1:65" s="2" customFormat="1" ht="48.75" x14ac:dyDescent="0.2">
      <c r="A158" s="29"/>
      <c r="B158" s="30"/>
      <c r="C158" s="29"/>
      <c r="D158" s="153" t="s">
        <v>167</v>
      </c>
      <c r="E158" s="29"/>
      <c r="F158" s="154" t="s">
        <v>255</v>
      </c>
      <c r="G158" s="29"/>
      <c r="H158" s="29"/>
      <c r="I158" s="29"/>
      <c r="J158" s="29"/>
      <c r="K158" s="29"/>
      <c r="L158" s="30"/>
      <c r="M158" s="155"/>
      <c r="N158" s="156"/>
      <c r="O158" s="55"/>
      <c r="P158" s="55"/>
      <c r="Q158" s="55"/>
      <c r="R158" s="55"/>
      <c r="S158" s="55"/>
      <c r="T158" s="56"/>
      <c r="U158" s="29"/>
      <c r="V158" s="29"/>
      <c r="W158" s="29"/>
      <c r="X158" s="29"/>
      <c r="Y158" s="29"/>
      <c r="Z158" s="29"/>
      <c r="AA158" s="29"/>
      <c r="AB158" s="29"/>
      <c r="AC158" s="29"/>
      <c r="AD158" s="29"/>
      <c r="AE158" s="29"/>
      <c r="AT158" s="17" t="s">
        <v>167</v>
      </c>
      <c r="AU158" s="17" t="s">
        <v>82</v>
      </c>
    </row>
    <row r="159" spans="1:65" s="13" customFormat="1" x14ac:dyDescent="0.2">
      <c r="B159" s="157"/>
      <c r="D159" s="153" t="s">
        <v>169</v>
      </c>
      <c r="E159" s="158" t="s">
        <v>1</v>
      </c>
      <c r="F159" s="159" t="s">
        <v>1288</v>
      </c>
      <c r="H159" s="158" t="s">
        <v>1</v>
      </c>
      <c r="L159" s="157"/>
      <c r="M159" s="160"/>
      <c r="N159" s="161"/>
      <c r="O159" s="161"/>
      <c r="P159" s="161"/>
      <c r="Q159" s="161"/>
      <c r="R159" s="161"/>
      <c r="S159" s="161"/>
      <c r="T159" s="162"/>
      <c r="AT159" s="158" t="s">
        <v>169</v>
      </c>
      <c r="AU159" s="158" t="s">
        <v>82</v>
      </c>
      <c r="AV159" s="13" t="s">
        <v>80</v>
      </c>
      <c r="AW159" s="13" t="s">
        <v>171</v>
      </c>
      <c r="AX159" s="13" t="s">
        <v>72</v>
      </c>
      <c r="AY159" s="158" t="s">
        <v>157</v>
      </c>
    </row>
    <row r="160" spans="1:65" s="13" customFormat="1" x14ac:dyDescent="0.2">
      <c r="B160" s="157"/>
      <c r="D160" s="153" t="s">
        <v>169</v>
      </c>
      <c r="E160" s="158" t="s">
        <v>1</v>
      </c>
      <c r="F160" s="159" t="s">
        <v>1289</v>
      </c>
      <c r="H160" s="158" t="s">
        <v>1</v>
      </c>
      <c r="L160" s="157"/>
      <c r="M160" s="160"/>
      <c r="N160" s="161"/>
      <c r="O160" s="161"/>
      <c r="P160" s="161"/>
      <c r="Q160" s="161"/>
      <c r="R160" s="161"/>
      <c r="S160" s="161"/>
      <c r="T160" s="162"/>
      <c r="AT160" s="158" t="s">
        <v>169</v>
      </c>
      <c r="AU160" s="158" t="s">
        <v>82</v>
      </c>
      <c r="AV160" s="13" t="s">
        <v>80</v>
      </c>
      <c r="AW160" s="13" t="s">
        <v>171</v>
      </c>
      <c r="AX160" s="13" t="s">
        <v>72</v>
      </c>
      <c r="AY160" s="158" t="s">
        <v>157</v>
      </c>
    </row>
    <row r="161" spans="1:65" s="13" customFormat="1" x14ac:dyDescent="0.2">
      <c r="B161" s="157"/>
      <c r="D161" s="153" t="s">
        <v>169</v>
      </c>
      <c r="E161" s="158" t="s">
        <v>1</v>
      </c>
      <c r="F161" s="159" t="s">
        <v>1290</v>
      </c>
      <c r="H161" s="158" t="s">
        <v>1</v>
      </c>
      <c r="L161" s="157"/>
      <c r="M161" s="160"/>
      <c r="N161" s="161"/>
      <c r="O161" s="161"/>
      <c r="P161" s="161"/>
      <c r="Q161" s="161"/>
      <c r="R161" s="161"/>
      <c r="S161" s="161"/>
      <c r="T161" s="162"/>
      <c r="AT161" s="158" t="s">
        <v>169</v>
      </c>
      <c r="AU161" s="158" t="s">
        <v>82</v>
      </c>
      <c r="AV161" s="13" t="s">
        <v>80</v>
      </c>
      <c r="AW161" s="13" t="s">
        <v>171</v>
      </c>
      <c r="AX161" s="13" t="s">
        <v>72</v>
      </c>
      <c r="AY161" s="158" t="s">
        <v>157</v>
      </c>
    </row>
    <row r="162" spans="1:65" s="14" customFormat="1" x14ac:dyDescent="0.2">
      <c r="B162" s="163"/>
      <c r="D162" s="153" t="s">
        <v>169</v>
      </c>
      <c r="E162" s="164" t="s">
        <v>1</v>
      </c>
      <c r="F162" s="165" t="s">
        <v>1291</v>
      </c>
      <c r="H162" s="166">
        <v>6</v>
      </c>
      <c r="L162" s="163"/>
      <c r="M162" s="167"/>
      <c r="N162" s="168"/>
      <c r="O162" s="168"/>
      <c r="P162" s="168"/>
      <c r="Q162" s="168"/>
      <c r="R162" s="168"/>
      <c r="S162" s="168"/>
      <c r="T162" s="169"/>
      <c r="AT162" s="164" t="s">
        <v>169</v>
      </c>
      <c r="AU162" s="164" t="s">
        <v>82</v>
      </c>
      <c r="AV162" s="14" t="s">
        <v>82</v>
      </c>
      <c r="AW162" s="14" t="s">
        <v>171</v>
      </c>
      <c r="AX162" s="14" t="s">
        <v>80</v>
      </c>
      <c r="AY162" s="164" t="s">
        <v>157</v>
      </c>
    </row>
    <row r="163" spans="1:65" s="2" customFormat="1" ht="128.65" customHeight="1" x14ac:dyDescent="0.2">
      <c r="A163" s="29"/>
      <c r="B163" s="140"/>
      <c r="C163" s="141" t="s">
        <v>212</v>
      </c>
      <c r="D163" s="141" t="s">
        <v>160</v>
      </c>
      <c r="E163" s="142" t="s">
        <v>263</v>
      </c>
      <c r="F163" s="143" t="s">
        <v>264</v>
      </c>
      <c r="G163" s="144" t="s">
        <v>215</v>
      </c>
      <c r="H163" s="145">
        <v>0.25</v>
      </c>
      <c r="I163" s="146"/>
      <c r="J163" s="146">
        <f>ROUND(I163*H163,2)</f>
        <v>0</v>
      </c>
      <c r="K163" s="143" t="s">
        <v>330</v>
      </c>
      <c r="L163" s="30"/>
      <c r="M163" s="147" t="s">
        <v>1</v>
      </c>
      <c r="N163" s="148" t="s">
        <v>37</v>
      </c>
      <c r="O163" s="149">
        <v>0</v>
      </c>
      <c r="P163" s="149">
        <f>O163*H163</f>
        <v>0</v>
      </c>
      <c r="Q163" s="149">
        <v>0</v>
      </c>
      <c r="R163" s="149">
        <f>Q163*H163</f>
        <v>0</v>
      </c>
      <c r="S163" s="149">
        <v>0</v>
      </c>
      <c r="T163" s="150">
        <f>S163*H163</f>
        <v>0</v>
      </c>
      <c r="U163" s="29"/>
      <c r="V163" s="29"/>
      <c r="W163" s="29"/>
      <c r="X163" s="29"/>
      <c r="Y163" s="29"/>
      <c r="Z163" s="29"/>
      <c r="AA163" s="29"/>
      <c r="AB163" s="29"/>
      <c r="AC163" s="29"/>
      <c r="AD163" s="29"/>
      <c r="AE163" s="29"/>
      <c r="AR163" s="151" t="s">
        <v>165</v>
      </c>
      <c r="AT163" s="151" t="s">
        <v>160</v>
      </c>
      <c r="AU163" s="151" t="s">
        <v>82</v>
      </c>
      <c r="AY163" s="17" t="s">
        <v>157</v>
      </c>
      <c r="BE163" s="152">
        <f>IF(N163="základní",J163,0)</f>
        <v>0</v>
      </c>
      <c r="BF163" s="152">
        <f>IF(N163="snížená",J163,0)</f>
        <v>0</v>
      </c>
      <c r="BG163" s="152">
        <f>IF(N163="zákl. přenesená",J163,0)</f>
        <v>0</v>
      </c>
      <c r="BH163" s="152">
        <f>IF(N163="sníž. přenesená",J163,0)</f>
        <v>0</v>
      </c>
      <c r="BI163" s="152">
        <f>IF(N163="nulová",J163,0)</f>
        <v>0</v>
      </c>
      <c r="BJ163" s="17" t="s">
        <v>80</v>
      </c>
      <c r="BK163" s="152">
        <f>ROUND(I163*H163,2)</f>
        <v>0</v>
      </c>
      <c r="BL163" s="17" t="s">
        <v>165</v>
      </c>
      <c r="BM163" s="151" t="s">
        <v>1749</v>
      </c>
    </row>
    <row r="164" spans="1:65" s="2" customFormat="1" ht="78" x14ac:dyDescent="0.2">
      <c r="A164" s="29"/>
      <c r="B164" s="30"/>
      <c r="C164" s="29"/>
      <c r="D164" s="153" t="s">
        <v>167</v>
      </c>
      <c r="E164" s="29"/>
      <c r="F164" s="154" t="s">
        <v>266</v>
      </c>
      <c r="G164" s="29"/>
      <c r="H164" s="29"/>
      <c r="I164" s="29"/>
      <c r="J164" s="29"/>
      <c r="K164" s="29"/>
      <c r="L164" s="30"/>
      <c r="M164" s="155"/>
      <c r="N164" s="156"/>
      <c r="O164" s="55"/>
      <c r="P164" s="55"/>
      <c r="Q164" s="55"/>
      <c r="R164" s="55"/>
      <c r="S164" s="55"/>
      <c r="T164" s="56"/>
      <c r="U164" s="29"/>
      <c r="V164" s="29"/>
      <c r="W164" s="29"/>
      <c r="X164" s="29"/>
      <c r="Y164" s="29"/>
      <c r="Z164" s="29"/>
      <c r="AA164" s="29"/>
      <c r="AB164" s="29"/>
      <c r="AC164" s="29"/>
      <c r="AD164" s="29"/>
      <c r="AE164" s="29"/>
      <c r="AT164" s="17" t="s">
        <v>167</v>
      </c>
      <c r="AU164" s="17" t="s">
        <v>82</v>
      </c>
    </row>
    <row r="165" spans="1:65" s="2" customFormat="1" ht="134.25" customHeight="1" x14ac:dyDescent="0.2">
      <c r="A165" s="29"/>
      <c r="B165" s="140"/>
      <c r="C165" s="141" t="s">
        <v>187</v>
      </c>
      <c r="D165" s="141" t="s">
        <v>160</v>
      </c>
      <c r="E165" s="142" t="s">
        <v>268</v>
      </c>
      <c r="F165" s="143" t="s">
        <v>269</v>
      </c>
      <c r="G165" s="144" t="s">
        <v>215</v>
      </c>
      <c r="H165" s="145">
        <v>0.25</v>
      </c>
      <c r="I165" s="146"/>
      <c r="J165" s="146">
        <f>ROUND(I165*H165,2)</f>
        <v>0</v>
      </c>
      <c r="K165" s="143" t="s">
        <v>330</v>
      </c>
      <c r="L165" s="30"/>
      <c r="M165" s="147" t="s">
        <v>1</v>
      </c>
      <c r="N165" s="148" t="s">
        <v>37</v>
      </c>
      <c r="O165" s="149">
        <v>0</v>
      </c>
      <c r="P165" s="149">
        <f>O165*H165</f>
        <v>0</v>
      </c>
      <c r="Q165" s="149">
        <v>0</v>
      </c>
      <c r="R165" s="149">
        <f>Q165*H165</f>
        <v>0</v>
      </c>
      <c r="S165" s="149">
        <v>0</v>
      </c>
      <c r="T165" s="150">
        <f>S165*H165</f>
        <v>0</v>
      </c>
      <c r="U165" s="29"/>
      <c r="V165" s="29"/>
      <c r="W165" s="29"/>
      <c r="X165" s="29"/>
      <c r="Y165" s="29"/>
      <c r="Z165" s="29"/>
      <c r="AA165" s="29"/>
      <c r="AB165" s="29"/>
      <c r="AC165" s="29"/>
      <c r="AD165" s="29"/>
      <c r="AE165" s="29"/>
      <c r="AR165" s="151" t="s">
        <v>165</v>
      </c>
      <c r="AT165" s="151" t="s">
        <v>160</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1750</v>
      </c>
    </row>
    <row r="166" spans="1:65" s="2" customFormat="1" ht="78" x14ac:dyDescent="0.2">
      <c r="A166" s="29"/>
      <c r="B166" s="30"/>
      <c r="C166" s="29"/>
      <c r="D166" s="153" t="s">
        <v>167</v>
      </c>
      <c r="E166" s="29"/>
      <c r="F166" s="154" t="s">
        <v>271</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167</v>
      </c>
      <c r="AU166" s="17" t="s">
        <v>82</v>
      </c>
    </row>
    <row r="167" spans="1:65" s="12" customFormat="1" ht="25.9" customHeight="1" x14ac:dyDescent="0.2">
      <c r="B167" s="128"/>
      <c r="D167" s="129" t="s">
        <v>71</v>
      </c>
      <c r="E167" s="130" t="s">
        <v>80</v>
      </c>
      <c r="F167" s="130" t="s">
        <v>745</v>
      </c>
      <c r="J167" s="131">
        <f>BK167</f>
        <v>0</v>
      </c>
      <c r="L167" s="128"/>
      <c r="M167" s="132"/>
      <c r="N167" s="133"/>
      <c r="O167" s="133"/>
      <c r="P167" s="134">
        <f>SUM(P168:P192)</f>
        <v>0</v>
      </c>
      <c r="Q167" s="133"/>
      <c r="R167" s="134">
        <f>SUM(R168:R192)</f>
        <v>5.0400000000000002E-3</v>
      </c>
      <c r="S167" s="133"/>
      <c r="T167" s="135">
        <f>SUM(T168:T192)</f>
        <v>12.24</v>
      </c>
      <c r="AR167" s="129" t="s">
        <v>165</v>
      </c>
      <c r="AT167" s="136" t="s">
        <v>71</v>
      </c>
      <c r="AU167" s="136" t="s">
        <v>72</v>
      </c>
      <c r="AY167" s="129" t="s">
        <v>157</v>
      </c>
      <c r="BK167" s="137">
        <f>SUM(BK168:BK192)</f>
        <v>0</v>
      </c>
    </row>
    <row r="168" spans="1:65" s="2" customFormat="1" ht="48" x14ac:dyDescent="0.2">
      <c r="A168" s="29"/>
      <c r="B168" s="140"/>
      <c r="C168" s="141" t="s">
        <v>226</v>
      </c>
      <c r="D168" s="141" t="s">
        <v>160</v>
      </c>
      <c r="E168" s="142" t="s">
        <v>1149</v>
      </c>
      <c r="F168" s="143" t="s">
        <v>1150</v>
      </c>
      <c r="G168" s="144" t="s">
        <v>909</v>
      </c>
      <c r="H168" s="145">
        <v>6.8</v>
      </c>
      <c r="I168" s="146"/>
      <c r="J168" s="146">
        <f>ROUND(I168*H168,2)</f>
        <v>0</v>
      </c>
      <c r="K168" s="143" t="s">
        <v>1</v>
      </c>
      <c r="L168" s="30"/>
      <c r="M168" s="147" t="s">
        <v>1</v>
      </c>
      <c r="N168" s="148" t="s">
        <v>37</v>
      </c>
      <c r="O168" s="149">
        <v>0</v>
      </c>
      <c r="P168" s="149">
        <f>O168*H168</f>
        <v>0</v>
      </c>
      <c r="Q168" s="149">
        <v>0</v>
      </c>
      <c r="R168" s="149">
        <f>Q168*H168</f>
        <v>0</v>
      </c>
      <c r="S168" s="149">
        <v>1.8</v>
      </c>
      <c r="T168" s="150">
        <f>S168*H168</f>
        <v>12.24</v>
      </c>
      <c r="U168" s="29"/>
      <c r="V168" s="29"/>
      <c r="W168" s="29"/>
      <c r="X168" s="29"/>
      <c r="Y168" s="29"/>
      <c r="Z168" s="29"/>
      <c r="AA168" s="29"/>
      <c r="AB168" s="29"/>
      <c r="AC168" s="29"/>
      <c r="AD168" s="29"/>
      <c r="AE168" s="29"/>
      <c r="AR168" s="151" t="s">
        <v>331</v>
      </c>
      <c r="AT168" s="151" t="s">
        <v>160</v>
      </c>
      <c r="AU168" s="151" t="s">
        <v>80</v>
      </c>
      <c r="AY168" s="17" t="s">
        <v>157</v>
      </c>
      <c r="BE168" s="152">
        <f>IF(N168="základní",J168,0)</f>
        <v>0</v>
      </c>
      <c r="BF168" s="152">
        <f>IF(N168="snížená",J168,0)</f>
        <v>0</v>
      </c>
      <c r="BG168" s="152">
        <f>IF(N168="zákl. přenesená",J168,0)</f>
        <v>0</v>
      </c>
      <c r="BH168" s="152">
        <f>IF(N168="sníž. přenesená",J168,0)</f>
        <v>0</v>
      </c>
      <c r="BI168" s="152">
        <f>IF(N168="nulová",J168,0)</f>
        <v>0</v>
      </c>
      <c r="BJ168" s="17" t="s">
        <v>80</v>
      </c>
      <c r="BK168" s="152">
        <f>ROUND(I168*H168,2)</f>
        <v>0</v>
      </c>
      <c r="BL168" s="17" t="s">
        <v>331</v>
      </c>
      <c r="BM168" s="151" t="s">
        <v>1751</v>
      </c>
    </row>
    <row r="169" spans="1:65" s="2" customFormat="1" ht="331.5" x14ac:dyDescent="0.2">
      <c r="A169" s="29"/>
      <c r="B169" s="30"/>
      <c r="C169" s="29"/>
      <c r="D169" s="153" t="s">
        <v>167</v>
      </c>
      <c r="E169" s="29"/>
      <c r="F169" s="154" t="s">
        <v>1752</v>
      </c>
      <c r="G169" s="29"/>
      <c r="H169" s="29"/>
      <c r="I169" s="29"/>
      <c r="J169" s="29"/>
      <c r="K169" s="29"/>
      <c r="L169" s="30"/>
      <c r="M169" s="155"/>
      <c r="N169" s="156"/>
      <c r="O169" s="55"/>
      <c r="P169" s="55"/>
      <c r="Q169" s="55"/>
      <c r="R169" s="55"/>
      <c r="S169" s="55"/>
      <c r="T169" s="56"/>
      <c r="U169" s="29"/>
      <c r="V169" s="29"/>
      <c r="W169" s="29"/>
      <c r="X169" s="29"/>
      <c r="Y169" s="29"/>
      <c r="Z169" s="29"/>
      <c r="AA169" s="29"/>
      <c r="AB169" s="29"/>
      <c r="AC169" s="29"/>
      <c r="AD169" s="29"/>
      <c r="AE169" s="29"/>
      <c r="AT169" s="17" t="s">
        <v>167</v>
      </c>
      <c r="AU169" s="17" t="s">
        <v>80</v>
      </c>
    </row>
    <row r="170" spans="1:65" s="2" customFormat="1" ht="24" x14ac:dyDescent="0.2">
      <c r="A170" s="29"/>
      <c r="B170" s="140"/>
      <c r="C170" s="141" t="s">
        <v>234</v>
      </c>
      <c r="D170" s="141" t="s">
        <v>160</v>
      </c>
      <c r="E170" s="142" t="s">
        <v>1154</v>
      </c>
      <c r="F170" s="143" t="s">
        <v>1155</v>
      </c>
      <c r="G170" s="144" t="s">
        <v>1753</v>
      </c>
      <c r="H170" s="145">
        <v>168</v>
      </c>
      <c r="I170" s="146"/>
      <c r="J170" s="146">
        <f>ROUND(I170*H170,2)</f>
        <v>0</v>
      </c>
      <c r="K170" s="143" t="s">
        <v>1</v>
      </c>
      <c r="L170" s="30"/>
      <c r="M170" s="147" t="s">
        <v>1</v>
      </c>
      <c r="N170" s="148" t="s">
        <v>37</v>
      </c>
      <c r="O170" s="149">
        <v>0</v>
      </c>
      <c r="P170" s="149">
        <f>O170*H170</f>
        <v>0</v>
      </c>
      <c r="Q170" s="149">
        <v>3.0000000000000001E-5</v>
      </c>
      <c r="R170" s="149">
        <f>Q170*H170</f>
        <v>5.0400000000000002E-3</v>
      </c>
      <c r="S170" s="149">
        <v>0</v>
      </c>
      <c r="T170" s="150">
        <f>S170*H170</f>
        <v>0</v>
      </c>
      <c r="U170" s="29"/>
      <c r="V170" s="29"/>
      <c r="W170" s="29"/>
      <c r="X170" s="29"/>
      <c r="Y170" s="29"/>
      <c r="Z170" s="29"/>
      <c r="AA170" s="29"/>
      <c r="AB170" s="29"/>
      <c r="AC170" s="29"/>
      <c r="AD170" s="29"/>
      <c r="AE170" s="29"/>
      <c r="AR170" s="151" t="s">
        <v>165</v>
      </c>
      <c r="AT170" s="151" t="s">
        <v>160</v>
      </c>
      <c r="AU170" s="151" t="s">
        <v>80</v>
      </c>
      <c r="AY170" s="17" t="s">
        <v>157</v>
      </c>
      <c r="BE170" s="152">
        <f>IF(N170="základní",J170,0)</f>
        <v>0</v>
      </c>
      <c r="BF170" s="152">
        <f>IF(N170="snížená",J170,0)</f>
        <v>0</v>
      </c>
      <c r="BG170" s="152">
        <f>IF(N170="zákl. přenesená",J170,0)</f>
        <v>0</v>
      </c>
      <c r="BH170" s="152">
        <f>IF(N170="sníž. přenesená",J170,0)</f>
        <v>0</v>
      </c>
      <c r="BI170" s="152">
        <f>IF(N170="nulová",J170,0)</f>
        <v>0</v>
      </c>
      <c r="BJ170" s="17" t="s">
        <v>80</v>
      </c>
      <c r="BK170" s="152">
        <f>ROUND(I170*H170,2)</f>
        <v>0</v>
      </c>
      <c r="BL170" s="17" t="s">
        <v>165</v>
      </c>
      <c r="BM170" s="151" t="s">
        <v>1754</v>
      </c>
    </row>
    <row r="171" spans="1:65" s="2" customFormat="1" ht="234" x14ac:dyDescent="0.2">
      <c r="A171" s="29"/>
      <c r="B171" s="30"/>
      <c r="C171" s="29"/>
      <c r="D171" s="153" t="s">
        <v>167</v>
      </c>
      <c r="E171" s="29"/>
      <c r="F171" s="154" t="s">
        <v>1755</v>
      </c>
      <c r="G171" s="29"/>
      <c r="H171" s="29"/>
      <c r="I171" s="29"/>
      <c r="J171" s="29"/>
      <c r="K171" s="29"/>
      <c r="L171" s="30"/>
      <c r="M171" s="155"/>
      <c r="N171" s="156"/>
      <c r="O171" s="55"/>
      <c r="P171" s="55"/>
      <c r="Q171" s="55"/>
      <c r="R171" s="55"/>
      <c r="S171" s="55"/>
      <c r="T171" s="56"/>
      <c r="U171" s="29"/>
      <c r="V171" s="29"/>
      <c r="W171" s="29"/>
      <c r="X171" s="29"/>
      <c r="Y171" s="29"/>
      <c r="Z171" s="29"/>
      <c r="AA171" s="29"/>
      <c r="AB171" s="29"/>
      <c r="AC171" s="29"/>
      <c r="AD171" s="29"/>
      <c r="AE171" s="29"/>
      <c r="AT171" s="17" t="s">
        <v>167</v>
      </c>
      <c r="AU171" s="17" t="s">
        <v>80</v>
      </c>
    </row>
    <row r="172" spans="1:65" s="14" customFormat="1" x14ac:dyDescent="0.2">
      <c r="B172" s="163"/>
      <c r="D172" s="153" t="s">
        <v>169</v>
      </c>
      <c r="E172" s="164" t="s">
        <v>1756</v>
      </c>
      <c r="F172" s="165" t="s">
        <v>1159</v>
      </c>
      <c r="H172" s="166">
        <v>168</v>
      </c>
      <c r="L172" s="163"/>
      <c r="M172" s="167"/>
      <c r="N172" s="168"/>
      <c r="O172" s="168"/>
      <c r="P172" s="168"/>
      <c r="Q172" s="168"/>
      <c r="R172" s="168"/>
      <c r="S172" s="168"/>
      <c r="T172" s="169"/>
      <c r="AT172" s="164" t="s">
        <v>169</v>
      </c>
      <c r="AU172" s="164" t="s">
        <v>80</v>
      </c>
      <c r="AV172" s="14" t="s">
        <v>82</v>
      </c>
      <c r="AW172" s="14" t="s">
        <v>171</v>
      </c>
      <c r="AX172" s="14" t="s">
        <v>80</v>
      </c>
      <c r="AY172" s="164" t="s">
        <v>157</v>
      </c>
    </row>
    <row r="173" spans="1:65" s="2" customFormat="1" ht="36" x14ac:dyDescent="0.2">
      <c r="A173" s="29"/>
      <c r="B173" s="140"/>
      <c r="C173" s="141" t="s">
        <v>238</v>
      </c>
      <c r="D173" s="141" t="s">
        <v>160</v>
      </c>
      <c r="E173" s="142" t="s">
        <v>1160</v>
      </c>
      <c r="F173" s="143" t="s">
        <v>1161</v>
      </c>
      <c r="G173" s="144" t="s">
        <v>1757</v>
      </c>
      <c r="H173" s="145">
        <v>7</v>
      </c>
      <c r="I173" s="146"/>
      <c r="J173" s="146">
        <f>ROUND(I173*H173,2)</f>
        <v>0</v>
      </c>
      <c r="K173" s="143" t="s">
        <v>1</v>
      </c>
      <c r="L173" s="30"/>
      <c r="M173" s="147" t="s">
        <v>1</v>
      </c>
      <c r="N173" s="148" t="s">
        <v>37</v>
      </c>
      <c r="O173" s="149">
        <v>0</v>
      </c>
      <c r="P173" s="149">
        <f>O173*H173</f>
        <v>0</v>
      </c>
      <c r="Q173" s="149">
        <v>0</v>
      </c>
      <c r="R173" s="149">
        <f>Q173*H173</f>
        <v>0</v>
      </c>
      <c r="S173" s="149">
        <v>0</v>
      </c>
      <c r="T173" s="150">
        <f>S173*H173</f>
        <v>0</v>
      </c>
      <c r="U173" s="29"/>
      <c r="V173" s="29"/>
      <c r="W173" s="29"/>
      <c r="X173" s="29"/>
      <c r="Y173" s="29"/>
      <c r="Z173" s="29"/>
      <c r="AA173" s="29"/>
      <c r="AB173" s="29"/>
      <c r="AC173" s="29"/>
      <c r="AD173" s="29"/>
      <c r="AE173" s="29"/>
      <c r="AR173" s="151" t="s">
        <v>165</v>
      </c>
      <c r="AT173" s="151" t="s">
        <v>160</v>
      </c>
      <c r="AU173" s="151" t="s">
        <v>80</v>
      </c>
      <c r="AY173" s="17" t="s">
        <v>157</v>
      </c>
      <c r="BE173" s="152">
        <f>IF(N173="základní",J173,0)</f>
        <v>0</v>
      </c>
      <c r="BF173" s="152">
        <f>IF(N173="snížená",J173,0)</f>
        <v>0</v>
      </c>
      <c r="BG173" s="152">
        <f>IF(N173="zákl. přenesená",J173,0)</f>
        <v>0</v>
      </c>
      <c r="BH173" s="152">
        <f>IF(N173="sníž. přenesená",J173,0)</f>
        <v>0</v>
      </c>
      <c r="BI173" s="152">
        <f>IF(N173="nulová",J173,0)</f>
        <v>0</v>
      </c>
      <c r="BJ173" s="17" t="s">
        <v>80</v>
      </c>
      <c r="BK173" s="152">
        <f>ROUND(I173*H173,2)</f>
        <v>0</v>
      </c>
      <c r="BL173" s="17" t="s">
        <v>165</v>
      </c>
      <c r="BM173" s="151" t="s">
        <v>1758</v>
      </c>
    </row>
    <row r="174" spans="1:65" s="2" customFormat="1" ht="165.75" x14ac:dyDescent="0.2">
      <c r="A174" s="29"/>
      <c r="B174" s="30"/>
      <c r="C174" s="29"/>
      <c r="D174" s="153" t="s">
        <v>167</v>
      </c>
      <c r="E174" s="29"/>
      <c r="F174" s="154" t="s">
        <v>1759</v>
      </c>
      <c r="G174" s="29"/>
      <c r="H174" s="29"/>
      <c r="I174" s="29"/>
      <c r="J174" s="29"/>
      <c r="K174" s="29"/>
      <c r="L174" s="30"/>
      <c r="M174" s="155"/>
      <c r="N174" s="156"/>
      <c r="O174" s="55"/>
      <c r="P174" s="55"/>
      <c r="Q174" s="55"/>
      <c r="R174" s="55"/>
      <c r="S174" s="55"/>
      <c r="T174" s="56"/>
      <c r="U174" s="29"/>
      <c r="V174" s="29"/>
      <c r="W174" s="29"/>
      <c r="X174" s="29"/>
      <c r="Y174" s="29"/>
      <c r="Z174" s="29"/>
      <c r="AA174" s="29"/>
      <c r="AB174" s="29"/>
      <c r="AC174" s="29"/>
      <c r="AD174" s="29"/>
      <c r="AE174" s="29"/>
      <c r="AT174" s="17" t="s">
        <v>167</v>
      </c>
      <c r="AU174" s="17" t="s">
        <v>80</v>
      </c>
    </row>
    <row r="175" spans="1:65" s="2" customFormat="1" ht="44.25" customHeight="1" x14ac:dyDescent="0.2">
      <c r="A175" s="29"/>
      <c r="B175" s="140"/>
      <c r="C175" s="141" t="s">
        <v>241</v>
      </c>
      <c r="D175" s="141" t="s">
        <v>160</v>
      </c>
      <c r="E175" s="142" t="s">
        <v>1582</v>
      </c>
      <c r="F175" s="143" t="s">
        <v>1583</v>
      </c>
      <c r="G175" s="144" t="s">
        <v>909</v>
      </c>
      <c r="H175" s="145">
        <v>32</v>
      </c>
      <c r="I175" s="146"/>
      <c r="J175" s="146">
        <f>ROUND(I175*H175,2)</f>
        <v>0</v>
      </c>
      <c r="K175" s="143" t="s">
        <v>1</v>
      </c>
      <c r="L175" s="30"/>
      <c r="M175" s="147" t="s">
        <v>1</v>
      </c>
      <c r="N175" s="148" t="s">
        <v>37</v>
      </c>
      <c r="O175" s="149">
        <v>0</v>
      </c>
      <c r="P175" s="149">
        <f>O175*H175</f>
        <v>0</v>
      </c>
      <c r="Q175" s="149">
        <v>0</v>
      </c>
      <c r="R175" s="149">
        <f>Q175*H175</f>
        <v>0</v>
      </c>
      <c r="S175" s="149">
        <v>0</v>
      </c>
      <c r="T175" s="150">
        <f>S175*H175</f>
        <v>0</v>
      </c>
      <c r="U175" s="29"/>
      <c r="V175" s="29"/>
      <c r="W175" s="29"/>
      <c r="X175" s="29"/>
      <c r="Y175" s="29"/>
      <c r="Z175" s="29"/>
      <c r="AA175" s="29"/>
      <c r="AB175" s="29"/>
      <c r="AC175" s="29"/>
      <c r="AD175" s="29"/>
      <c r="AE175" s="29"/>
      <c r="AR175" s="151" t="s">
        <v>165</v>
      </c>
      <c r="AT175" s="151" t="s">
        <v>160</v>
      </c>
      <c r="AU175" s="151" t="s">
        <v>80</v>
      </c>
      <c r="AY175" s="17" t="s">
        <v>157</v>
      </c>
      <c r="BE175" s="152">
        <f>IF(N175="základní",J175,0)</f>
        <v>0</v>
      </c>
      <c r="BF175" s="152">
        <f>IF(N175="snížená",J175,0)</f>
        <v>0</v>
      </c>
      <c r="BG175" s="152">
        <f>IF(N175="zákl. přenesená",J175,0)</f>
        <v>0</v>
      </c>
      <c r="BH175" s="152">
        <f>IF(N175="sníž. přenesená",J175,0)</f>
        <v>0</v>
      </c>
      <c r="BI175" s="152">
        <f>IF(N175="nulová",J175,0)</f>
        <v>0</v>
      </c>
      <c r="BJ175" s="17" t="s">
        <v>80</v>
      </c>
      <c r="BK175" s="152">
        <f>ROUND(I175*H175,2)</f>
        <v>0</v>
      </c>
      <c r="BL175" s="17" t="s">
        <v>165</v>
      </c>
      <c r="BM175" s="151" t="s">
        <v>1760</v>
      </c>
    </row>
    <row r="176" spans="1:65" s="2" customFormat="1" ht="29.25" x14ac:dyDescent="0.2">
      <c r="A176" s="29"/>
      <c r="B176" s="30"/>
      <c r="C176" s="29"/>
      <c r="D176" s="153" t="s">
        <v>167</v>
      </c>
      <c r="E176" s="29"/>
      <c r="F176" s="154" t="s">
        <v>1761</v>
      </c>
      <c r="G176" s="29"/>
      <c r="H176" s="29"/>
      <c r="I176" s="29"/>
      <c r="J176" s="29"/>
      <c r="K176" s="29"/>
      <c r="L176" s="30"/>
      <c r="M176" s="155"/>
      <c r="N176" s="156"/>
      <c r="O176" s="55"/>
      <c r="P176" s="55"/>
      <c r="Q176" s="55"/>
      <c r="R176" s="55"/>
      <c r="S176" s="55"/>
      <c r="T176" s="56"/>
      <c r="U176" s="29"/>
      <c r="V176" s="29"/>
      <c r="W176" s="29"/>
      <c r="X176" s="29"/>
      <c r="Y176" s="29"/>
      <c r="Z176" s="29"/>
      <c r="AA176" s="29"/>
      <c r="AB176" s="29"/>
      <c r="AC176" s="29"/>
      <c r="AD176" s="29"/>
      <c r="AE176" s="29"/>
      <c r="AT176" s="17" t="s">
        <v>167</v>
      </c>
      <c r="AU176" s="17" t="s">
        <v>80</v>
      </c>
    </row>
    <row r="177" spans="1:65" s="2" customFormat="1" ht="48" x14ac:dyDescent="0.2">
      <c r="A177" s="29"/>
      <c r="B177" s="140"/>
      <c r="C177" s="141" t="s">
        <v>247</v>
      </c>
      <c r="D177" s="141" t="s">
        <v>160</v>
      </c>
      <c r="E177" s="142" t="s">
        <v>1165</v>
      </c>
      <c r="F177" s="143" t="s">
        <v>1166</v>
      </c>
      <c r="G177" s="144" t="s">
        <v>909</v>
      </c>
      <c r="H177" s="145">
        <v>55</v>
      </c>
      <c r="I177" s="146"/>
      <c r="J177" s="146">
        <f>ROUND(I177*H177,2)</f>
        <v>0</v>
      </c>
      <c r="K177" s="143" t="s">
        <v>1</v>
      </c>
      <c r="L177" s="30"/>
      <c r="M177" s="147" t="s">
        <v>1</v>
      </c>
      <c r="N177" s="148" t="s">
        <v>37</v>
      </c>
      <c r="O177" s="149">
        <v>0</v>
      </c>
      <c r="P177" s="149">
        <f>O177*H177</f>
        <v>0</v>
      </c>
      <c r="Q177" s="149">
        <v>0</v>
      </c>
      <c r="R177" s="149">
        <f>Q177*H177</f>
        <v>0</v>
      </c>
      <c r="S177" s="149">
        <v>0</v>
      </c>
      <c r="T177" s="150">
        <f>S177*H177</f>
        <v>0</v>
      </c>
      <c r="U177" s="29"/>
      <c r="V177" s="29"/>
      <c r="W177" s="29"/>
      <c r="X177" s="29"/>
      <c r="Y177" s="29"/>
      <c r="Z177" s="29"/>
      <c r="AA177" s="29"/>
      <c r="AB177" s="29"/>
      <c r="AC177" s="29"/>
      <c r="AD177" s="29"/>
      <c r="AE177" s="29"/>
      <c r="AR177" s="151" t="s">
        <v>165</v>
      </c>
      <c r="AT177" s="151" t="s">
        <v>160</v>
      </c>
      <c r="AU177" s="151" t="s">
        <v>80</v>
      </c>
      <c r="AY177" s="17" t="s">
        <v>157</v>
      </c>
      <c r="BE177" s="152">
        <f>IF(N177="základní",J177,0)</f>
        <v>0</v>
      </c>
      <c r="BF177" s="152">
        <f>IF(N177="snížená",J177,0)</f>
        <v>0</v>
      </c>
      <c r="BG177" s="152">
        <f>IF(N177="zákl. přenesená",J177,0)</f>
        <v>0</v>
      </c>
      <c r="BH177" s="152">
        <f>IF(N177="sníž. přenesená",J177,0)</f>
        <v>0</v>
      </c>
      <c r="BI177" s="152">
        <f>IF(N177="nulová",J177,0)</f>
        <v>0</v>
      </c>
      <c r="BJ177" s="17" t="s">
        <v>80</v>
      </c>
      <c r="BK177" s="152">
        <f>ROUND(I177*H177,2)</f>
        <v>0</v>
      </c>
      <c r="BL177" s="17" t="s">
        <v>165</v>
      </c>
      <c r="BM177" s="151" t="s">
        <v>1762</v>
      </c>
    </row>
    <row r="178" spans="1:65" s="2" customFormat="1" ht="58.5" x14ac:dyDescent="0.2">
      <c r="A178" s="29"/>
      <c r="B178" s="30"/>
      <c r="C178" s="29"/>
      <c r="D178" s="153" t="s">
        <v>167</v>
      </c>
      <c r="E178" s="29"/>
      <c r="F178" s="154" t="s">
        <v>1763</v>
      </c>
      <c r="G178" s="29"/>
      <c r="H178" s="29"/>
      <c r="I178" s="29"/>
      <c r="J178" s="29"/>
      <c r="K178" s="29"/>
      <c r="L178" s="30"/>
      <c r="M178" s="155"/>
      <c r="N178" s="156"/>
      <c r="O178" s="55"/>
      <c r="P178" s="55"/>
      <c r="Q178" s="55"/>
      <c r="R178" s="55"/>
      <c r="S178" s="55"/>
      <c r="T178" s="56"/>
      <c r="U178" s="29"/>
      <c r="V178" s="29"/>
      <c r="W178" s="29"/>
      <c r="X178" s="29"/>
      <c r="Y178" s="29"/>
      <c r="Z178" s="29"/>
      <c r="AA178" s="29"/>
      <c r="AB178" s="29"/>
      <c r="AC178" s="29"/>
      <c r="AD178" s="29"/>
      <c r="AE178" s="29"/>
      <c r="AT178" s="17" t="s">
        <v>167</v>
      </c>
      <c r="AU178" s="17" t="s">
        <v>80</v>
      </c>
    </row>
    <row r="179" spans="1:65" s="2" customFormat="1" ht="44.25" customHeight="1" x14ac:dyDescent="0.2">
      <c r="A179" s="29"/>
      <c r="B179" s="140"/>
      <c r="C179" s="141" t="s">
        <v>251</v>
      </c>
      <c r="D179" s="141" t="s">
        <v>160</v>
      </c>
      <c r="E179" s="142" t="s">
        <v>1170</v>
      </c>
      <c r="F179" s="143" t="s">
        <v>1171</v>
      </c>
      <c r="G179" s="144" t="s">
        <v>909</v>
      </c>
      <c r="H179" s="145">
        <v>8.4</v>
      </c>
      <c r="I179" s="146"/>
      <c r="J179" s="146">
        <f>ROUND(I179*H179,2)</f>
        <v>0</v>
      </c>
      <c r="K179" s="143" t="s">
        <v>1</v>
      </c>
      <c r="L179" s="30"/>
      <c r="M179" s="147" t="s">
        <v>1</v>
      </c>
      <c r="N179" s="148" t="s">
        <v>37</v>
      </c>
      <c r="O179" s="149">
        <v>0</v>
      </c>
      <c r="P179" s="149">
        <f>O179*H179</f>
        <v>0</v>
      </c>
      <c r="Q179" s="149">
        <v>0</v>
      </c>
      <c r="R179" s="149">
        <f>Q179*H179</f>
        <v>0</v>
      </c>
      <c r="S179" s="149">
        <v>0</v>
      </c>
      <c r="T179" s="150">
        <f>S179*H179</f>
        <v>0</v>
      </c>
      <c r="U179" s="29"/>
      <c r="V179" s="29"/>
      <c r="W179" s="29"/>
      <c r="X179" s="29"/>
      <c r="Y179" s="29"/>
      <c r="Z179" s="29"/>
      <c r="AA179" s="29"/>
      <c r="AB179" s="29"/>
      <c r="AC179" s="29"/>
      <c r="AD179" s="29"/>
      <c r="AE179" s="29"/>
      <c r="AR179" s="151" t="s">
        <v>165</v>
      </c>
      <c r="AT179" s="151" t="s">
        <v>160</v>
      </c>
      <c r="AU179" s="151" t="s">
        <v>80</v>
      </c>
      <c r="AY179" s="17" t="s">
        <v>157</v>
      </c>
      <c r="BE179" s="152">
        <f>IF(N179="základní",J179,0)</f>
        <v>0</v>
      </c>
      <c r="BF179" s="152">
        <f>IF(N179="snížená",J179,0)</f>
        <v>0</v>
      </c>
      <c r="BG179" s="152">
        <f>IF(N179="zákl. přenesená",J179,0)</f>
        <v>0</v>
      </c>
      <c r="BH179" s="152">
        <f>IF(N179="sníž. přenesená",J179,0)</f>
        <v>0</v>
      </c>
      <c r="BI179" s="152">
        <f>IF(N179="nulová",J179,0)</f>
        <v>0</v>
      </c>
      <c r="BJ179" s="17" t="s">
        <v>80</v>
      </c>
      <c r="BK179" s="152">
        <f>ROUND(I179*H179,2)</f>
        <v>0</v>
      </c>
      <c r="BL179" s="17" t="s">
        <v>165</v>
      </c>
      <c r="BM179" s="151" t="s">
        <v>1764</v>
      </c>
    </row>
    <row r="180" spans="1:65" s="2" customFormat="1" ht="39" x14ac:dyDescent="0.2">
      <c r="A180" s="29"/>
      <c r="B180" s="30"/>
      <c r="C180" s="29"/>
      <c r="D180" s="153" t="s">
        <v>167</v>
      </c>
      <c r="E180" s="29"/>
      <c r="F180" s="154" t="s">
        <v>1765</v>
      </c>
      <c r="G180" s="29"/>
      <c r="H180" s="29"/>
      <c r="I180" s="29"/>
      <c r="J180" s="29"/>
      <c r="K180" s="29"/>
      <c r="L180" s="30"/>
      <c r="M180" s="155"/>
      <c r="N180" s="156"/>
      <c r="O180" s="55"/>
      <c r="P180" s="55"/>
      <c r="Q180" s="55"/>
      <c r="R180" s="55"/>
      <c r="S180" s="55"/>
      <c r="T180" s="56"/>
      <c r="U180" s="29"/>
      <c r="V180" s="29"/>
      <c r="W180" s="29"/>
      <c r="X180" s="29"/>
      <c r="Y180" s="29"/>
      <c r="Z180" s="29"/>
      <c r="AA180" s="29"/>
      <c r="AB180" s="29"/>
      <c r="AC180" s="29"/>
      <c r="AD180" s="29"/>
      <c r="AE180" s="29"/>
      <c r="AT180" s="17" t="s">
        <v>167</v>
      </c>
      <c r="AU180" s="17" t="s">
        <v>80</v>
      </c>
    </row>
    <row r="181" spans="1:65" s="2" customFormat="1" ht="60" x14ac:dyDescent="0.2">
      <c r="A181" s="29"/>
      <c r="B181" s="140"/>
      <c r="C181" s="141" t="s">
        <v>8</v>
      </c>
      <c r="D181" s="141" t="s">
        <v>160</v>
      </c>
      <c r="E181" s="142" t="s">
        <v>1593</v>
      </c>
      <c r="F181" s="143" t="s">
        <v>1594</v>
      </c>
      <c r="G181" s="144" t="s">
        <v>909</v>
      </c>
      <c r="H181" s="145">
        <v>32</v>
      </c>
      <c r="I181" s="146"/>
      <c r="J181" s="146">
        <f>ROUND(I181*H181,2)</f>
        <v>0</v>
      </c>
      <c r="K181" s="143" t="s">
        <v>1</v>
      </c>
      <c r="L181" s="30"/>
      <c r="M181" s="147" t="s">
        <v>1</v>
      </c>
      <c r="N181" s="148" t="s">
        <v>37</v>
      </c>
      <c r="O181" s="149">
        <v>0</v>
      </c>
      <c r="P181" s="149">
        <f>O181*H181</f>
        <v>0</v>
      </c>
      <c r="Q181" s="149">
        <v>0</v>
      </c>
      <c r="R181" s="149">
        <f>Q181*H181</f>
        <v>0</v>
      </c>
      <c r="S181" s="149">
        <v>0</v>
      </c>
      <c r="T181" s="150">
        <f>S181*H181</f>
        <v>0</v>
      </c>
      <c r="U181" s="29"/>
      <c r="V181" s="29"/>
      <c r="W181" s="29"/>
      <c r="X181" s="29"/>
      <c r="Y181" s="29"/>
      <c r="Z181" s="29"/>
      <c r="AA181" s="29"/>
      <c r="AB181" s="29"/>
      <c r="AC181" s="29"/>
      <c r="AD181" s="29"/>
      <c r="AE181" s="29"/>
      <c r="AR181" s="151" t="s">
        <v>165</v>
      </c>
      <c r="AT181" s="151" t="s">
        <v>160</v>
      </c>
      <c r="AU181" s="151" t="s">
        <v>80</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1766</v>
      </c>
    </row>
    <row r="182" spans="1:65" s="2" customFormat="1" ht="68.25" x14ac:dyDescent="0.2">
      <c r="A182" s="29"/>
      <c r="B182" s="30"/>
      <c r="C182" s="29"/>
      <c r="D182" s="153" t="s">
        <v>167</v>
      </c>
      <c r="E182" s="29"/>
      <c r="F182" s="154" t="s">
        <v>1767</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80</v>
      </c>
    </row>
    <row r="183" spans="1:65" s="2" customFormat="1" ht="60" x14ac:dyDescent="0.2">
      <c r="A183" s="29"/>
      <c r="B183" s="140"/>
      <c r="C183" s="141" t="s">
        <v>262</v>
      </c>
      <c r="D183" s="141" t="s">
        <v>160</v>
      </c>
      <c r="E183" s="142" t="s">
        <v>1175</v>
      </c>
      <c r="F183" s="143" t="s">
        <v>1176</v>
      </c>
      <c r="G183" s="144" t="s">
        <v>909</v>
      </c>
      <c r="H183" s="145">
        <v>55</v>
      </c>
      <c r="I183" s="146"/>
      <c r="J183" s="146">
        <f>ROUND(I183*H183,2)</f>
        <v>0</v>
      </c>
      <c r="K183" s="143" t="s">
        <v>1</v>
      </c>
      <c r="L183" s="30"/>
      <c r="M183" s="147" t="s">
        <v>1</v>
      </c>
      <c r="N183" s="148" t="s">
        <v>37</v>
      </c>
      <c r="O183" s="149">
        <v>0</v>
      </c>
      <c r="P183" s="149">
        <f>O183*H183</f>
        <v>0</v>
      </c>
      <c r="Q183" s="149">
        <v>0</v>
      </c>
      <c r="R183" s="149">
        <f>Q183*H183</f>
        <v>0</v>
      </c>
      <c r="S183" s="149">
        <v>0</v>
      </c>
      <c r="T183" s="150">
        <f>S183*H183</f>
        <v>0</v>
      </c>
      <c r="U183" s="29"/>
      <c r="V183" s="29"/>
      <c r="W183" s="29"/>
      <c r="X183" s="29"/>
      <c r="Y183" s="29"/>
      <c r="Z183" s="29"/>
      <c r="AA183" s="29"/>
      <c r="AB183" s="29"/>
      <c r="AC183" s="29"/>
      <c r="AD183" s="29"/>
      <c r="AE183" s="29"/>
      <c r="AR183" s="151" t="s">
        <v>165</v>
      </c>
      <c r="AT183" s="151" t="s">
        <v>160</v>
      </c>
      <c r="AU183" s="151" t="s">
        <v>80</v>
      </c>
      <c r="AY183" s="17" t="s">
        <v>157</v>
      </c>
      <c r="BE183" s="152">
        <f>IF(N183="základní",J183,0)</f>
        <v>0</v>
      </c>
      <c r="BF183" s="152">
        <f>IF(N183="snížená",J183,0)</f>
        <v>0</v>
      </c>
      <c r="BG183" s="152">
        <f>IF(N183="zákl. přenesená",J183,0)</f>
        <v>0</v>
      </c>
      <c r="BH183" s="152">
        <f>IF(N183="sníž. přenesená",J183,0)</f>
        <v>0</v>
      </c>
      <c r="BI183" s="152">
        <f>IF(N183="nulová",J183,0)</f>
        <v>0</v>
      </c>
      <c r="BJ183" s="17" t="s">
        <v>80</v>
      </c>
      <c r="BK183" s="152">
        <f>ROUND(I183*H183,2)</f>
        <v>0</v>
      </c>
      <c r="BL183" s="17" t="s">
        <v>165</v>
      </c>
      <c r="BM183" s="151" t="s">
        <v>1768</v>
      </c>
    </row>
    <row r="184" spans="1:65" s="2" customFormat="1" ht="68.25" x14ac:dyDescent="0.2">
      <c r="A184" s="29"/>
      <c r="B184" s="30"/>
      <c r="C184" s="29"/>
      <c r="D184" s="153" t="s">
        <v>167</v>
      </c>
      <c r="E184" s="29"/>
      <c r="F184" s="154" t="s">
        <v>1767</v>
      </c>
      <c r="G184" s="29"/>
      <c r="H184" s="29"/>
      <c r="I184" s="29"/>
      <c r="J184" s="29"/>
      <c r="K184" s="29"/>
      <c r="L184" s="30"/>
      <c r="M184" s="155"/>
      <c r="N184" s="156"/>
      <c r="O184" s="55"/>
      <c r="P184" s="55"/>
      <c r="Q184" s="55"/>
      <c r="R184" s="55"/>
      <c r="S184" s="55"/>
      <c r="T184" s="56"/>
      <c r="U184" s="29"/>
      <c r="V184" s="29"/>
      <c r="W184" s="29"/>
      <c r="X184" s="29"/>
      <c r="Y184" s="29"/>
      <c r="Z184" s="29"/>
      <c r="AA184" s="29"/>
      <c r="AB184" s="29"/>
      <c r="AC184" s="29"/>
      <c r="AD184" s="29"/>
      <c r="AE184" s="29"/>
      <c r="AT184" s="17" t="s">
        <v>167</v>
      </c>
      <c r="AU184" s="17" t="s">
        <v>80</v>
      </c>
    </row>
    <row r="185" spans="1:65" s="2" customFormat="1" ht="66.75" customHeight="1" x14ac:dyDescent="0.2">
      <c r="A185" s="29"/>
      <c r="B185" s="140"/>
      <c r="C185" s="141" t="s">
        <v>267</v>
      </c>
      <c r="D185" s="141" t="s">
        <v>160</v>
      </c>
      <c r="E185" s="142" t="s">
        <v>1000</v>
      </c>
      <c r="F185" s="143" t="s">
        <v>1001</v>
      </c>
      <c r="G185" s="144" t="s">
        <v>909</v>
      </c>
      <c r="H185" s="145">
        <v>350</v>
      </c>
      <c r="I185" s="146"/>
      <c r="J185" s="146">
        <f>ROUND(I185*H185,2)</f>
        <v>0</v>
      </c>
      <c r="K185" s="143" t="s">
        <v>1</v>
      </c>
      <c r="L185" s="30"/>
      <c r="M185" s="147" t="s">
        <v>1</v>
      </c>
      <c r="N185" s="148" t="s">
        <v>37</v>
      </c>
      <c r="O185" s="149">
        <v>0</v>
      </c>
      <c r="P185" s="149">
        <f>O185*H185</f>
        <v>0</v>
      </c>
      <c r="Q185" s="149">
        <v>0</v>
      </c>
      <c r="R185" s="149">
        <f>Q185*H185</f>
        <v>0</v>
      </c>
      <c r="S185" s="149">
        <v>0</v>
      </c>
      <c r="T185" s="150">
        <f>S185*H185</f>
        <v>0</v>
      </c>
      <c r="U185" s="29"/>
      <c r="V185" s="29"/>
      <c r="W185" s="29"/>
      <c r="X185" s="29"/>
      <c r="Y185" s="29"/>
      <c r="Z185" s="29"/>
      <c r="AA185" s="29"/>
      <c r="AB185" s="29"/>
      <c r="AC185" s="29"/>
      <c r="AD185" s="29"/>
      <c r="AE185" s="29"/>
      <c r="AR185" s="151" t="s">
        <v>165</v>
      </c>
      <c r="AT185" s="151" t="s">
        <v>160</v>
      </c>
      <c r="AU185" s="151" t="s">
        <v>80</v>
      </c>
      <c r="AY185" s="17" t="s">
        <v>157</v>
      </c>
      <c r="BE185" s="152">
        <f>IF(N185="základní",J185,0)</f>
        <v>0</v>
      </c>
      <c r="BF185" s="152">
        <f>IF(N185="snížená",J185,0)</f>
        <v>0</v>
      </c>
      <c r="BG185" s="152">
        <f>IF(N185="zákl. přenesená",J185,0)</f>
        <v>0</v>
      </c>
      <c r="BH185" s="152">
        <f>IF(N185="sníž. přenesená",J185,0)</f>
        <v>0</v>
      </c>
      <c r="BI185" s="152">
        <f>IF(N185="nulová",J185,0)</f>
        <v>0</v>
      </c>
      <c r="BJ185" s="17" t="s">
        <v>80</v>
      </c>
      <c r="BK185" s="152">
        <f>ROUND(I185*H185,2)</f>
        <v>0</v>
      </c>
      <c r="BL185" s="17" t="s">
        <v>165</v>
      </c>
      <c r="BM185" s="151" t="s">
        <v>1769</v>
      </c>
    </row>
    <row r="186" spans="1:65" s="2" customFormat="1" ht="68.25" x14ac:dyDescent="0.2">
      <c r="A186" s="29"/>
      <c r="B186" s="30"/>
      <c r="C186" s="29"/>
      <c r="D186" s="153" t="s">
        <v>167</v>
      </c>
      <c r="E186" s="29"/>
      <c r="F186" s="154" t="s">
        <v>1767</v>
      </c>
      <c r="G186" s="29"/>
      <c r="H186" s="29"/>
      <c r="I186" s="29"/>
      <c r="J186" s="29"/>
      <c r="K186" s="29"/>
      <c r="L186" s="30"/>
      <c r="M186" s="155"/>
      <c r="N186" s="156"/>
      <c r="O186" s="55"/>
      <c r="P186" s="55"/>
      <c r="Q186" s="55"/>
      <c r="R186" s="55"/>
      <c r="S186" s="55"/>
      <c r="T186" s="56"/>
      <c r="U186" s="29"/>
      <c r="V186" s="29"/>
      <c r="W186" s="29"/>
      <c r="X186" s="29"/>
      <c r="Y186" s="29"/>
      <c r="Z186" s="29"/>
      <c r="AA186" s="29"/>
      <c r="AB186" s="29"/>
      <c r="AC186" s="29"/>
      <c r="AD186" s="29"/>
      <c r="AE186" s="29"/>
      <c r="AT186" s="17" t="s">
        <v>167</v>
      </c>
      <c r="AU186" s="17" t="s">
        <v>80</v>
      </c>
    </row>
    <row r="187" spans="1:65" s="2" customFormat="1" ht="33" customHeight="1" x14ac:dyDescent="0.2">
      <c r="A187" s="29"/>
      <c r="B187" s="140"/>
      <c r="C187" s="141" t="s">
        <v>272</v>
      </c>
      <c r="D187" s="141" t="s">
        <v>160</v>
      </c>
      <c r="E187" s="142" t="s">
        <v>1770</v>
      </c>
      <c r="F187" s="143" t="s">
        <v>1771</v>
      </c>
      <c r="G187" s="144" t="s">
        <v>1772</v>
      </c>
      <c r="H187" s="145">
        <v>100.96</v>
      </c>
      <c r="I187" s="146"/>
      <c r="J187" s="146">
        <f>ROUND(I187*H187,2)</f>
        <v>0</v>
      </c>
      <c r="K187" s="143" t="s">
        <v>1</v>
      </c>
      <c r="L187" s="30"/>
      <c r="M187" s="147" t="s">
        <v>1</v>
      </c>
      <c r="N187" s="148" t="s">
        <v>37</v>
      </c>
      <c r="O187" s="149">
        <v>0</v>
      </c>
      <c r="P187" s="149">
        <f>O187*H187</f>
        <v>0</v>
      </c>
      <c r="Q187" s="149">
        <v>0</v>
      </c>
      <c r="R187" s="149">
        <f>Q187*H187</f>
        <v>0</v>
      </c>
      <c r="S187" s="149">
        <v>0</v>
      </c>
      <c r="T187" s="150">
        <f>S187*H187</f>
        <v>0</v>
      </c>
      <c r="U187" s="29"/>
      <c r="V187" s="29"/>
      <c r="W187" s="29"/>
      <c r="X187" s="29"/>
      <c r="Y187" s="29"/>
      <c r="Z187" s="29"/>
      <c r="AA187" s="29"/>
      <c r="AB187" s="29"/>
      <c r="AC187" s="29"/>
      <c r="AD187" s="29"/>
      <c r="AE187" s="29"/>
      <c r="AR187" s="151" t="s">
        <v>165</v>
      </c>
      <c r="AT187" s="151" t="s">
        <v>160</v>
      </c>
      <c r="AU187" s="151" t="s">
        <v>80</v>
      </c>
      <c r="AY187" s="17" t="s">
        <v>157</v>
      </c>
      <c r="BE187" s="152">
        <f>IF(N187="základní",J187,0)</f>
        <v>0</v>
      </c>
      <c r="BF187" s="152">
        <f>IF(N187="snížená",J187,0)</f>
        <v>0</v>
      </c>
      <c r="BG187" s="152">
        <f>IF(N187="zákl. přenesená",J187,0)</f>
        <v>0</v>
      </c>
      <c r="BH187" s="152">
        <f>IF(N187="sníž. přenesená",J187,0)</f>
        <v>0</v>
      </c>
      <c r="BI187" s="152">
        <f>IF(N187="nulová",J187,0)</f>
        <v>0</v>
      </c>
      <c r="BJ187" s="17" t="s">
        <v>80</v>
      </c>
      <c r="BK187" s="152">
        <f>ROUND(I187*H187,2)</f>
        <v>0</v>
      </c>
      <c r="BL187" s="17" t="s">
        <v>165</v>
      </c>
      <c r="BM187" s="151" t="s">
        <v>1773</v>
      </c>
    </row>
    <row r="188" spans="1:65" s="14" customFormat="1" x14ac:dyDescent="0.2">
      <c r="B188" s="163"/>
      <c r="D188" s="153" t="s">
        <v>169</v>
      </c>
      <c r="E188" s="164" t="s">
        <v>1774</v>
      </c>
      <c r="F188" s="165" t="s">
        <v>1775</v>
      </c>
      <c r="H188" s="166">
        <v>100.96</v>
      </c>
      <c r="L188" s="163"/>
      <c r="M188" s="167"/>
      <c r="N188" s="168"/>
      <c r="O188" s="168"/>
      <c r="P188" s="168"/>
      <c r="Q188" s="168"/>
      <c r="R188" s="168"/>
      <c r="S188" s="168"/>
      <c r="T188" s="169"/>
      <c r="AT188" s="164" t="s">
        <v>169</v>
      </c>
      <c r="AU188" s="164" t="s">
        <v>80</v>
      </c>
      <c r="AV188" s="14" t="s">
        <v>82</v>
      </c>
      <c r="AW188" s="14" t="s">
        <v>171</v>
      </c>
      <c r="AX188" s="14" t="s">
        <v>80</v>
      </c>
      <c r="AY188" s="164" t="s">
        <v>157</v>
      </c>
    </row>
    <row r="189" spans="1:65" s="2" customFormat="1" ht="36" x14ac:dyDescent="0.2">
      <c r="A189" s="29"/>
      <c r="B189" s="140"/>
      <c r="C189" s="141" t="s">
        <v>290</v>
      </c>
      <c r="D189" s="141" t="s">
        <v>160</v>
      </c>
      <c r="E189" s="142" t="s">
        <v>1181</v>
      </c>
      <c r="F189" s="143" t="s">
        <v>1182</v>
      </c>
      <c r="G189" s="144" t="s">
        <v>909</v>
      </c>
      <c r="H189" s="145">
        <v>27.5</v>
      </c>
      <c r="I189" s="146"/>
      <c r="J189" s="146">
        <f>ROUND(I189*H189,2)</f>
        <v>0</v>
      </c>
      <c r="K189" s="143" t="s">
        <v>1</v>
      </c>
      <c r="L189" s="30"/>
      <c r="M189" s="147" t="s">
        <v>1</v>
      </c>
      <c r="N189" s="148" t="s">
        <v>37</v>
      </c>
      <c r="O189" s="149">
        <v>0</v>
      </c>
      <c r="P189" s="149">
        <f>O189*H189</f>
        <v>0</v>
      </c>
      <c r="Q189" s="149">
        <v>0</v>
      </c>
      <c r="R189" s="149">
        <f>Q189*H189</f>
        <v>0</v>
      </c>
      <c r="S189" s="149">
        <v>0</v>
      </c>
      <c r="T189" s="150">
        <f>S189*H189</f>
        <v>0</v>
      </c>
      <c r="U189" s="29"/>
      <c r="V189" s="29"/>
      <c r="W189" s="29"/>
      <c r="X189" s="29"/>
      <c r="Y189" s="29"/>
      <c r="Z189" s="29"/>
      <c r="AA189" s="29"/>
      <c r="AB189" s="29"/>
      <c r="AC189" s="29"/>
      <c r="AD189" s="29"/>
      <c r="AE189" s="29"/>
      <c r="AR189" s="151" t="s">
        <v>165</v>
      </c>
      <c r="AT189" s="151" t="s">
        <v>160</v>
      </c>
      <c r="AU189" s="151" t="s">
        <v>80</v>
      </c>
      <c r="AY189" s="17" t="s">
        <v>157</v>
      </c>
      <c r="BE189" s="152">
        <f>IF(N189="základní",J189,0)</f>
        <v>0</v>
      </c>
      <c r="BF189" s="152">
        <f>IF(N189="snížená",J189,0)</f>
        <v>0</v>
      </c>
      <c r="BG189" s="152">
        <f>IF(N189="zákl. přenesená",J189,0)</f>
        <v>0</v>
      </c>
      <c r="BH189" s="152">
        <f>IF(N189="sníž. přenesená",J189,0)</f>
        <v>0</v>
      </c>
      <c r="BI189" s="152">
        <f>IF(N189="nulová",J189,0)</f>
        <v>0</v>
      </c>
      <c r="BJ189" s="17" t="s">
        <v>80</v>
      </c>
      <c r="BK189" s="152">
        <f>ROUND(I189*H189,2)</f>
        <v>0</v>
      </c>
      <c r="BL189" s="17" t="s">
        <v>165</v>
      </c>
      <c r="BM189" s="151" t="s">
        <v>1776</v>
      </c>
    </row>
    <row r="190" spans="1:65" s="2" customFormat="1" ht="117" x14ac:dyDescent="0.2">
      <c r="A190" s="29"/>
      <c r="B190" s="30"/>
      <c r="C190" s="29"/>
      <c r="D190" s="153" t="s">
        <v>167</v>
      </c>
      <c r="E190" s="29"/>
      <c r="F190" s="154" t="s">
        <v>1777</v>
      </c>
      <c r="G190" s="29"/>
      <c r="H190" s="29"/>
      <c r="I190" s="29"/>
      <c r="J190" s="29"/>
      <c r="K190" s="29"/>
      <c r="L190" s="30"/>
      <c r="M190" s="155"/>
      <c r="N190" s="156"/>
      <c r="O190" s="55"/>
      <c r="P190" s="55"/>
      <c r="Q190" s="55"/>
      <c r="R190" s="55"/>
      <c r="S190" s="55"/>
      <c r="T190" s="56"/>
      <c r="U190" s="29"/>
      <c r="V190" s="29"/>
      <c r="W190" s="29"/>
      <c r="X190" s="29"/>
      <c r="Y190" s="29"/>
      <c r="Z190" s="29"/>
      <c r="AA190" s="29"/>
      <c r="AB190" s="29"/>
      <c r="AC190" s="29"/>
      <c r="AD190" s="29"/>
      <c r="AE190" s="29"/>
      <c r="AT190" s="17" t="s">
        <v>167</v>
      </c>
      <c r="AU190" s="17" t="s">
        <v>80</v>
      </c>
    </row>
    <row r="191" spans="1:65" s="2" customFormat="1" ht="44.25" customHeight="1" x14ac:dyDescent="0.2">
      <c r="A191" s="29"/>
      <c r="B191" s="140"/>
      <c r="C191" s="141" t="s">
        <v>300</v>
      </c>
      <c r="D191" s="141" t="s">
        <v>160</v>
      </c>
      <c r="E191" s="142" t="s">
        <v>1186</v>
      </c>
      <c r="F191" s="143" t="s">
        <v>1187</v>
      </c>
      <c r="G191" s="144" t="s">
        <v>909</v>
      </c>
      <c r="H191" s="145">
        <v>55</v>
      </c>
      <c r="I191" s="146"/>
      <c r="J191" s="146">
        <f>ROUND(I191*H191,2)</f>
        <v>0</v>
      </c>
      <c r="K191" s="143" t="s">
        <v>1</v>
      </c>
      <c r="L191" s="30"/>
      <c r="M191" s="147" t="s">
        <v>1</v>
      </c>
      <c r="N191" s="148" t="s">
        <v>37</v>
      </c>
      <c r="O191" s="149">
        <v>0</v>
      </c>
      <c r="P191" s="149">
        <f>O191*H191</f>
        <v>0</v>
      </c>
      <c r="Q191" s="149">
        <v>0</v>
      </c>
      <c r="R191" s="149">
        <f>Q191*H191</f>
        <v>0</v>
      </c>
      <c r="S191" s="149">
        <v>0</v>
      </c>
      <c r="T191" s="150">
        <f>S191*H191</f>
        <v>0</v>
      </c>
      <c r="U191" s="29"/>
      <c r="V191" s="29"/>
      <c r="W191" s="29"/>
      <c r="X191" s="29"/>
      <c r="Y191" s="29"/>
      <c r="Z191" s="29"/>
      <c r="AA191" s="29"/>
      <c r="AB191" s="29"/>
      <c r="AC191" s="29"/>
      <c r="AD191" s="29"/>
      <c r="AE191" s="29"/>
      <c r="AR191" s="151" t="s">
        <v>165</v>
      </c>
      <c r="AT191" s="151" t="s">
        <v>160</v>
      </c>
      <c r="AU191" s="151" t="s">
        <v>80</v>
      </c>
      <c r="AY191" s="17" t="s">
        <v>157</v>
      </c>
      <c r="BE191" s="152">
        <f>IF(N191="základní",J191,0)</f>
        <v>0</v>
      </c>
      <c r="BF191" s="152">
        <f>IF(N191="snížená",J191,0)</f>
        <v>0</v>
      </c>
      <c r="BG191" s="152">
        <f>IF(N191="zákl. přenesená",J191,0)</f>
        <v>0</v>
      </c>
      <c r="BH191" s="152">
        <f>IF(N191="sníž. přenesená",J191,0)</f>
        <v>0</v>
      </c>
      <c r="BI191" s="152">
        <f>IF(N191="nulová",J191,0)</f>
        <v>0</v>
      </c>
      <c r="BJ191" s="17" t="s">
        <v>80</v>
      </c>
      <c r="BK191" s="152">
        <f>ROUND(I191*H191,2)</f>
        <v>0</v>
      </c>
      <c r="BL191" s="17" t="s">
        <v>165</v>
      </c>
      <c r="BM191" s="151" t="s">
        <v>1778</v>
      </c>
    </row>
    <row r="192" spans="1:65" s="2" customFormat="1" ht="204.75" x14ac:dyDescent="0.2">
      <c r="A192" s="29"/>
      <c r="B192" s="30"/>
      <c r="C192" s="29"/>
      <c r="D192" s="153" t="s">
        <v>167</v>
      </c>
      <c r="E192" s="29"/>
      <c r="F192" s="154" t="s">
        <v>1779</v>
      </c>
      <c r="G192" s="29"/>
      <c r="H192" s="29"/>
      <c r="I192" s="29"/>
      <c r="J192" s="29"/>
      <c r="K192" s="29"/>
      <c r="L192" s="30"/>
      <c r="M192" s="155"/>
      <c r="N192" s="156"/>
      <c r="O192" s="55"/>
      <c r="P192" s="55"/>
      <c r="Q192" s="55"/>
      <c r="R192" s="55"/>
      <c r="S192" s="55"/>
      <c r="T192" s="56"/>
      <c r="U192" s="29"/>
      <c r="V192" s="29"/>
      <c r="W192" s="29"/>
      <c r="X192" s="29"/>
      <c r="Y192" s="29"/>
      <c r="Z192" s="29"/>
      <c r="AA192" s="29"/>
      <c r="AB192" s="29"/>
      <c r="AC192" s="29"/>
      <c r="AD192" s="29"/>
      <c r="AE192" s="29"/>
      <c r="AT192" s="17" t="s">
        <v>167</v>
      </c>
      <c r="AU192" s="17" t="s">
        <v>80</v>
      </c>
    </row>
    <row r="193" spans="1:65" s="12" customFormat="1" ht="25.9" customHeight="1" x14ac:dyDescent="0.2">
      <c r="B193" s="128"/>
      <c r="D193" s="129" t="s">
        <v>71</v>
      </c>
      <c r="E193" s="130" t="s">
        <v>82</v>
      </c>
      <c r="F193" s="130" t="s">
        <v>1191</v>
      </c>
      <c r="J193" s="131">
        <f>BK193</f>
        <v>0</v>
      </c>
      <c r="L193" s="128"/>
      <c r="M193" s="132"/>
      <c r="N193" s="133"/>
      <c r="O193" s="133"/>
      <c r="P193" s="134">
        <f>SUM(P194:P201)</f>
        <v>0</v>
      </c>
      <c r="Q193" s="133"/>
      <c r="R193" s="134">
        <f>SUM(R194:R201)</f>
        <v>0.66285399999999994</v>
      </c>
      <c r="S193" s="133"/>
      <c r="T193" s="135">
        <f>SUM(T194:T201)</f>
        <v>0</v>
      </c>
      <c r="AR193" s="129" t="s">
        <v>165</v>
      </c>
      <c r="AT193" s="136" t="s">
        <v>71</v>
      </c>
      <c r="AU193" s="136" t="s">
        <v>72</v>
      </c>
      <c r="AY193" s="129" t="s">
        <v>157</v>
      </c>
      <c r="BK193" s="137">
        <f>SUM(BK194:BK201)</f>
        <v>0</v>
      </c>
    </row>
    <row r="194" spans="1:65" s="2" customFormat="1" ht="24" x14ac:dyDescent="0.2">
      <c r="A194" s="29"/>
      <c r="B194" s="140"/>
      <c r="C194" s="141" t="s">
        <v>7</v>
      </c>
      <c r="D194" s="141" t="s">
        <v>160</v>
      </c>
      <c r="E194" s="142" t="s">
        <v>1601</v>
      </c>
      <c r="F194" s="143" t="s">
        <v>1602</v>
      </c>
      <c r="G194" s="144" t="s">
        <v>909</v>
      </c>
      <c r="H194" s="145">
        <v>4.8499999999999996</v>
      </c>
      <c r="I194" s="146"/>
      <c r="J194" s="146">
        <f>ROUND(I194*H194,2)</f>
        <v>0</v>
      </c>
      <c r="K194" s="143" t="s">
        <v>1</v>
      </c>
      <c r="L194" s="30"/>
      <c r="M194" s="147" t="s">
        <v>1</v>
      </c>
      <c r="N194" s="148" t="s">
        <v>37</v>
      </c>
      <c r="O194" s="149">
        <v>0</v>
      </c>
      <c r="P194" s="149">
        <f>O194*H194</f>
        <v>0</v>
      </c>
      <c r="Q194" s="149">
        <v>0</v>
      </c>
      <c r="R194" s="149">
        <f>Q194*H194</f>
        <v>0</v>
      </c>
      <c r="S194" s="149">
        <v>0</v>
      </c>
      <c r="T194" s="150">
        <f>S194*H194</f>
        <v>0</v>
      </c>
      <c r="U194" s="29"/>
      <c r="V194" s="29"/>
      <c r="W194" s="29"/>
      <c r="X194" s="29"/>
      <c r="Y194" s="29"/>
      <c r="Z194" s="29"/>
      <c r="AA194" s="29"/>
      <c r="AB194" s="29"/>
      <c r="AC194" s="29"/>
      <c r="AD194" s="29"/>
      <c r="AE194" s="29"/>
      <c r="AR194" s="151" t="s">
        <v>165</v>
      </c>
      <c r="AT194" s="151" t="s">
        <v>160</v>
      </c>
      <c r="AU194" s="151" t="s">
        <v>80</v>
      </c>
      <c r="AY194" s="17" t="s">
        <v>157</v>
      </c>
      <c r="BE194" s="152">
        <f>IF(N194="základní",J194,0)</f>
        <v>0</v>
      </c>
      <c r="BF194" s="152">
        <f>IF(N194="snížená",J194,0)</f>
        <v>0</v>
      </c>
      <c r="BG194" s="152">
        <f>IF(N194="zákl. přenesená",J194,0)</f>
        <v>0</v>
      </c>
      <c r="BH194" s="152">
        <f>IF(N194="sníž. přenesená",J194,0)</f>
        <v>0</v>
      </c>
      <c r="BI194" s="152">
        <f>IF(N194="nulová",J194,0)</f>
        <v>0</v>
      </c>
      <c r="BJ194" s="17" t="s">
        <v>80</v>
      </c>
      <c r="BK194" s="152">
        <f>ROUND(I194*H194,2)</f>
        <v>0</v>
      </c>
      <c r="BL194" s="17" t="s">
        <v>165</v>
      </c>
      <c r="BM194" s="151" t="s">
        <v>1780</v>
      </c>
    </row>
    <row r="195" spans="1:65" s="2" customFormat="1" ht="107.25" x14ac:dyDescent="0.2">
      <c r="A195" s="29"/>
      <c r="B195" s="30"/>
      <c r="C195" s="29"/>
      <c r="D195" s="153" t="s">
        <v>167</v>
      </c>
      <c r="E195" s="29"/>
      <c r="F195" s="154" t="s">
        <v>1781</v>
      </c>
      <c r="G195" s="29"/>
      <c r="H195" s="29"/>
      <c r="I195" s="29"/>
      <c r="J195" s="29"/>
      <c r="K195" s="29"/>
      <c r="L195" s="30"/>
      <c r="M195" s="155"/>
      <c r="N195" s="156"/>
      <c r="O195" s="55"/>
      <c r="P195" s="55"/>
      <c r="Q195" s="55"/>
      <c r="R195" s="55"/>
      <c r="S195" s="55"/>
      <c r="T195" s="56"/>
      <c r="U195" s="29"/>
      <c r="V195" s="29"/>
      <c r="W195" s="29"/>
      <c r="X195" s="29"/>
      <c r="Y195" s="29"/>
      <c r="Z195" s="29"/>
      <c r="AA195" s="29"/>
      <c r="AB195" s="29"/>
      <c r="AC195" s="29"/>
      <c r="AD195" s="29"/>
      <c r="AE195" s="29"/>
      <c r="AT195" s="17" t="s">
        <v>167</v>
      </c>
      <c r="AU195" s="17" t="s">
        <v>80</v>
      </c>
    </row>
    <row r="196" spans="1:65" s="2" customFormat="1" ht="16.5" customHeight="1" x14ac:dyDescent="0.2">
      <c r="A196" s="29"/>
      <c r="B196" s="140"/>
      <c r="C196" s="141" t="s">
        <v>309</v>
      </c>
      <c r="D196" s="141" t="s">
        <v>160</v>
      </c>
      <c r="E196" s="142" t="s">
        <v>1197</v>
      </c>
      <c r="F196" s="143" t="s">
        <v>1198</v>
      </c>
      <c r="G196" s="144" t="s">
        <v>1772</v>
      </c>
      <c r="H196" s="145">
        <v>18.25</v>
      </c>
      <c r="I196" s="146"/>
      <c r="J196" s="146">
        <f>ROUND(I196*H196,2)</f>
        <v>0</v>
      </c>
      <c r="K196" s="143" t="s">
        <v>1</v>
      </c>
      <c r="L196" s="30"/>
      <c r="M196" s="147" t="s">
        <v>1</v>
      </c>
      <c r="N196" s="148" t="s">
        <v>37</v>
      </c>
      <c r="O196" s="149">
        <v>0</v>
      </c>
      <c r="P196" s="149">
        <f>O196*H196</f>
        <v>0</v>
      </c>
      <c r="Q196" s="149">
        <v>1.4400000000000001E-3</v>
      </c>
      <c r="R196" s="149">
        <f>Q196*H196</f>
        <v>2.6280000000000001E-2</v>
      </c>
      <c r="S196" s="149">
        <v>0</v>
      </c>
      <c r="T196" s="150">
        <f>S196*H196</f>
        <v>0</v>
      </c>
      <c r="U196" s="29"/>
      <c r="V196" s="29"/>
      <c r="W196" s="29"/>
      <c r="X196" s="29"/>
      <c r="Y196" s="29"/>
      <c r="Z196" s="29"/>
      <c r="AA196" s="29"/>
      <c r="AB196" s="29"/>
      <c r="AC196" s="29"/>
      <c r="AD196" s="29"/>
      <c r="AE196" s="29"/>
      <c r="AR196" s="151" t="s">
        <v>165</v>
      </c>
      <c r="AT196" s="151" t="s">
        <v>160</v>
      </c>
      <c r="AU196" s="151" t="s">
        <v>80</v>
      </c>
      <c r="AY196" s="17" t="s">
        <v>157</v>
      </c>
      <c r="BE196" s="152">
        <f>IF(N196="základní",J196,0)</f>
        <v>0</v>
      </c>
      <c r="BF196" s="152">
        <f>IF(N196="snížená",J196,0)</f>
        <v>0</v>
      </c>
      <c r="BG196" s="152">
        <f>IF(N196="zákl. přenesená",J196,0)</f>
        <v>0</v>
      </c>
      <c r="BH196" s="152">
        <f>IF(N196="sníž. přenesená",J196,0)</f>
        <v>0</v>
      </c>
      <c r="BI196" s="152">
        <f>IF(N196="nulová",J196,0)</f>
        <v>0</v>
      </c>
      <c r="BJ196" s="17" t="s">
        <v>80</v>
      </c>
      <c r="BK196" s="152">
        <f>ROUND(I196*H196,2)</f>
        <v>0</v>
      </c>
      <c r="BL196" s="17" t="s">
        <v>165</v>
      </c>
      <c r="BM196" s="151" t="s">
        <v>1782</v>
      </c>
    </row>
    <row r="197" spans="1:65" s="2" customFormat="1" ht="117" x14ac:dyDescent="0.2">
      <c r="A197" s="29"/>
      <c r="B197" s="30"/>
      <c r="C197" s="29"/>
      <c r="D197" s="153" t="s">
        <v>167</v>
      </c>
      <c r="E197" s="29"/>
      <c r="F197" s="154" t="s">
        <v>1783</v>
      </c>
      <c r="G197" s="29"/>
      <c r="H197" s="29"/>
      <c r="I197" s="29"/>
      <c r="J197" s="29"/>
      <c r="K197" s="29"/>
      <c r="L197" s="30"/>
      <c r="M197" s="155"/>
      <c r="N197" s="156"/>
      <c r="O197" s="55"/>
      <c r="P197" s="55"/>
      <c r="Q197" s="55"/>
      <c r="R197" s="55"/>
      <c r="S197" s="55"/>
      <c r="T197" s="56"/>
      <c r="U197" s="29"/>
      <c r="V197" s="29"/>
      <c r="W197" s="29"/>
      <c r="X197" s="29"/>
      <c r="Y197" s="29"/>
      <c r="Z197" s="29"/>
      <c r="AA197" s="29"/>
      <c r="AB197" s="29"/>
      <c r="AC197" s="29"/>
      <c r="AD197" s="29"/>
      <c r="AE197" s="29"/>
      <c r="AT197" s="17" t="s">
        <v>167</v>
      </c>
      <c r="AU197" s="17" t="s">
        <v>80</v>
      </c>
    </row>
    <row r="198" spans="1:65" s="2" customFormat="1" ht="24" x14ac:dyDescent="0.2">
      <c r="A198" s="29"/>
      <c r="B198" s="140"/>
      <c r="C198" s="141" t="s">
        <v>317</v>
      </c>
      <c r="D198" s="141" t="s">
        <v>160</v>
      </c>
      <c r="E198" s="142" t="s">
        <v>1202</v>
      </c>
      <c r="F198" s="143" t="s">
        <v>1203</v>
      </c>
      <c r="G198" s="144" t="s">
        <v>1772</v>
      </c>
      <c r="H198" s="145">
        <v>18.25</v>
      </c>
      <c r="I198" s="146"/>
      <c r="J198" s="146">
        <f>ROUND(I198*H198,2)</f>
        <v>0</v>
      </c>
      <c r="K198" s="143" t="s">
        <v>1</v>
      </c>
      <c r="L198" s="30"/>
      <c r="M198" s="147" t="s">
        <v>1</v>
      </c>
      <c r="N198" s="148" t="s">
        <v>37</v>
      </c>
      <c r="O198" s="149">
        <v>0</v>
      </c>
      <c r="P198" s="149">
        <f>O198*H198</f>
        <v>0</v>
      </c>
      <c r="Q198" s="149">
        <v>4.0000000000000003E-5</v>
      </c>
      <c r="R198" s="149">
        <f>Q198*H198</f>
        <v>7.3000000000000007E-4</v>
      </c>
      <c r="S198" s="149">
        <v>0</v>
      </c>
      <c r="T198" s="150">
        <f>S198*H198</f>
        <v>0</v>
      </c>
      <c r="U198" s="29"/>
      <c r="V198" s="29"/>
      <c r="W198" s="29"/>
      <c r="X198" s="29"/>
      <c r="Y198" s="29"/>
      <c r="Z198" s="29"/>
      <c r="AA198" s="29"/>
      <c r="AB198" s="29"/>
      <c r="AC198" s="29"/>
      <c r="AD198" s="29"/>
      <c r="AE198" s="29"/>
      <c r="AR198" s="151" t="s">
        <v>165</v>
      </c>
      <c r="AT198" s="151" t="s">
        <v>160</v>
      </c>
      <c r="AU198" s="151" t="s">
        <v>80</v>
      </c>
      <c r="AY198" s="17" t="s">
        <v>157</v>
      </c>
      <c r="BE198" s="152">
        <f>IF(N198="základní",J198,0)</f>
        <v>0</v>
      </c>
      <c r="BF198" s="152">
        <f>IF(N198="snížená",J198,0)</f>
        <v>0</v>
      </c>
      <c r="BG198" s="152">
        <f>IF(N198="zákl. přenesená",J198,0)</f>
        <v>0</v>
      </c>
      <c r="BH198" s="152">
        <f>IF(N198="sníž. přenesená",J198,0)</f>
        <v>0</v>
      </c>
      <c r="BI198" s="152">
        <f>IF(N198="nulová",J198,0)</f>
        <v>0</v>
      </c>
      <c r="BJ198" s="17" t="s">
        <v>80</v>
      </c>
      <c r="BK198" s="152">
        <f>ROUND(I198*H198,2)</f>
        <v>0</v>
      </c>
      <c r="BL198" s="17" t="s">
        <v>165</v>
      </c>
      <c r="BM198" s="151" t="s">
        <v>1784</v>
      </c>
    </row>
    <row r="199" spans="1:65" s="2" customFormat="1" ht="117" x14ac:dyDescent="0.2">
      <c r="A199" s="29"/>
      <c r="B199" s="30"/>
      <c r="C199" s="29"/>
      <c r="D199" s="153" t="s">
        <v>167</v>
      </c>
      <c r="E199" s="29"/>
      <c r="F199" s="154" t="s">
        <v>1783</v>
      </c>
      <c r="G199" s="29"/>
      <c r="H199" s="29"/>
      <c r="I199" s="29"/>
      <c r="J199" s="29"/>
      <c r="K199" s="29"/>
      <c r="L199" s="30"/>
      <c r="M199" s="155"/>
      <c r="N199" s="156"/>
      <c r="O199" s="55"/>
      <c r="P199" s="55"/>
      <c r="Q199" s="55"/>
      <c r="R199" s="55"/>
      <c r="S199" s="55"/>
      <c r="T199" s="56"/>
      <c r="U199" s="29"/>
      <c r="V199" s="29"/>
      <c r="W199" s="29"/>
      <c r="X199" s="29"/>
      <c r="Y199" s="29"/>
      <c r="Z199" s="29"/>
      <c r="AA199" s="29"/>
      <c r="AB199" s="29"/>
      <c r="AC199" s="29"/>
      <c r="AD199" s="29"/>
      <c r="AE199" s="29"/>
      <c r="AT199" s="17" t="s">
        <v>167</v>
      </c>
      <c r="AU199" s="17" t="s">
        <v>80</v>
      </c>
    </row>
    <row r="200" spans="1:65" s="2" customFormat="1" ht="24" x14ac:dyDescent="0.2">
      <c r="A200" s="29"/>
      <c r="B200" s="140"/>
      <c r="C200" s="141" t="s">
        <v>327</v>
      </c>
      <c r="D200" s="141" t="s">
        <v>160</v>
      </c>
      <c r="E200" s="142" t="s">
        <v>1205</v>
      </c>
      <c r="F200" s="143" t="s">
        <v>1206</v>
      </c>
      <c r="G200" s="144" t="s">
        <v>1785</v>
      </c>
      <c r="H200" s="145">
        <v>0.6</v>
      </c>
      <c r="I200" s="146"/>
      <c r="J200" s="146">
        <f>ROUND(I200*H200,2)</f>
        <v>0</v>
      </c>
      <c r="K200" s="143" t="s">
        <v>1</v>
      </c>
      <c r="L200" s="30"/>
      <c r="M200" s="147" t="s">
        <v>1</v>
      </c>
      <c r="N200" s="148" t="s">
        <v>37</v>
      </c>
      <c r="O200" s="149">
        <v>0</v>
      </c>
      <c r="P200" s="149">
        <f>O200*H200</f>
        <v>0</v>
      </c>
      <c r="Q200" s="149">
        <v>1.0597399999999999</v>
      </c>
      <c r="R200" s="149">
        <f>Q200*H200</f>
        <v>0.63584399999999996</v>
      </c>
      <c r="S200" s="149">
        <v>0</v>
      </c>
      <c r="T200" s="150">
        <f>S200*H200</f>
        <v>0</v>
      </c>
      <c r="U200" s="29"/>
      <c r="V200" s="29"/>
      <c r="W200" s="29"/>
      <c r="X200" s="29"/>
      <c r="Y200" s="29"/>
      <c r="Z200" s="29"/>
      <c r="AA200" s="29"/>
      <c r="AB200" s="29"/>
      <c r="AC200" s="29"/>
      <c r="AD200" s="29"/>
      <c r="AE200" s="29"/>
      <c r="AR200" s="151" t="s">
        <v>165</v>
      </c>
      <c r="AT200" s="151" t="s">
        <v>160</v>
      </c>
      <c r="AU200" s="151" t="s">
        <v>80</v>
      </c>
      <c r="AY200" s="17" t="s">
        <v>157</v>
      </c>
      <c r="BE200" s="152">
        <f>IF(N200="základní",J200,0)</f>
        <v>0</v>
      </c>
      <c r="BF200" s="152">
        <f>IF(N200="snížená",J200,0)</f>
        <v>0</v>
      </c>
      <c r="BG200" s="152">
        <f>IF(N200="zákl. přenesená",J200,0)</f>
        <v>0</v>
      </c>
      <c r="BH200" s="152">
        <f>IF(N200="sníž. přenesená",J200,0)</f>
        <v>0</v>
      </c>
      <c r="BI200" s="152">
        <f>IF(N200="nulová",J200,0)</f>
        <v>0</v>
      </c>
      <c r="BJ200" s="17" t="s">
        <v>80</v>
      </c>
      <c r="BK200" s="152">
        <f>ROUND(I200*H200,2)</f>
        <v>0</v>
      </c>
      <c r="BL200" s="17" t="s">
        <v>165</v>
      </c>
      <c r="BM200" s="151" t="s">
        <v>1786</v>
      </c>
    </row>
    <row r="201" spans="1:65" s="2" customFormat="1" ht="87.75" x14ac:dyDescent="0.2">
      <c r="A201" s="29"/>
      <c r="B201" s="30"/>
      <c r="C201" s="29"/>
      <c r="D201" s="153" t="s">
        <v>167</v>
      </c>
      <c r="E201" s="29"/>
      <c r="F201" s="154" t="s">
        <v>1787</v>
      </c>
      <c r="G201" s="29"/>
      <c r="H201" s="29"/>
      <c r="I201" s="29"/>
      <c r="J201" s="29"/>
      <c r="K201" s="29"/>
      <c r="L201" s="30"/>
      <c r="M201" s="155"/>
      <c r="N201" s="156"/>
      <c r="O201" s="55"/>
      <c r="P201" s="55"/>
      <c r="Q201" s="55"/>
      <c r="R201" s="55"/>
      <c r="S201" s="55"/>
      <c r="T201" s="56"/>
      <c r="U201" s="29"/>
      <c r="V201" s="29"/>
      <c r="W201" s="29"/>
      <c r="X201" s="29"/>
      <c r="Y201" s="29"/>
      <c r="Z201" s="29"/>
      <c r="AA201" s="29"/>
      <c r="AB201" s="29"/>
      <c r="AC201" s="29"/>
      <c r="AD201" s="29"/>
      <c r="AE201" s="29"/>
      <c r="AT201" s="17" t="s">
        <v>167</v>
      </c>
      <c r="AU201" s="17" t="s">
        <v>80</v>
      </c>
    </row>
    <row r="202" spans="1:65" s="12" customFormat="1" ht="25.9" customHeight="1" x14ac:dyDescent="0.2">
      <c r="B202" s="128"/>
      <c r="D202" s="129" t="s">
        <v>71</v>
      </c>
      <c r="E202" s="130" t="s">
        <v>182</v>
      </c>
      <c r="F202" s="130" t="s">
        <v>1013</v>
      </c>
      <c r="J202" s="131">
        <f>BK202</f>
        <v>0</v>
      </c>
      <c r="L202" s="128"/>
      <c r="M202" s="132"/>
      <c r="N202" s="133"/>
      <c r="O202" s="133"/>
      <c r="P202" s="134">
        <f>SUM(P203:P207)</f>
        <v>0</v>
      </c>
      <c r="Q202" s="133"/>
      <c r="R202" s="134">
        <f>SUM(R203:R207)</f>
        <v>12.441079999999999</v>
      </c>
      <c r="S202" s="133"/>
      <c r="T202" s="135">
        <f>SUM(T203:T207)</f>
        <v>0</v>
      </c>
      <c r="AR202" s="129" t="s">
        <v>165</v>
      </c>
      <c r="AT202" s="136" t="s">
        <v>71</v>
      </c>
      <c r="AU202" s="136" t="s">
        <v>72</v>
      </c>
      <c r="AY202" s="129" t="s">
        <v>157</v>
      </c>
      <c r="BK202" s="137">
        <f>SUM(BK203:BK207)</f>
        <v>0</v>
      </c>
    </row>
    <row r="203" spans="1:65" s="2" customFormat="1" ht="24" x14ac:dyDescent="0.2">
      <c r="A203" s="29"/>
      <c r="B203" s="140"/>
      <c r="C203" s="141" t="s">
        <v>335</v>
      </c>
      <c r="D203" s="141" t="s">
        <v>160</v>
      </c>
      <c r="E203" s="142" t="s">
        <v>1232</v>
      </c>
      <c r="F203" s="143" t="s">
        <v>1788</v>
      </c>
      <c r="G203" s="144" t="s">
        <v>1789</v>
      </c>
      <c r="H203" s="145">
        <v>8</v>
      </c>
      <c r="I203" s="146"/>
      <c r="J203" s="146">
        <f>ROUND(I203*H203,2)</f>
        <v>0</v>
      </c>
      <c r="K203" s="143" t="s">
        <v>1</v>
      </c>
      <c r="L203" s="30"/>
      <c r="M203" s="147" t="s">
        <v>1</v>
      </c>
      <c r="N203" s="148" t="s">
        <v>37</v>
      </c>
      <c r="O203" s="149">
        <v>0</v>
      </c>
      <c r="P203" s="149">
        <f>O203*H203</f>
        <v>0</v>
      </c>
      <c r="Q203" s="149">
        <v>0.14401</v>
      </c>
      <c r="R203" s="149">
        <f>Q203*H203</f>
        <v>1.15208</v>
      </c>
      <c r="S203" s="149">
        <v>0</v>
      </c>
      <c r="T203" s="150">
        <f>S203*H203</f>
        <v>0</v>
      </c>
      <c r="U203" s="29"/>
      <c r="V203" s="29"/>
      <c r="W203" s="29"/>
      <c r="X203" s="29"/>
      <c r="Y203" s="29"/>
      <c r="Z203" s="29"/>
      <c r="AA203" s="29"/>
      <c r="AB203" s="29"/>
      <c r="AC203" s="29"/>
      <c r="AD203" s="29"/>
      <c r="AE203" s="29"/>
      <c r="AR203" s="151" t="s">
        <v>165</v>
      </c>
      <c r="AT203" s="151" t="s">
        <v>160</v>
      </c>
      <c r="AU203" s="151" t="s">
        <v>80</v>
      </c>
      <c r="AY203" s="17" t="s">
        <v>157</v>
      </c>
      <c r="BE203" s="152">
        <f>IF(N203="základní",J203,0)</f>
        <v>0</v>
      </c>
      <c r="BF203" s="152">
        <f>IF(N203="snížená",J203,0)</f>
        <v>0</v>
      </c>
      <c r="BG203" s="152">
        <f>IF(N203="zákl. přenesená",J203,0)</f>
        <v>0</v>
      </c>
      <c r="BH203" s="152">
        <f>IF(N203="sníž. přenesená",J203,0)</f>
        <v>0</v>
      </c>
      <c r="BI203" s="152">
        <f>IF(N203="nulová",J203,0)</f>
        <v>0</v>
      </c>
      <c r="BJ203" s="17" t="s">
        <v>80</v>
      </c>
      <c r="BK203" s="152">
        <f>ROUND(I203*H203,2)</f>
        <v>0</v>
      </c>
      <c r="BL203" s="17" t="s">
        <v>165</v>
      </c>
      <c r="BM203" s="151" t="s">
        <v>1790</v>
      </c>
    </row>
    <row r="204" spans="1:65" s="2" customFormat="1" ht="204.75" x14ac:dyDescent="0.2">
      <c r="A204" s="29"/>
      <c r="B204" s="30"/>
      <c r="C204" s="29"/>
      <c r="D204" s="153" t="s">
        <v>167</v>
      </c>
      <c r="E204" s="29"/>
      <c r="F204" s="154" t="s">
        <v>1791</v>
      </c>
      <c r="G204" s="29"/>
      <c r="H204" s="29"/>
      <c r="I204" s="29"/>
      <c r="J204" s="29"/>
      <c r="K204" s="29"/>
      <c r="L204" s="30"/>
      <c r="M204" s="155"/>
      <c r="N204" s="156"/>
      <c r="O204" s="55"/>
      <c r="P204" s="55"/>
      <c r="Q204" s="55"/>
      <c r="R204" s="55"/>
      <c r="S204" s="55"/>
      <c r="T204" s="56"/>
      <c r="U204" s="29"/>
      <c r="V204" s="29"/>
      <c r="W204" s="29"/>
      <c r="X204" s="29"/>
      <c r="Y204" s="29"/>
      <c r="Z204" s="29"/>
      <c r="AA204" s="29"/>
      <c r="AB204" s="29"/>
      <c r="AC204" s="29"/>
      <c r="AD204" s="29"/>
      <c r="AE204" s="29"/>
      <c r="AT204" s="17" t="s">
        <v>167</v>
      </c>
      <c r="AU204" s="17" t="s">
        <v>80</v>
      </c>
    </row>
    <row r="205" spans="1:65" s="2" customFormat="1" ht="16.5" customHeight="1" x14ac:dyDescent="0.2">
      <c r="A205" s="29"/>
      <c r="B205" s="140"/>
      <c r="C205" s="177" t="s">
        <v>340</v>
      </c>
      <c r="D205" s="177" t="s">
        <v>183</v>
      </c>
      <c r="E205" s="178" t="s">
        <v>1792</v>
      </c>
      <c r="F205" s="179" t="s">
        <v>1237</v>
      </c>
      <c r="G205" s="180" t="s">
        <v>1139</v>
      </c>
      <c r="H205" s="181">
        <v>6</v>
      </c>
      <c r="I205" s="182"/>
      <c r="J205" s="182">
        <f>ROUND(I205*H205,2)</f>
        <v>0</v>
      </c>
      <c r="K205" s="179" t="s">
        <v>1</v>
      </c>
      <c r="L205" s="183"/>
      <c r="M205" s="184" t="s">
        <v>1</v>
      </c>
      <c r="N205" s="185" t="s">
        <v>37</v>
      </c>
      <c r="O205" s="149">
        <v>0</v>
      </c>
      <c r="P205" s="149">
        <f>O205*H205</f>
        <v>0</v>
      </c>
      <c r="Q205" s="149">
        <v>1.343</v>
      </c>
      <c r="R205" s="149">
        <f>Q205*H205</f>
        <v>8.0579999999999998</v>
      </c>
      <c r="S205" s="149">
        <v>0</v>
      </c>
      <c r="T205" s="150">
        <f>S205*H205</f>
        <v>0</v>
      </c>
      <c r="U205" s="29"/>
      <c r="V205" s="29"/>
      <c r="W205" s="29"/>
      <c r="X205" s="29"/>
      <c r="Y205" s="29"/>
      <c r="Z205" s="29"/>
      <c r="AA205" s="29"/>
      <c r="AB205" s="29"/>
      <c r="AC205" s="29"/>
      <c r="AD205" s="29"/>
      <c r="AE205" s="29"/>
      <c r="AR205" s="151" t="s">
        <v>187</v>
      </c>
      <c r="AT205" s="151" t="s">
        <v>183</v>
      </c>
      <c r="AU205" s="151" t="s">
        <v>80</v>
      </c>
      <c r="AY205" s="17" t="s">
        <v>157</v>
      </c>
      <c r="BE205" s="152">
        <f>IF(N205="základní",J205,0)</f>
        <v>0</v>
      </c>
      <c r="BF205" s="152">
        <f>IF(N205="snížená",J205,0)</f>
        <v>0</v>
      </c>
      <c r="BG205" s="152">
        <f>IF(N205="zákl. přenesená",J205,0)</f>
        <v>0</v>
      </c>
      <c r="BH205" s="152">
        <f>IF(N205="sníž. přenesená",J205,0)</f>
        <v>0</v>
      </c>
      <c r="BI205" s="152">
        <f>IF(N205="nulová",J205,0)</f>
        <v>0</v>
      </c>
      <c r="BJ205" s="17" t="s">
        <v>80</v>
      </c>
      <c r="BK205" s="152">
        <f>ROUND(I205*H205,2)</f>
        <v>0</v>
      </c>
      <c r="BL205" s="17" t="s">
        <v>165</v>
      </c>
      <c r="BM205" s="151" t="s">
        <v>1793</v>
      </c>
    </row>
    <row r="206" spans="1:65" s="2" customFormat="1" ht="16.5" customHeight="1" x14ac:dyDescent="0.2">
      <c r="A206" s="29"/>
      <c r="B206" s="140"/>
      <c r="C206" s="177" t="s">
        <v>361</v>
      </c>
      <c r="D206" s="177" t="s">
        <v>183</v>
      </c>
      <c r="E206" s="178" t="s">
        <v>1794</v>
      </c>
      <c r="F206" s="179" t="s">
        <v>1795</v>
      </c>
      <c r="G206" s="180" t="s">
        <v>1139</v>
      </c>
      <c r="H206" s="181">
        <v>1</v>
      </c>
      <c r="I206" s="182"/>
      <c r="J206" s="182">
        <f>ROUND(I206*H206,2)</f>
        <v>0</v>
      </c>
      <c r="K206" s="179" t="s">
        <v>1</v>
      </c>
      <c r="L206" s="183"/>
      <c r="M206" s="184" t="s">
        <v>1</v>
      </c>
      <c r="N206" s="185" t="s">
        <v>37</v>
      </c>
      <c r="O206" s="149">
        <v>0</v>
      </c>
      <c r="P206" s="149">
        <f>O206*H206</f>
        <v>0</v>
      </c>
      <c r="Q206" s="149">
        <v>1.591</v>
      </c>
      <c r="R206" s="149">
        <f>Q206*H206</f>
        <v>1.591</v>
      </c>
      <c r="S206" s="149">
        <v>0</v>
      </c>
      <c r="T206" s="150">
        <f>S206*H206</f>
        <v>0</v>
      </c>
      <c r="U206" s="29"/>
      <c r="V206" s="29"/>
      <c r="W206" s="29"/>
      <c r="X206" s="29"/>
      <c r="Y206" s="29"/>
      <c r="Z206" s="29"/>
      <c r="AA206" s="29"/>
      <c r="AB206" s="29"/>
      <c r="AC206" s="29"/>
      <c r="AD206" s="29"/>
      <c r="AE206" s="29"/>
      <c r="AR206" s="151" t="s">
        <v>187</v>
      </c>
      <c r="AT206" s="151" t="s">
        <v>183</v>
      </c>
      <c r="AU206" s="151" t="s">
        <v>80</v>
      </c>
      <c r="AY206" s="17" t="s">
        <v>157</v>
      </c>
      <c r="BE206" s="152">
        <f>IF(N206="základní",J206,0)</f>
        <v>0</v>
      </c>
      <c r="BF206" s="152">
        <f>IF(N206="snížená",J206,0)</f>
        <v>0</v>
      </c>
      <c r="BG206" s="152">
        <f>IF(N206="zákl. přenesená",J206,0)</f>
        <v>0</v>
      </c>
      <c r="BH206" s="152">
        <f>IF(N206="sníž. přenesená",J206,0)</f>
        <v>0</v>
      </c>
      <c r="BI206" s="152">
        <f>IF(N206="nulová",J206,0)</f>
        <v>0</v>
      </c>
      <c r="BJ206" s="17" t="s">
        <v>80</v>
      </c>
      <c r="BK206" s="152">
        <f>ROUND(I206*H206,2)</f>
        <v>0</v>
      </c>
      <c r="BL206" s="17" t="s">
        <v>165</v>
      </c>
      <c r="BM206" s="151" t="s">
        <v>1796</v>
      </c>
    </row>
    <row r="207" spans="1:65" s="2" customFormat="1" ht="16.5" customHeight="1" x14ac:dyDescent="0.2">
      <c r="A207" s="29"/>
      <c r="B207" s="140"/>
      <c r="C207" s="177" t="s">
        <v>371</v>
      </c>
      <c r="D207" s="177" t="s">
        <v>183</v>
      </c>
      <c r="E207" s="178" t="s">
        <v>1797</v>
      </c>
      <c r="F207" s="179" t="s">
        <v>1240</v>
      </c>
      <c r="G207" s="180" t="s">
        <v>1139</v>
      </c>
      <c r="H207" s="181">
        <v>1</v>
      </c>
      <c r="I207" s="182"/>
      <c r="J207" s="182">
        <f>ROUND(I207*H207,2)</f>
        <v>0</v>
      </c>
      <c r="K207" s="179" t="s">
        <v>1</v>
      </c>
      <c r="L207" s="183"/>
      <c r="M207" s="184" t="s">
        <v>1</v>
      </c>
      <c r="N207" s="185" t="s">
        <v>37</v>
      </c>
      <c r="O207" s="149">
        <v>0</v>
      </c>
      <c r="P207" s="149">
        <f>O207*H207</f>
        <v>0</v>
      </c>
      <c r="Q207" s="149">
        <v>1.64</v>
      </c>
      <c r="R207" s="149">
        <f>Q207*H207</f>
        <v>1.64</v>
      </c>
      <c r="S207" s="149">
        <v>0</v>
      </c>
      <c r="T207" s="150">
        <f>S207*H207</f>
        <v>0</v>
      </c>
      <c r="U207" s="29"/>
      <c r="V207" s="29"/>
      <c r="W207" s="29"/>
      <c r="X207" s="29"/>
      <c r="Y207" s="29"/>
      <c r="Z207" s="29"/>
      <c r="AA207" s="29"/>
      <c r="AB207" s="29"/>
      <c r="AC207" s="29"/>
      <c r="AD207" s="29"/>
      <c r="AE207" s="29"/>
      <c r="AR207" s="151" t="s">
        <v>187</v>
      </c>
      <c r="AT207" s="151" t="s">
        <v>183</v>
      </c>
      <c r="AU207" s="151" t="s">
        <v>80</v>
      </c>
      <c r="AY207" s="17" t="s">
        <v>157</v>
      </c>
      <c r="BE207" s="152">
        <f>IF(N207="základní",J207,0)</f>
        <v>0</v>
      </c>
      <c r="BF207" s="152">
        <f>IF(N207="snížená",J207,0)</f>
        <v>0</v>
      </c>
      <c r="BG207" s="152">
        <f>IF(N207="zákl. přenesená",J207,0)</f>
        <v>0</v>
      </c>
      <c r="BH207" s="152">
        <f>IF(N207="sníž. přenesená",J207,0)</f>
        <v>0</v>
      </c>
      <c r="BI207" s="152">
        <f>IF(N207="nulová",J207,0)</f>
        <v>0</v>
      </c>
      <c r="BJ207" s="17" t="s">
        <v>80</v>
      </c>
      <c r="BK207" s="152">
        <f>ROUND(I207*H207,2)</f>
        <v>0</v>
      </c>
      <c r="BL207" s="17" t="s">
        <v>165</v>
      </c>
      <c r="BM207" s="151" t="s">
        <v>1798</v>
      </c>
    </row>
    <row r="208" spans="1:65" s="12" customFormat="1" ht="25.9" customHeight="1" x14ac:dyDescent="0.2">
      <c r="B208" s="128"/>
      <c r="D208" s="129" t="s">
        <v>71</v>
      </c>
      <c r="E208" s="130" t="s">
        <v>165</v>
      </c>
      <c r="F208" s="130" t="s">
        <v>1040</v>
      </c>
      <c r="J208" s="131">
        <f>BK208</f>
        <v>0</v>
      </c>
      <c r="L208" s="128"/>
      <c r="M208" s="132"/>
      <c r="N208" s="133"/>
      <c r="O208" s="133"/>
      <c r="P208" s="134">
        <f>SUM(P209:P217)</f>
        <v>0</v>
      </c>
      <c r="Q208" s="133"/>
      <c r="R208" s="134">
        <f>SUM(R209:R217)</f>
        <v>128.19995599999999</v>
      </c>
      <c r="S208" s="133"/>
      <c r="T208" s="135">
        <f>SUM(T209:T217)</f>
        <v>0</v>
      </c>
      <c r="AR208" s="129" t="s">
        <v>165</v>
      </c>
      <c r="AT208" s="136" t="s">
        <v>71</v>
      </c>
      <c r="AU208" s="136" t="s">
        <v>72</v>
      </c>
      <c r="AY208" s="129" t="s">
        <v>157</v>
      </c>
      <c r="BK208" s="137">
        <f>SUM(BK209:BK217)</f>
        <v>0</v>
      </c>
    </row>
    <row r="209" spans="1:65" s="2" customFormat="1" ht="24" x14ac:dyDescent="0.2">
      <c r="A209" s="29"/>
      <c r="B209" s="140"/>
      <c r="C209" s="141" t="s">
        <v>377</v>
      </c>
      <c r="D209" s="141" t="s">
        <v>160</v>
      </c>
      <c r="E209" s="142" t="s">
        <v>1799</v>
      </c>
      <c r="F209" s="143" t="s">
        <v>1800</v>
      </c>
      <c r="G209" s="144" t="s">
        <v>1772</v>
      </c>
      <c r="H209" s="145">
        <v>18</v>
      </c>
      <c r="I209" s="146"/>
      <c r="J209" s="146">
        <f>ROUND(I209*H209,2)</f>
        <v>0</v>
      </c>
      <c r="K209" s="143" t="s">
        <v>1</v>
      </c>
      <c r="L209" s="30"/>
      <c r="M209" s="147" t="s">
        <v>1</v>
      </c>
      <c r="N209" s="148" t="s">
        <v>37</v>
      </c>
      <c r="O209" s="149">
        <v>0</v>
      </c>
      <c r="P209" s="149">
        <f>O209*H209</f>
        <v>0</v>
      </c>
      <c r="Q209" s="149">
        <v>0.22797999999999999</v>
      </c>
      <c r="R209" s="149">
        <f>Q209*H209</f>
        <v>4.1036399999999995</v>
      </c>
      <c r="S209" s="149">
        <v>0</v>
      </c>
      <c r="T209" s="150">
        <f>S209*H209</f>
        <v>0</v>
      </c>
      <c r="U209" s="29"/>
      <c r="V209" s="29"/>
      <c r="W209" s="29"/>
      <c r="X209" s="29"/>
      <c r="Y209" s="29"/>
      <c r="Z209" s="29"/>
      <c r="AA209" s="29"/>
      <c r="AB209" s="29"/>
      <c r="AC209" s="29"/>
      <c r="AD209" s="29"/>
      <c r="AE209" s="29"/>
      <c r="AR209" s="151" t="s">
        <v>165</v>
      </c>
      <c r="AT209" s="151" t="s">
        <v>160</v>
      </c>
      <c r="AU209" s="151" t="s">
        <v>80</v>
      </c>
      <c r="AY209" s="17" t="s">
        <v>157</v>
      </c>
      <c r="BE209" s="152">
        <f>IF(N209="základní",J209,0)</f>
        <v>0</v>
      </c>
      <c r="BF209" s="152">
        <f>IF(N209="snížená",J209,0)</f>
        <v>0</v>
      </c>
      <c r="BG209" s="152">
        <f>IF(N209="zákl. přenesená",J209,0)</f>
        <v>0</v>
      </c>
      <c r="BH209" s="152">
        <f>IF(N209="sníž. přenesená",J209,0)</f>
        <v>0</v>
      </c>
      <c r="BI209" s="152">
        <f>IF(N209="nulová",J209,0)</f>
        <v>0</v>
      </c>
      <c r="BJ209" s="17" t="s">
        <v>80</v>
      </c>
      <c r="BK209" s="152">
        <f>ROUND(I209*H209,2)</f>
        <v>0</v>
      </c>
      <c r="BL209" s="17" t="s">
        <v>165</v>
      </c>
      <c r="BM209" s="151" t="s">
        <v>1801</v>
      </c>
    </row>
    <row r="210" spans="1:65" s="2" customFormat="1" ht="136.5" x14ac:dyDescent="0.2">
      <c r="A210" s="29"/>
      <c r="B210" s="30"/>
      <c r="C210" s="29"/>
      <c r="D210" s="153" t="s">
        <v>167</v>
      </c>
      <c r="E210" s="29"/>
      <c r="F210" s="154" t="s">
        <v>1802</v>
      </c>
      <c r="G210" s="29"/>
      <c r="H210" s="29"/>
      <c r="I210" s="29"/>
      <c r="J210" s="29"/>
      <c r="K210" s="29"/>
      <c r="L210" s="30"/>
      <c r="M210" s="155"/>
      <c r="N210" s="156"/>
      <c r="O210" s="55"/>
      <c r="P210" s="55"/>
      <c r="Q210" s="55"/>
      <c r="R210" s="55"/>
      <c r="S210" s="55"/>
      <c r="T210" s="56"/>
      <c r="U210" s="29"/>
      <c r="V210" s="29"/>
      <c r="W210" s="29"/>
      <c r="X210" s="29"/>
      <c r="Y210" s="29"/>
      <c r="Z210" s="29"/>
      <c r="AA210" s="29"/>
      <c r="AB210" s="29"/>
      <c r="AC210" s="29"/>
      <c r="AD210" s="29"/>
      <c r="AE210" s="29"/>
      <c r="AT210" s="17" t="s">
        <v>167</v>
      </c>
      <c r="AU210" s="17" t="s">
        <v>80</v>
      </c>
    </row>
    <row r="211" spans="1:65" s="2" customFormat="1" ht="24" x14ac:dyDescent="0.2">
      <c r="A211" s="29"/>
      <c r="B211" s="140"/>
      <c r="C211" s="141" t="s">
        <v>385</v>
      </c>
      <c r="D211" s="141" t="s">
        <v>160</v>
      </c>
      <c r="E211" s="142" t="s">
        <v>1247</v>
      </c>
      <c r="F211" s="143" t="s">
        <v>1803</v>
      </c>
      <c r="G211" s="144" t="s">
        <v>909</v>
      </c>
      <c r="H211" s="145">
        <v>42</v>
      </c>
      <c r="I211" s="146"/>
      <c r="J211" s="146">
        <f>ROUND(I211*H211,2)</f>
        <v>0</v>
      </c>
      <c r="K211" s="143" t="s">
        <v>1</v>
      </c>
      <c r="L211" s="30"/>
      <c r="M211" s="147" t="s">
        <v>1</v>
      </c>
      <c r="N211" s="148" t="s">
        <v>37</v>
      </c>
      <c r="O211" s="149">
        <v>0</v>
      </c>
      <c r="P211" s="149">
        <f>O211*H211</f>
        <v>0</v>
      </c>
      <c r="Q211" s="149">
        <v>2.4500000000000002</v>
      </c>
      <c r="R211" s="149">
        <f>Q211*H211</f>
        <v>102.9</v>
      </c>
      <c r="S211" s="149">
        <v>0</v>
      </c>
      <c r="T211" s="150">
        <f>S211*H211</f>
        <v>0</v>
      </c>
      <c r="U211" s="29"/>
      <c r="V211" s="29"/>
      <c r="W211" s="29"/>
      <c r="X211" s="29"/>
      <c r="Y211" s="29"/>
      <c r="Z211" s="29"/>
      <c r="AA211" s="29"/>
      <c r="AB211" s="29"/>
      <c r="AC211" s="29"/>
      <c r="AD211" s="29"/>
      <c r="AE211" s="29"/>
      <c r="AR211" s="151" t="s">
        <v>165</v>
      </c>
      <c r="AT211" s="151" t="s">
        <v>160</v>
      </c>
      <c r="AU211" s="151" t="s">
        <v>80</v>
      </c>
      <c r="AY211" s="17" t="s">
        <v>157</v>
      </c>
      <c r="BE211" s="152">
        <f>IF(N211="základní",J211,0)</f>
        <v>0</v>
      </c>
      <c r="BF211" s="152">
        <f>IF(N211="snížená",J211,0)</f>
        <v>0</v>
      </c>
      <c r="BG211" s="152">
        <f>IF(N211="zákl. přenesená",J211,0)</f>
        <v>0</v>
      </c>
      <c r="BH211" s="152">
        <f>IF(N211="sníž. přenesená",J211,0)</f>
        <v>0</v>
      </c>
      <c r="BI211" s="152">
        <f>IF(N211="nulová",J211,0)</f>
        <v>0</v>
      </c>
      <c r="BJ211" s="17" t="s">
        <v>80</v>
      </c>
      <c r="BK211" s="152">
        <f>ROUND(I211*H211,2)</f>
        <v>0</v>
      </c>
      <c r="BL211" s="17" t="s">
        <v>165</v>
      </c>
      <c r="BM211" s="151" t="s">
        <v>1804</v>
      </c>
    </row>
    <row r="212" spans="1:65" s="2" customFormat="1" ht="97.5" x14ac:dyDescent="0.2">
      <c r="A212" s="29"/>
      <c r="B212" s="30"/>
      <c r="C212" s="29"/>
      <c r="D212" s="153" t="s">
        <v>167</v>
      </c>
      <c r="E212" s="29"/>
      <c r="F212" s="154" t="s">
        <v>1805</v>
      </c>
      <c r="G212" s="29"/>
      <c r="H212" s="29"/>
      <c r="I212" s="29"/>
      <c r="J212" s="29"/>
      <c r="K212" s="29"/>
      <c r="L212" s="30"/>
      <c r="M212" s="155"/>
      <c r="N212" s="156"/>
      <c r="O212" s="55"/>
      <c r="P212" s="55"/>
      <c r="Q212" s="55"/>
      <c r="R212" s="55"/>
      <c r="S212" s="55"/>
      <c r="T212" s="56"/>
      <c r="U212" s="29"/>
      <c r="V212" s="29"/>
      <c r="W212" s="29"/>
      <c r="X212" s="29"/>
      <c r="Y212" s="29"/>
      <c r="Z212" s="29"/>
      <c r="AA212" s="29"/>
      <c r="AB212" s="29"/>
      <c r="AC212" s="29"/>
      <c r="AD212" s="29"/>
      <c r="AE212" s="29"/>
      <c r="AT212" s="17" t="s">
        <v>167</v>
      </c>
      <c r="AU212" s="17" t="s">
        <v>80</v>
      </c>
    </row>
    <row r="213" spans="1:65" s="2" customFormat="1" ht="55.5" customHeight="1" x14ac:dyDescent="0.2">
      <c r="A213" s="29"/>
      <c r="B213" s="140"/>
      <c r="C213" s="141" t="s">
        <v>390</v>
      </c>
      <c r="D213" s="141" t="s">
        <v>160</v>
      </c>
      <c r="E213" s="142" t="s">
        <v>1251</v>
      </c>
      <c r="F213" s="143" t="s">
        <v>1806</v>
      </c>
      <c r="G213" s="144" t="s">
        <v>1772</v>
      </c>
      <c r="H213" s="145">
        <v>20.555</v>
      </c>
      <c r="I213" s="146"/>
      <c r="J213" s="146">
        <f>ROUND(I213*H213,2)</f>
        <v>0</v>
      </c>
      <c r="K213" s="143" t="s">
        <v>1</v>
      </c>
      <c r="L213" s="30"/>
      <c r="M213" s="147" t="s">
        <v>1</v>
      </c>
      <c r="N213" s="148" t="s">
        <v>37</v>
      </c>
      <c r="O213" s="149">
        <v>0</v>
      </c>
      <c r="P213" s="149">
        <f>O213*H213</f>
        <v>0</v>
      </c>
      <c r="Q213" s="149">
        <v>1.0311999999999999</v>
      </c>
      <c r="R213" s="149">
        <f>Q213*H213</f>
        <v>21.196315999999996</v>
      </c>
      <c r="S213" s="149">
        <v>0</v>
      </c>
      <c r="T213" s="150">
        <f>S213*H213</f>
        <v>0</v>
      </c>
      <c r="U213" s="29"/>
      <c r="V213" s="29"/>
      <c r="W213" s="29"/>
      <c r="X213" s="29"/>
      <c r="Y213" s="29"/>
      <c r="Z213" s="29"/>
      <c r="AA213" s="29"/>
      <c r="AB213" s="29"/>
      <c r="AC213" s="29"/>
      <c r="AD213" s="29"/>
      <c r="AE213" s="29"/>
      <c r="AR213" s="151" t="s">
        <v>165</v>
      </c>
      <c r="AT213" s="151" t="s">
        <v>160</v>
      </c>
      <c r="AU213" s="151" t="s">
        <v>80</v>
      </c>
      <c r="AY213" s="17" t="s">
        <v>157</v>
      </c>
      <c r="BE213" s="152">
        <f>IF(N213="základní",J213,0)</f>
        <v>0</v>
      </c>
      <c r="BF213" s="152">
        <f>IF(N213="snížená",J213,0)</f>
        <v>0</v>
      </c>
      <c r="BG213" s="152">
        <f>IF(N213="zákl. přenesená",J213,0)</f>
        <v>0</v>
      </c>
      <c r="BH213" s="152">
        <f>IF(N213="sníž. přenesená",J213,0)</f>
        <v>0</v>
      </c>
      <c r="BI213" s="152">
        <f>IF(N213="nulová",J213,0)</f>
        <v>0</v>
      </c>
      <c r="BJ213" s="17" t="s">
        <v>80</v>
      </c>
      <c r="BK213" s="152">
        <f>ROUND(I213*H213,2)</f>
        <v>0</v>
      </c>
      <c r="BL213" s="17" t="s">
        <v>165</v>
      </c>
      <c r="BM213" s="151" t="s">
        <v>1807</v>
      </c>
    </row>
    <row r="214" spans="1:65" s="2" customFormat="1" ht="78" x14ac:dyDescent="0.2">
      <c r="A214" s="29"/>
      <c r="B214" s="30"/>
      <c r="C214" s="29"/>
      <c r="D214" s="153" t="s">
        <v>167</v>
      </c>
      <c r="E214" s="29"/>
      <c r="F214" s="154" t="s">
        <v>1808</v>
      </c>
      <c r="G214" s="29"/>
      <c r="H214" s="29"/>
      <c r="I214" s="29"/>
      <c r="J214" s="29"/>
      <c r="K214" s="29"/>
      <c r="L214" s="30"/>
      <c r="M214" s="155"/>
      <c r="N214" s="156"/>
      <c r="O214" s="55"/>
      <c r="P214" s="55"/>
      <c r="Q214" s="55"/>
      <c r="R214" s="55"/>
      <c r="S214" s="55"/>
      <c r="T214" s="56"/>
      <c r="U214" s="29"/>
      <c r="V214" s="29"/>
      <c r="W214" s="29"/>
      <c r="X214" s="29"/>
      <c r="Y214" s="29"/>
      <c r="Z214" s="29"/>
      <c r="AA214" s="29"/>
      <c r="AB214" s="29"/>
      <c r="AC214" s="29"/>
      <c r="AD214" s="29"/>
      <c r="AE214" s="29"/>
      <c r="AT214" s="17" t="s">
        <v>167</v>
      </c>
      <c r="AU214" s="17" t="s">
        <v>80</v>
      </c>
    </row>
    <row r="215" spans="1:65" s="14" customFormat="1" x14ac:dyDescent="0.2">
      <c r="B215" s="163"/>
      <c r="D215" s="153" t="s">
        <v>169</v>
      </c>
      <c r="E215" s="164" t="s">
        <v>1809</v>
      </c>
      <c r="F215" s="165" t="s">
        <v>1810</v>
      </c>
      <c r="H215" s="166">
        <v>11.041600000000001</v>
      </c>
      <c r="L215" s="163"/>
      <c r="M215" s="167"/>
      <c r="N215" s="168"/>
      <c r="O215" s="168"/>
      <c r="P215" s="168"/>
      <c r="Q215" s="168"/>
      <c r="R215" s="168"/>
      <c r="S215" s="168"/>
      <c r="T215" s="169"/>
      <c r="AT215" s="164" t="s">
        <v>169</v>
      </c>
      <c r="AU215" s="164" t="s">
        <v>80</v>
      </c>
      <c r="AV215" s="14" t="s">
        <v>82</v>
      </c>
      <c r="AW215" s="14" t="s">
        <v>171</v>
      </c>
      <c r="AX215" s="14" t="s">
        <v>72</v>
      </c>
      <c r="AY215" s="164" t="s">
        <v>157</v>
      </c>
    </row>
    <row r="216" spans="1:65" s="14" customFormat="1" x14ac:dyDescent="0.2">
      <c r="B216" s="163"/>
      <c r="D216" s="153" t="s">
        <v>169</v>
      </c>
      <c r="E216" s="164" t="s">
        <v>1729</v>
      </c>
      <c r="F216" s="165" t="s">
        <v>1811</v>
      </c>
      <c r="H216" s="166">
        <v>9.5135799999999993</v>
      </c>
      <c r="L216" s="163"/>
      <c r="M216" s="167"/>
      <c r="N216" s="168"/>
      <c r="O216" s="168"/>
      <c r="P216" s="168"/>
      <c r="Q216" s="168"/>
      <c r="R216" s="168"/>
      <c r="S216" s="168"/>
      <c r="T216" s="169"/>
      <c r="AT216" s="164" t="s">
        <v>169</v>
      </c>
      <c r="AU216" s="164" t="s">
        <v>80</v>
      </c>
      <c r="AV216" s="14" t="s">
        <v>82</v>
      </c>
      <c r="AW216" s="14" t="s">
        <v>171</v>
      </c>
      <c r="AX216" s="14" t="s">
        <v>72</v>
      </c>
      <c r="AY216" s="164" t="s">
        <v>157</v>
      </c>
    </row>
    <row r="217" spans="1:65" s="14" customFormat="1" x14ac:dyDescent="0.2">
      <c r="B217" s="163"/>
      <c r="D217" s="153" t="s">
        <v>169</v>
      </c>
      <c r="E217" s="164" t="s">
        <v>1812</v>
      </c>
      <c r="F217" s="165" t="s">
        <v>1813</v>
      </c>
      <c r="H217" s="166">
        <v>20.55518</v>
      </c>
      <c r="L217" s="163"/>
      <c r="M217" s="167"/>
      <c r="N217" s="168"/>
      <c r="O217" s="168"/>
      <c r="P217" s="168"/>
      <c r="Q217" s="168"/>
      <c r="R217" s="168"/>
      <c r="S217" s="168"/>
      <c r="T217" s="169"/>
      <c r="AT217" s="164" t="s">
        <v>169</v>
      </c>
      <c r="AU217" s="164" t="s">
        <v>80</v>
      </c>
      <c r="AV217" s="14" t="s">
        <v>82</v>
      </c>
      <c r="AW217" s="14" t="s">
        <v>171</v>
      </c>
      <c r="AX217" s="14" t="s">
        <v>80</v>
      </c>
      <c r="AY217" s="164" t="s">
        <v>157</v>
      </c>
    </row>
    <row r="218" spans="1:65" s="12" customFormat="1" ht="25.9" customHeight="1" x14ac:dyDescent="0.2">
      <c r="B218" s="128"/>
      <c r="D218" s="129" t="s">
        <v>71</v>
      </c>
      <c r="E218" s="130" t="s">
        <v>1375</v>
      </c>
      <c r="F218" s="130" t="s">
        <v>1376</v>
      </c>
      <c r="J218" s="131">
        <f>BK218</f>
        <v>0</v>
      </c>
      <c r="L218" s="128"/>
      <c r="M218" s="132"/>
      <c r="N218" s="133"/>
      <c r="O218" s="133"/>
      <c r="P218" s="134">
        <f>SUM(P219:P230)</f>
        <v>0</v>
      </c>
      <c r="Q218" s="133"/>
      <c r="R218" s="134">
        <f>SUM(R219:R230)</f>
        <v>5.2999999999999999E-2</v>
      </c>
      <c r="S218" s="133"/>
      <c r="T218" s="135">
        <f>SUM(T219:T230)</f>
        <v>0</v>
      </c>
      <c r="AR218" s="129" t="s">
        <v>165</v>
      </c>
      <c r="AT218" s="136" t="s">
        <v>71</v>
      </c>
      <c r="AU218" s="136" t="s">
        <v>72</v>
      </c>
      <c r="AY218" s="129" t="s">
        <v>157</v>
      </c>
      <c r="BK218" s="137">
        <f>SUM(BK219:BK230)</f>
        <v>0</v>
      </c>
    </row>
    <row r="219" spans="1:65" s="2" customFormat="1" ht="33" customHeight="1" x14ac:dyDescent="0.2">
      <c r="A219" s="29"/>
      <c r="B219" s="140"/>
      <c r="C219" s="141" t="s">
        <v>396</v>
      </c>
      <c r="D219" s="141" t="s">
        <v>160</v>
      </c>
      <c r="E219" s="142" t="s">
        <v>1377</v>
      </c>
      <c r="F219" s="143" t="s">
        <v>1814</v>
      </c>
      <c r="G219" s="144" t="s">
        <v>1772</v>
      </c>
      <c r="H219" s="145">
        <v>42.777000000000001</v>
      </c>
      <c r="I219" s="146"/>
      <c r="J219" s="146">
        <f>ROUND(I219*H219,2)</f>
        <v>0</v>
      </c>
      <c r="K219" s="143" t="s">
        <v>1</v>
      </c>
      <c r="L219" s="30"/>
      <c r="M219" s="147" t="s">
        <v>1</v>
      </c>
      <c r="N219" s="148" t="s">
        <v>37</v>
      </c>
      <c r="O219" s="149">
        <v>0</v>
      </c>
      <c r="P219" s="149">
        <f>O219*H219</f>
        <v>0</v>
      </c>
      <c r="Q219" s="149">
        <v>0</v>
      </c>
      <c r="R219" s="149">
        <f>Q219*H219</f>
        <v>0</v>
      </c>
      <c r="S219" s="149">
        <v>0</v>
      </c>
      <c r="T219" s="150">
        <f>S219*H219</f>
        <v>0</v>
      </c>
      <c r="U219" s="29"/>
      <c r="V219" s="29"/>
      <c r="W219" s="29"/>
      <c r="X219" s="29"/>
      <c r="Y219" s="29"/>
      <c r="Z219" s="29"/>
      <c r="AA219" s="29"/>
      <c r="AB219" s="29"/>
      <c r="AC219" s="29"/>
      <c r="AD219" s="29"/>
      <c r="AE219" s="29"/>
      <c r="AR219" s="151" t="s">
        <v>165</v>
      </c>
      <c r="AT219" s="151" t="s">
        <v>160</v>
      </c>
      <c r="AU219" s="151" t="s">
        <v>80</v>
      </c>
      <c r="AY219" s="17" t="s">
        <v>157</v>
      </c>
      <c r="BE219" s="152">
        <f>IF(N219="základní",J219,0)</f>
        <v>0</v>
      </c>
      <c r="BF219" s="152">
        <f>IF(N219="snížená",J219,0)</f>
        <v>0</v>
      </c>
      <c r="BG219" s="152">
        <f>IF(N219="zákl. přenesená",J219,0)</f>
        <v>0</v>
      </c>
      <c r="BH219" s="152">
        <f>IF(N219="sníž. přenesená",J219,0)</f>
        <v>0</v>
      </c>
      <c r="BI219" s="152">
        <f>IF(N219="nulová",J219,0)</f>
        <v>0</v>
      </c>
      <c r="BJ219" s="17" t="s">
        <v>80</v>
      </c>
      <c r="BK219" s="152">
        <f>ROUND(I219*H219,2)</f>
        <v>0</v>
      </c>
      <c r="BL219" s="17" t="s">
        <v>165</v>
      </c>
      <c r="BM219" s="151" t="s">
        <v>1815</v>
      </c>
    </row>
    <row r="220" spans="1:65" s="2" customFormat="1" ht="29.25" x14ac:dyDescent="0.2">
      <c r="A220" s="29"/>
      <c r="B220" s="30"/>
      <c r="C220" s="29"/>
      <c r="D220" s="153" t="s">
        <v>167</v>
      </c>
      <c r="E220" s="29"/>
      <c r="F220" s="154" t="s">
        <v>1816</v>
      </c>
      <c r="G220" s="29"/>
      <c r="H220" s="29"/>
      <c r="I220" s="29"/>
      <c r="J220" s="29"/>
      <c r="K220" s="29"/>
      <c r="L220" s="30"/>
      <c r="M220" s="155"/>
      <c r="N220" s="156"/>
      <c r="O220" s="55"/>
      <c r="P220" s="55"/>
      <c r="Q220" s="55"/>
      <c r="R220" s="55"/>
      <c r="S220" s="55"/>
      <c r="T220" s="56"/>
      <c r="U220" s="29"/>
      <c r="V220" s="29"/>
      <c r="W220" s="29"/>
      <c r="X220" s="29"/>
      <c r="Y220" s="29"/>
      <c r="Z220" s="29"/>
      <c r="AA220" s="29"/>
      <c r="AB220" s="29"/>
      <c r="AC220" s="29"/>
      <c r="AD220" s="29"/>
      <c r="AE220" s="29"/>
      <c r="AT220" s="17" t="s">
        <v>167</v>
      </c>
      <c r="AU220" s="17" t="s">
        <v>80</v>
      </c>
    </row>
    <row r="221" spans="1:65" s="14" customFormat="1" x14ac:dyDescent="0.2">
      <c r="B221" s="163"/>
      <c r="D221" s="153" t="s">
        <v>169</v>
      </c>
      <c r="E221" s="164" t="s">
        <v>1817</v>
      </c>
      <c r="F221" s="165" t="s">
        <v>1818</v>
      </c>
      <c r="H221" s="166">
        <v>42.777000000000001</v>
      </c>
      <c r="L221" s="163"/>
      <c r="M221" s="167"/>
      <c r="N221" s="168"/>
      <c r="O221" s="168"/>
      <c r="P221" s="168"/>
      <c r="Q221" s="168"/>
      <c r="R221" s="168"/>
      <c r="S221" s="168"/>
      <c r="T221" s="169"/>
      <c r="AT221" s="164" t="s">
        <v>169</v>
      </c>
      <c r="AU221" s="164" t="s">
        <v>80</v>
      </c>
      <c r="AV221" s="14" t="s">
        <v>82</v>
      </c>
      <c r="AW221" s="14" t="s">
        <v>171</v>
      </c>
      <c r="AX221" s="14" t="s">
        <v>80</v>
      </c>
      <c r="AY221" s="164" t="s">
        <v>157</v>
      </c>
    </row>
    <row r="222" spans="1:65" s="2" customFormat="1" ht="33" customHeight="1" x14ac:dyDescent="0.2">
      <c r="A222" s="29"/>
      <c r="B222" s="140"/>
      <c r="C222" s="141" t="s">
        <v>401</v>
      </c>
      <c r="D222" s="141" t="s">
        <v>160</v>
      </c>
      <c r="E222" s="142" t="s">
        <v>1387</v>
      </c>
      <c r="F222" s="143" t="s">
        <v>1819</v>
      </c>
      <c r="G222" s="144" t="s">
        <v>1772</v>
      </c>
      <c r="H222" s="145">
        <v>85.554000000000002</v>
      </c>
      <c r="I222" s="146"/>
      <c r="J222" s="146">
        <f>ROUND(I222*H222,2)</f>
        <v>0</v>
      </c>
      <c r="K222" s="143" t="s">
        <v>1</v>
      </c>
      <c r="L222" s="30"/>
      <c r="M222" s="147" t="s">
        <v>1</v>
      </c>
      <c r="N222" s="148" t="s">
        <v>37</v>
      </c>
      <c r="O222" s="149">
        <v>0</v>
      </c>
      <c r="P222" s="149">
        <f>O222*H222</f>
        <v>0</v>
      </c>
      <c r="Q222" s="149">
        <v>0</v>
      </c>
      <c r="R222" s="149">
        <f>Q222*H222</f>
        <v>0</v>
      </c>
      <c r="S222" s="149">
        <v>0</v>
      </c>
      <c r="T222" s="150">
        <f>S222*H222</f>
        <v>0</v>
      </c>
      <c r="U222" s="29"/>
      <c r="V222" s="29"/>
      <c r="W222" s="29"/>
      <c r="X222" s="29"/>
      <c r="Y222" s="29"/>
      <c r="Z222" s="29"/>
      <c r="AA222" s="29"/>
      <c r="AB222" s="29"/>
      <c r="AC222" s="29"/>
      <c r="AD222" s="29"/>
      <c r="AE222" s="29"/>
      <c r="AR222" s="151" t="s">
        <v>165</v>
      </c>
      <c r="AT222" s="151" t="s">
        <v>160</v>
      </c>
      <c r="AU222" s="151" t="s">
        <v>80</v>
      </c>
      <c r="AY222" s="17" t="s">
        <v>157</v>
      </c>
      <c r="BE222" s="152">
        <f>IF(N222="základní",J222,0)</f>
        <v>0</v>
      </c>
      <c r="BF222" s="152">
        <f>IF(N222="snížená",J222,0)</f>
        <v>0</v>
      </c>
      <c r="BG222" s="152">
        <f>IF(N222="zákl. přenesená",J222,0)</f>
        <v>0</v>
      </c>
      <c r="BH222" s="152">
        <f>IF(N222="sníž. přenesená",J222,0)</f>
        <v>0</v>
      </c>
      <c r="BI222" s="152">
        <f>IF(N222="nulová",J222,0)</f>
        <v>0</v>
      </c>
      <c r="BJ222" s="17" t="s">
        <v>80</v>
      </c>
      <c r="BK222" s="152">
        <f>ROUND(I222*H222,2)</f>
        <v>0</v>
      </c>
      <c r="BL222" s="17" t="s">
        <v>165</v>
      </c>
      <c r="BM222" s="151" t="s">
        <v>1820</v>
      </c>
    </row>
    <row r="223" spans="1:65" s="2" customFormat="1" ht="29.25" x14ac:dyDescent="0.2">
      <c r="A223" s="29"/>
      <c r="B223" s="30"/>
      <c r="C223" s="29"/>
      <c r="D223" s="153" t="s">
        <v>167</v>
      </c>
      <c r="E223" s="29"/>
      <c r="F223" s="154" t="s">
        <v>1816</v>
      </c>
      <c r="G223" s="29"/>
      <c r="H223" s="29"/>
      <c r="I223" s="29"/>
      <c r="J223" s="29"/>
      <c r="K223" s="29"/>
      <c r="L223" s="30"/>
      <c r="M223" s="155"/>
      <c r="N223" s="156"/>
      <c r="O223" s="55"/>
      <c r="P223" s="55"/>
      <c r="Q223" s="55"/>
      <c r="R223" s="55"/>
      <c r="S223" s="55"/>
      <c r="T223" s="56"/>
      <c r="U223" s="29"/>
      <c r="V223" s="29"/>
      <c r="W223" s="29"/>
      <c r="X223" s="29"/>
      <c r="Y223" s="29"/>
      <c r="Z223" s="29"/>
      <c r="AA223" s="29"/>
      <c r="AB223" s="29"/>
      <c r="AC223" s="29"/>
      <c r="AD223" s="29"/>
      <c r="AE223" s="29"/>
      <c r="AT223" s="17" t="s">
        <v>167</v>
      </c>
      <c r="AU223" s="17" t="s">
        <v>80</v>
      </c>
    </row>
    <row r="224" spans="1:65" s="14" customFormat="1" x14ac:dyDescent="0.2">
      <c r="B224" s="163"/>
      <c r="D224" s="153" t="s">
        <v>169</v>
      </c>
      <c r="E224" s="164" t="s">
        <v>1821</v>
      </c>
      <c r="F224" s="165" t="s">
        <v>1822</v>
      </c>
      <c r="H224" s="166">
        <v>85.554000000000002</v>
      </c>
      <c r="L224" s="163"/>
      <c r="M224" s="167"/>
      <c r="N224" s="168"/>
      <c r="O224" s="168"/>
      <c r="P224" s="168"/>
      <c r="Q224" s="168"/>
      <c r="R224" s="168"/>
      <c r="S224" s="168"/>
      <c r="T224" s="169"/>
      <c r="AT224" s="164" t="s">
        <v>169</v>
      </c>
      <c r="AU224" s="164" t="s">
        <v>80</v>
      </c>
      <c r="AV224" s="14" t="s">
        <v>82</v>
      </c>
      <c r="AW224" s="14" t="s">
        <v>171</v>
      </c>
      <c r="AX224" s="14" t="s">
        <v>80</v>
      </c>
      <c r="AY224" s="164" t="s">
        <v>157</v>
      </c>
    </row>
    <row r="225" spans="1:65" s="2" customFormat="1" ht="16.5" customHeight="1" x14ac:dyDescent="0.2">
      <c r="A225" s="29"/>
      <c r="B225" s="140"/>
      <c r="C225" s="177" t="s">
        <v>406</v>
      </c>
      <c r="D225" s="177" t="s">
        <v>183</v>
      </c>
      <c r="E225" s="178" t="s">
        <v>1652</v>
      </c>
      <c r="F225" s="179" t="s">
        <v>1653</v>
      </c>
      <c r="G225" s="180" t="s">
        <v>1785</v>
      </c>
      <c r="H225" s="181">
        <v>3.7999999999999999E-2</v>
      </c>
      <c r="I225" s="182"/>
      <c r="J225" s="182">
        <f>ROUND(I225*H225,2)</f>
        <v>0</v>
      </c>
      <c r="K225" s="179" t="s">
        <v>1</v>
      </c>
      <c r="L225" s="183"/>
      <c r="M225" s="184" t="s">
        <v>1</v>
      </c>
      <c r="N225" s="185" t="s">
        <v>37</v>
      </c>
      <c r="O225" s="149">
        <v>0</v>
      </c>
      <c r="P225" s="149">
        <f>O225*H225</f>
        <v>0</v>
      </c>
      <c r="Q225" s="149">
        <v>1</v>
      </c>
      <c r="R225" s="149">
        <f>Q225*H225</f>
        <v>3.7999999999999999E-2</v>
      </c>
      <c r="S225" s="149">
        <v>0</v>
      </c>
      <c r="T225" s="150">
        <f>S225*H225</f>
        <v>0</v>
      </c>
      <c r="U225" s="29"/>
      <c r="V225" s="29"/>
      <c r="W225" s="29"/>
      <c r="X225" s="29"/>
      <c r="Y225" s="29"/>
      <c r="Z225" s="29"/>
      <c r="AA225" s="29"/>
      <c r="AB225" s="29"/>
      <c r="AC225" s="29"/>
      <c r="AD225" s="29"/>
      <c r="AE225" s="29"/>
      <c r="AR225" s="151" t="s">
        <v>187</v>
      </c>
      <c r="AT225" s="151" t="s">
        <v>183</v>
      </c>
      <c r="AU225" s="151" t="s">
        <v>80</v>
      </c>
      <c r="AY225" s="17" t="s">
        <v>157</v>
      </c>
      <c r="BE225" s="152">
        <f>IF(N225="základní",J225,0)</f>
        <v>0</v>
      </c>
      <c r="BF225" s="152">
        <f>IF(N225="snížená",J225,0)</f>
        <v>0</v>
      </c>
      <c r="BG225" s="152">
        <f>IF(N225="zákl. přenesená",J225,0)</f>
        <v>0</v>
      </c>
      <c r="BH225" s="152">
        <f>IF(N225="sníž. přenesená",J225,0)</f>
        <v>0</v>
      </c>
      <c r="BI225" s="152">
        <f>IF(N225="nulová",J225,0)</f>
        <v>0</v>
      </c>
      <c r="BJ225" s="17" t="s">
        <v>80</v>
      </c>
      <c r="BK225" s="152">
        <f>ROUND(I225*H225,2)</f>
        <v>0</v>
      </c>
      <c r="BL225" s="17" t="s">
        <v>165</v>
      </c>
      <c r="BM225" s="151" t="s">
        <v>1823</v>
      </c>
    </row>
    <row r="226" spans="1:65" s="14" customFormat="1" x14ac:dyDescent="0.2">
      <c r="B226" s="163"/>
      <c r="D226" s="153" t="s">
        <v>169</v>
      </c>
      <c r="F226" s="165" t="s">
        <v>1824</v>
      </c>
      <c r="H226" s="166">
        <v>3.7999999999999999E-2</v>
      </c>
      <c r="L226" s="163"/>
      <c r="M226" s="167"/>
      <c r="N226" s="168"/>
      <c r="O226" s="168"/>
      <c r="P226" s="168"/>
      <c r="Q226" s="168"/>
      <c r="R226" s="168"/>
      <c r="S226" s="168"/>
      <c r="T226" s="169"/>
      <c r="AT226" s="164" t="s">
        <v>169</v>
      </c>
      <c r="AU226" s="164" t="s">
        <v>80</v>
      </c>
      <c r="AV226" s="14" t="s">
        <v>82</v>
      </c>
      <c r="AW226" s="14" t="s">
        <v>3</v>
      </c>
      <c r="AX226" s="14" t="s">
        <v>80</v>
      </c>
      <c r="AY226" s="164" t="s">
        <v>157</v>
      </c>
    </row>
    <row r="227" spans="1:65" s="2" customFormat="1" ht="48" x14ac:dyDescent="0.2">
      <c r="A227" s="29"/>
      <c r="B227" s="140"/>
      <c r="C227" s="141" t="s">
        <v>413</v>
      </c>
      <c r="D227" s="141" t="s">
        <v>160</v>
      </c>
      <c r="E227" s="142" t="s">
        <v>1656</v>
      </c>
      <c r="F227" s="143" t="s">
        <v>1825</v>
      </c>
      <c r="G227" s="144" t="s">
        <v>1785</v>
      </c>
      <c r="H227" s="145">
        <v>3.5000000000000003E-2</v>
      </c>
      <c r="I227" s="146"/>
      <c r="J227" s="146">
        <f>ROUND(I227*H227,2)</f>
        <v>0</v>
      </c>
      <c r="K227" s="143" t="s">
        <v>1</v>
      </c>
      <c r="L227" s="30"/>
      <c r="M227" s="147" t="s">
        <v>1</v>
      </c>
      <c r="N227" s="148" t="s">
        <v>37</v>
      </c>
      <c r="O227" s="149">
        <v>0</v>
      </c>
      <c r="P227" s="149">
        <f>O227*H227</f>
        <v>0</v>
      </c>
      <c r="Q227" s="149">
        <v>0</v>
      </c>
      <c r="R227" s="149">
        <f>Q227*H227</f>
        <v>0</v>
      </c>
      <c r="S227" s="149">
        <v>0</v>
      </c>
      <c r="T227" s="150">
        <f>S227*H227</f>
        <v>0</v>
      </c>
      <c r="U227" s="29"/>
      <c r="V227" s="29"/>
      <c r="W227" s="29"/>
      <c r="X227" s="29"/>
      <c r="Y227" s="29"/>
      <c r="Z227" s="29"/>
      <c r="AA227" s="29"/>
      <c r="AB227" s="29"/>
      <c r="AC227" s="29"/>
      <c r="AD227" s="29"/>
      <c r="AE227" s="29"/>
      <c r="AR227" s="151" t="s">
        <v>165</v>
      </c>
      <c r="AT227" s="151" t="s">
        <v>160</v>
      </c>
      <c r="AU227" s="151" t="s">
        <v>80</v>
      </c>
      <c r="AY227" s="17" t="s">
        <v>157</v>
      </c>
      <c r="BE227" s="152">
        <f>IF(N227="základní",J227,0)</f>
        <v>0</v>
      </c>
      <c r="BF227" s="152">
        <f>IF(N227="snížená",J227,0)</f>
        <v>0</v>
      </c>
      <c r="BG227" s="152">
        <f>IF(N227="zákl. přenesená",J227,0)</f>
        <v>0</v>
      </c>
      <c r="BH227" s="152">
        <f>IF(N227="sníž. přenesená",J227,0)</f>
        <v>0</v>
      </c>
      <c r="BI227" s="152">
        <f>IF(N227="nulová",J227,0)</f>
        <v>0</v>
      </c>
      <c r="BJ227" s="17" t="s">
        <v>80</v>
      </c>
      <c r="BK227" s="152">
        <f>ROUND(I227*H227,2)</f>
        <v>0</v>
      </c>
      <c r="BL227" s="17" t="s">
        <v>165</v>
      </c>
      <c r="BM227" s="151" t="s">
        <v>1826</v>
      </c>
    </row>
    <row r="228" spans="1:65" s="2" customFormat="1" ht="107.25" x14ac:dyDescent="0.2">
      <c r="A228" s="29"/>
      <c r="B228" s="30"/>
      <c r="C228" s="29"/>
      <c r="D228" s="153" t="s">
        <v>167</v>
      </c>
      <c r="E228" s="29"/>
      <c r="F228" s="154" t="s">
        <v>1827</v>
      </c>
      <c r="G228" s="29"/>
      <c r="H228" s="29"/>
      <c r="I228" s="29"/>
      <c r="J228" s="29"/>
      <c r="K228" s="29"/>
      <c r="L228" s="30"/>
      <c r="M228" s="155"/>
      <c r="N228" s="156"/>
      <c r="O228" s="55"/>
      <c r="P228" s="55"/>
      <c r="Q228" s="55"/>
      <c r="R228" s="55"/>
      <c r="S228" s="55"/>
      <c r="T228" s="56"/>
      <c r="U228" s="29"/>
      <c r="V228" s="29"/>
      <c r="W228" s="29"/>
      <c r="X228" s="29"/>
      <c r="Y228" s="29"/>
      <c r="Z228" s="29"/>
      <c r="AA228" s="29"/>
      <c r="AB228" s="29"/>
      <c r="AC228" s="29"/>
      <c r="AD228" s="29"/>
      <c r="AE228" s="29"/>
      <c r="AT228" s="17" t="s">
        <v>167</v>
      </c>
      <c r="AU228" s="17" t="s">
        <v>80</v>
      </c>
    </row>
    <row r="229" spans="1:65" s="2" customFormat="1" ht="16.5" customHeight="1" x14ac:dyDescent="0.2">
      <c r="A229" s="29"/>
      <c r="B229" s="140"/>
      <c r="C229" s="177" t="s">
        <v>418</v>
      </c>
      <c r="D229" s="177" t="s">
        <v>183</v>
      </c>
      <c r="E229" s="178" t="s">
        <v>1382</v>
      </c>
      <c r="F229" s="179" t="s">
        <v>1383</v>
      </c>
      <c r="G229" s="180" t="s">
        <v>1785</v>
      </c>
      <c r="H229" s="181">
        <v>1.4999999999999999E-2</v>
      </c>
      <c r="I229" s="182"/>
      <c r="J229" s="182">
        <f>ROUND(I229*H229,2)</f>
        <v>0</v>
      </c>
      <c r="K229" s="179" t="s">
        <v>1</v>
      </c>
      <c r="L229" s="183"/>
      <c r="M229" s="184" t="s">
        <v>1</v>
      </c>
      <c r="N229" s="185" t="s">
        <v>37</v>
      </c>
      <c r="O229" s="149">
        <v>0</v>
      </c>
      <c r="P229" s="149">
        <f>O229*H229</f>
        <v>0</v>
      </c>
      <c r="Q229" s="149">
        <v>1</v>
      </c>
      <c r="R229" s="149">
        <f>Q229*H229</f>
        <v>1.4999999999999999E-2</v>
      </c>
      <c r="S229" s="149">
        <v>0</v>
      </c>
      <c r="T229" s="150">
        <f>S229*H229</f>
        <v>0</v>
      </c>
      <c r="U229" s="29"/>
      <c r="V229" s="29"/>
      <c r="W229" s="29"/>
      <c r="X229" s="29"/>
      <c r="Y229" s="29"/>
      <c r="Z229" s="29"/>
      <c r="AA229" s="29"/>
      <c r="AB229" s="29"/>
      <c r="AC229" s="29"/>
      <c r="AD229" s="29"/>
      <c r="AE229" s="29"/>
      <c r="AR229" s="151" t="s">
        <v>187</v>
      </c>
      <c r="AT229" s="151" t="s">
        <v>183</v>
      </c>
      <c r="AU229" s="151" t="s">
        <v>80</v>
      </c>
      <c r="AY229" s="17" t="s">
        <v>157</v>
      </c>
      <c r="BE229" s="152">
        <f>IF(N229="základní",J229,0)</f>
        <v>0</v>
      </c>
      <c r="BF229" s="152">
        <f>IF(N229="snížená",J229,0)</f>
        <v>0</v>
      </c>
      <c r="BG229" s="152">
        <f>IF(N229="zákl. přenesená",J229,0)</f>
        <v>0</v>
      </c>
      <c r="BH229" s="152">
        <f>IF(N229="sníž. přenesená",J229,0)</f>
        <v>0</v>
      </c>
      <c r="BI229" s="152">
        <f>IF(N229="nulová",J229,0)</f>
        <v>0</v>
      </c>
      <c r="BJ229" s="17" t="s">
        <v>80</v>
      </c>
      <c r="BK229" s="152">
        <f>ROUND(I229*H229,2)</f>
        <v>0</v>
      </c>
      <c r="BL229" s="17" t="s">
        <v>165</v>
      </c>
      <c r="BM229" s="151" t="s">
        <v>1828</v>
      </c>
    </row>
    <row r="230" spans="1:65" s="14" customFormat="1" x14ac:dyDescent="0.2">
      <c r="B230" s="163"/>
      <c r="D230" s="153" t="s">
        <v>169</v>
      </c>
      <c r="F230" s="165" t="s">
        <v>1829</v>
      </c>
      <c r="H230" s="166">
        <v>1.4999999999999999E-2</v>
      </c>
      <c r="L230" s="163"/>
      <c r="M230" s="167"/>
      <c r="N230" s="168"/>
      <c r="O230" s="168"/>
      <c r="P230" s="168"/>
      <c r="Q230" s="168"/>
      <c r="R230" s="168"/>
      <c r="S230" s="168"/>
      <c r="T230" s="169"/>
      <c r="AT230" s="164" t="s">
        <v>169</v>
      </c>
      <c r="AU230" s="164" t="s">
        <v>80</v>
      </c>
      <c r="AV230" s="14" t="s">
        <v>82</v>
      </c>
      <c r="AW230" s="14" t="s">
        <v>3</v>
      </c>
      <c r="AX230" s="14" t="s">
        <v>80</v>
      </c>
      <c r="AY230" s="164" t="s">
        <v>157</v>
      </c>
    </row>
    <row r="231" spans="1:65" s="12" customFormat="1" ht="25.9" customHeight="1" x14ac:dyDescent="0.2">
      <c r="B231" s="128"/>
      <c r="D231" s="129" t="s">
        <v>71</v>
      </c>
      <c r="E231" s="130" t="s">
        <v>226</v>
      </c>
      <c r="F231" s="130" t="s">
        <v>917</v>
      </c>
      <c r="J231" s="131">
        <f>BK231</f>
        <v>0</v>
      </c>
      <c r="L231" s="128"/>
      <c r="M231" s="132"/>
      <c r="N231" s="133"/>
      <c r="O231" s="133"/>
      <c r="P231" s="134">
        <f>SUM(P232:P234)</f>
        <v>0</v>
      </c>
      <c r="Q231" s="133"/>
      <c r="R231" s="134">
        <f>SUM(R232:R234)</f>
        <v>7.4452999999999996</v>
      </c>
      <c r="S231" s="133"/>
      <c r="T231" s="135">
        <f>SUM(T232:T234)</f>
        <v>154.22064</v>
      </c>
      <c r="AR231" s="129" t="s">
        <v>165</v>
      </c>
      <c r="AT231" s="136" t="s">
        <v>71</v>
      </c>
      <c r="AU231" s="136" t="s">
        <v>72</v>
      </c>
      <c r="AY231" s="129" t="s">
        <v>157</v>
      </c>
      <c r="BK231" s="137">
        <f>SUM(BK232:BK234)</f>
        <v>0</v>
      </c>
    </row>
    <row r="232" spans="1:65" s="2" customFormat="1" ht="24" x14ac:dyDescent="0.2">
      <c r="A232" s="29"/>
      <c r="B232" s="140"/>
      <c r="C232" s="141" t="s">
        <v>422</v>
      </c>
      <c r="D232" s="141" t="s">
        <v>160</v>
      </c>
      <c r="E232" s="142" t="s">
        <v>1334</v>
      </c>
      <c r="F232" s="143" t="s">
        <v>1335</v>
      </c>
      <c r="G232" s="144" t="s">
        <v>1789</v>
      </c>
      <c r="H232" s="145">
        <v>2</v>
      </c>
      <c r="I232" s="146"/>
      <c r="J232" s="146">
        <f>ROUND(I232*H232,2)</f>
        <v>0</v>
      </c>
      <c r="K232" s="143" t="s">
        <v>1</v>
      </c>
      <c r="L232" s="30"/>
      <c r="M232" s="147" t="s">
        <v>1</v>
      </c>
      <c r="N232" s="148" t="s">
        <v>37</v>
      </c>
      <c r="O232" s="149">
        <v>0</v>
      </c>
      <c r="P232" s="149">
        <f>O232*H232</f>
        <v>0</v>
      </c>
      <c r="Q232" s="149">
        <v>6.4900000000000001E-3</v>
      </c>
      <c r="R232" s="149">
        <f>Q232*H232</f>
        <v>1.298E-2</v>
      </c>
      <c r="S232" s="149">
        <v>0</v>
      </c>
      <c r="T232" s="150">
        <f>S232*H232</f>
        <v>0</v>
      </c>
      <c r="U232" s="29"/>
      <c r="V232" s="29"/>
      <c r="W232" s="29"/>
      <c r="X232" s="29"/>
      <c r="Y232" s="29"/>
      <c r="Z232" s="29"/>
      <c r="AA232" s="29"/>
      <c r="AB232" s="29"/>
      <c r="AC232" s="29"/>
      <c r="AD232" s="29"/>
      <c r="AE232" s="29"/>
      <c r="AR232" s="151" t="s">
        <v>165</v>
      </c>
      <c r="AT232" s="151" t="s">
        <v>160</v>
      </c>
      <c r="AU232" s="151" t="s">
        <v>80</v>
      </c>
      <c r="AY232" s="17" t="s">
        <v>157</v>
      </c>
      <c r="BE232" s="152">
        <f>IF(N232="základní",J232,0)</f>
        <v>0</v>
      </c>
      <c r="BF232" s="152">
        <f>IF(N232="snížená",J232,0)</f>
        <v>0</v>
      </c>
      <c r="BG232" s="152">
        <f>IF(N232="zákl. přenesená",J232,0)</f>
        <v>0</v>
      </c>
      <c r="BH232" s="152">
        <f>IF(N232="sníž. přenesená",J232,0)</f>
        <v>0</v>
      </c>
      <c r="BI232" s="152">
        <f>IF(N232="nulová",J232,0)</f>
        <v>0</v>
      </c>
      <c r="BJ232" s="17" t="s">
        <v>80</v>
      </c>
      <c r="BK232" s="152">
        <f>ROUND(I232*H232,2)</f>
        <v>0</v>
      </c>
      <c r="BL232" s="17" t="s">
        <v>165</v>
      </c>
      <c r="BM232" s="151" t="s">
        <v>1830</v>
      </c>
    </row>
    <row r="233" spans="1:65" s="2" customFormat="1" ht="24" x14ac:dyDescent="0.2">
      <c r="A233" s="29"/>
      <c r="B233" s="140"/>
      <c r="C233" s="141" t="s">
        <v>427</v>
      </c>
      <c r="D233" s="141" t="s">
        <v>160</v>
      </c>
      <c r="E233" s="142" t="s">
        <v>1337</v>
      </c>
      <c r="F233" s="143" t="s">
        <v>1338</v>
      </c>
      <c r="G233" s="144" t="s">
        <v>909</v>
      </c>
      <c r="H233" s="145">
        <v>61.936</v>
      </c>
      <c r="I233" s="146"/>
      <c r="J233" s="146">
        <f>ROUND(I233*H233,2)</f>
        <v>0</v>
      </c>
      <c r="K233" s="143" t="s">
        <v>1</v>
      </c>
      <c r="L233" s="30"/>
      <c r="M233" s="147" t="s">
        <v>1</v>
      </c>
      <c r="N233" s="148" t="s">
        <v>37</v>
      </c>
      <c r="O233" s="149">
        <v>0</v>
      </c>
      <c r="P233" s="149">
        <f>O233*H233</f>
        <v>0</v>
      </c>
      <c r="Q233" s="149">
        <v>0.12</v>
      </c>
      <c r="R233" s="149">
        <f>Q233*H233</f>
        <v>7.4323199999999998</v>
      </c>
      <c r="S233" s="149">
        <v>2.4900000000000002</v>
      </c>
      <c r="T233" s="150">
        <f>S233*H233</f>
        <v>154.22064</v>
      </c>
      <c r="U233" s="29"/>
      <c r="V233" s="29"/>
      <c r="W233" s="29"/>
      <c r="X233" s="29"/>
      <c r="Y233" s="29"/>
      <c r="Z233" s="29"/>
      <c r="AA233" s="29"/>
      <c r="AB233" s="29"/>
      <c r="AC233" s="29"/>
      <c r="AD233" s="29"/>
      <c r="AE233" s="29"/>
      <c r="AR233" s="151" t="s">
        <v>165</v>
      </c>
      <c r="AT233" s="151" t="s">
        <v>160</v>
      </c>
      <c r="AU233" s="151" t="s">
        <v>80</v>
      </c>
      <c r="AY233" s="17" t="s">
        <v>157</v>
      </c>
      <c r="BE233" s="152">
        <f>IF(N233="základní",J233,0)</f>
        <v>0</v>
      </c>
      <c r="BF233" s="152">
        <f>IF(N233="snížená",J233,0)</f>
        <v>0</v>
      </c>
      <c r="BG233" s="152">
        <f>IF(N233="zákl. přenesená",J233,0)</f>
        <v>0</v>
      </c>
      <c r="BH233" s="152">
        <f>IF(N233="sníž. přenesená",J233,0)</f>
        <v>0</v>
      </c>
      <c r="BI233" s="152">
        <f>IF(N233="nulová",J233,0)</f>
        <v>0</v>
      </c>
      <c r="BJ233" s="17" t="s">
        <v>80</v>
      </c>
      <c r="BK233" s="152">
        <f>ROUND(I233*H233,2)</f>
        <v>0</v>
      </c>
      <c r="BL233" s="17" t="s">
        <v>165</v>
      </c>
      <c r="BM233" s="151" t="s">
        <v>1831</v>
      </c>
    </row>
    <row r="234" spans="1:65" s="2" customFormat="1" ht="175.5" x14ac:dyDescent="0.2">
      <c r="A234" s="29"/>
      <c r="B234" s="30"/>
      <c r="C234" s="29"/>
      <c r="D234" s="153" t="s">
        <v>167</v>
      </c>
      <c r="E234" s="29"/>
      <c r="F234" s="154" t="s">
        <v>1832</v>
      </c>
      <c r="G234" s="29"/>
      <c r="H234" s="29"/>
      <c r="I234" s="29"/>
      <c r="J234" s="29"/>
      <c r="K234" s="29"/>
      <c r="L234" s="30"/>
      <c r="M234" s="155"/>
      <c r="N234" s="156"/>
      <c r="O234" s="55"/>
      <c r="P234" s="55"/>
      <c r="Q234" s="55"/>
      <c r="R234" s="55"/>
      <c r="S234" s="55"/>
      <c r="T234" s="56"/>
      <c r="U234" s="29"/>
      <c r="V234" s="29"/>
      <c r="W234" s="29"/>
      <c r="X234" s="29"/>
      <c r="Y234" s="29"/>
      <c r="Z234" s="29"/>
      <c r="AA234" s="29"/>
      <c r="AB234" s="29"/>
      <c r="AC234" s="29"/>
      <c r="AD234" s="29"/>
      <c r="AE234" s="29"/>
      <c r="AT234" s="17" t="s">
        <v>167</v>
      </c>
      <c r="AU234" s="17" t="s">
        <v>80</v>
      </c>
    </row>
    <row r="235" spans="1:65" s="12" customFormat="1" ht="25.9" customHeight="1" x14ac:dyDescent="0.2">
      <c r="B235" s="128"/>
      <c r="D235" s="129" t="s">
        <v>71</v>
      </c>
      <c r="E235" s="130" t="s">
        <v>1113</v>
      </c>
      <c r="F235" s="130" t="s">
        <v>1114</v>
      </c>
      <c r="J235" s="131">
        <f>BK235</f>
        <v>0</v>
      </c>
      <c r="L235" s="128"/>
      <c r="M235" s="132"/>
      <c r="N235" s="133"/>
      <c r="O235" s="133"/>
      <c r="P235" s="134">
        <f>SUM(P236:P246)</f>
        <v>0</v>
      </c>
      <c r="Q235" s="133"/>
      <c r="R235" s="134">
        <f>SUM(R236:R246)</f>
        <v>0</v>
      </c>
      <c r="S235" s="133"/>
      <c r="T235" s="135">
        <f>SUM(T236:T246)</f>
        <v>0</v>
      </c>
      <c r="AR235" s="129" t="s">
        <v>165</v>
      </c>
      <c r="AT235" s="136" t="s">
        <v>71</v>
      </c>
      <c r="AU235" s="136" t="s">
        <v>72</v>
      </c>
      <c r="AY235" s="129" t="s">
        <v>157</v>
      </c>
      <c r="BK235" s="137">
        <f>SUM(BK236:BK246)</f>
        <v>0</v>
      </c>
    </row>
    <row r="236" spans="1:65" s="2" customFormat="1" ht="44.25" customHeight="1" x14ac:dyDescent="0.2">
      <c r="A236" s="29"/>
      <c r="B236" s="140"/>
      <c r="C236" s="141" t="s">
        <v>433</v>
      </c>
      <c r="D236" s="141" t="s">
        <v>160</v>
      </c>
      <c r="E236" s="142" t="s">
        <v>1350</v>
      </c>
      <c r="F236" s="143" t="s">
        <v>1009</v>
      </c>
      <c r="G236" s="144" t="s">
        <v>1785</v>
      </c>
      <c r="H236" s="145">
        <v>173.42</v>
      </c>
      <c r="I236" s="146"/>
      <c r="J236" s="146">
        <f>ROUND(I236*H236,2)</f>
        <v>0</v>
      </c>
      <c r="K236" s="143" t="s">
        <v>1</v>
      </c>
      <c r="L236" s="30"/>
      <c r="M236" s="147" t="s">
        <v>1</v>
      </c>
      <c r="N236" s="148" t="s">
        <v>37</v>
      </c>
      <c r="O236" s="149">
        <v>0</v>
      </c>
      <c r="P236" s="149">
        <f>O236*H236</f>
        <v>0</v>
      </c>
      <c r="Q236" s="149">
        <v>0</v>
      </c>
      <c r="R236" s="149">
        <f>Q236*H236</f>
        <v>0</v>
      </c>
      <c r="S236" s="149">
        <v>0</v>
      </c>
      <c r="T236" s="150">
        <f>S236*H236</f>
        <v>0</v>
      </c>
      <c r="U236" s="29"/>
      <c r="V236" s="29"/>
      <c r="W236" s="29"/>
      <c r="X236" s="29"/>
      <c r="Y236" s="29"/>
      <c r="Z236" s="29"/>
      <c r="AA236" s="29"/>
      <c r="AB236" s="29"/>
      <c r="AC236" s="29"/>
      <c r="AD236" s="29"/>
      <c r="AE236" s="29"/>
      <c r="AR236" s="151" t="s">
        <v>165</v>
      </c>
      <c r="AT236" s="151" t="s">
        <v>160</v>
      </c>
      <c r="AU236" s="151" t="s">
        <v>80</v>
      </c>
      <c r="AY236" s="17" t="s">
        <v>157</v>
      </c>
      <c r="BE236" s="152">
        <f>IF(N236="základní",J236,0)</f>
        <v>0</v>
      </c>
      <c r="BF236" s="152">
        <f>IF(N236="snížená",J236,0)</f>
        <v>0</v>
      </c>
      <c r="BG236" s="152">
        <f>IF(N236="zákl. přenesená",J236,0)</f>
        <v>0</v>
      </c>
      <c r="BH236" s="152">
        <f>IF(N236="sníž. přenesená",J236,0)</f>
        <v>0</v>
      </c>
      <c r="BI236" s="152">
        <f>IF(N236="nulová",J236,0)</f>
        <v>0</v>
      </c>
      <c r="BJ236" s="17" t="s">
        <v>80</v>
      </c>
      <c r="BK236" s="152">
        <f>ROUND(I236*H236,2)</f>
        <v>0</v>
      </c>
      <c r="BL236" s="17" t="s">
        <v>165</v>
      </c>
      <c r="BM236" s="151" t="s">
        <v>1833</v>
      </c>
    </row>
    <row r="237" spans="1:65" s="2" customFormat="1" ht="68.25" x14ac:dyDescent="0.2">
      <c r="A237" s="29"/>
      <c r="B237" s="30"/>
      <c r="C237" s="29"/>
      <c r="D237" s="153" t="s">
        <v>167</v>
      </c>
      <c r="E237" s="29"/>
      <c r="F237" s="154" t="s">
        <v>1834</v>
      </c>
      <c r="G237" s="29"/>
      <c r="H237" s="29"/>
      <c r="I237" s="29"/>
      <c r="J237" s="29"/>
      <c r="K237" s="29"/>
      <c r="L237" s="30"/>
      <c r="M237" s="155"/>
      <c r="N237" s="156"/>
      <c r="O237" s="55"/>
      <c r="P237" s="55"/>
      <c r="Q237" s="55"/>
      <c r="R237" s="55"/>
      <c r="S237" s="55"/>
      <c r="T237" s="56"/>
      <c r="U237" s="29"/>
      <c r="V237" s="29"/>
      <c r="W237" s="29"/>
      <c r="X237" s="29"/>
      <c r="Y237" s="29"/>
      <c r="Z237" s="29"/>
      <c r="AA237" s="29"/>
      <c r="AB237" s="29"/>
      <c r="AC237" s="29"/>
      <c r="AD237" s="29"/>
      <c r="AE237" s="29"/>
      <c r="AT237" s="17" t="s">
        <v>167</v>
      </c>
      <c r="AU237" s="17" t="s">
        <v>80</v>
      </c>
    </row>
    <row r="238" spans="1:65" s="2" customFormat="1" ht="33" customHeight="1" x14ac:dyDescent="0.2">
      <c r="A238" s="29"/>
      <c r="B238" s="140"/>
      <c r="C238" s="141" t="s">
        <v>438</v>
      </c>
      <c r="D238" s="141" t="s">
        <v>160</v>
      </c>
      <c r="E238" s="142" t="s">
        <v>1354</v>
      </c>
      <c r="F238" s="143" t="s">
        <v>1835</v>
      </c>
      <c r="G238" s="144" t="s">
        <v>1785</v>
      </c>
      <c r="H238" s="145">
        <v>186.64</v>
      </c>
      <c r="I238" s="146"/>
      <c r="J238" s="146">
        <f>ROUND(I238*H238,2)</f>
        <v>0</v>
      </c>
      <c r="K238" s="143" t="s">
        <v>1</v>
      </c>
      <c r="L238" s="30"/>
      <c r="M238" s="147" t="s">
        <v>1</v>
      </c>
      <c r="N238" s="148" t="s">
        <v>37</v>
      </c>
      <c r="O238" s="149">
        <v>0</v>
      </c>
      <c r="P238" s="149">
        <f>O238*H238</f>
        <v>0</v>
      </c>
      <c r="Q238" s="149">
        <v>0</v>
      </c>
      <c r="R238" s="149">
        <f>Q238*H238</f>
        <v>0</v>
      </c>
      <c r="S238" s="149">
        <v>0</v>
      </c>
      <c r="T238" s="150">
        <f>S238*H238</f>
        <v>0</v>
      </c>
      <c r="U238" s="29"/>
      <c r="V238" s="29"/>
      <c r="W238" s="29"/>
      <c r="X238" s="29"/>
      <c r="Y238" s="29"/>
      <c r="Z238" s="29"/>
      <c r="AA238" s="29"/>
      <c r="AB238" s="29"/>
      <c r="AC238" s="29"/>
      <c r="AD238" s="29"/>
      <c r="AE238" s="29"/>
      <c r="AR238" s="151" t="s">
        <v>165</v>
      </c>
      <c r="AT238" s="151" t="s">
        <v>160</v>
      </c>
      <c r="AU238" s="151" t="s">
        <v>80</v>
      </c>
      <c r="AY238" s="17" t="s">
        <v>157</v>
      </c>
      <c r="BE238" s="152">
        <f>IF(N238="základní",J238,0)</f>
        <v>0</v>
      </c>
      <c r="BF238" s="152">
        <f>IF(N238="snížená",J238,0)</f>
        <v>0</v>
      </c>
      <c r="BG238" s="152">
        <f>IF(N238="zákl. přenesená",J238,0)</f>
        <v>0</v>
      </c>
      <c r="BH238" s="152">
        <f>IF(N238="sníž. přenesená",J238,0)</f>
        <v>0</v>
      </c>
      <c r="BI238" s="152">
        <f>IF(N238="nulová",J238,0)</f>
        <v>0</v>
      </c>
      <c r="BJ238" s="17" t="s">
        <v>80</v>
      </c>
      <c r="BK238" s="152">
        <f>ROUND(I238*H238,2)</f>
        <v>0</v>
      </c>
      <c r="BL238" s="17" t="s">
        <v>165</v>
      </c>
      <c r="BM238" s="151" t="s">
        <v>1836</v>
      </c>
    </row>
    <row r="239" spans="1:65" s="2" customFormat="1" ht="58.5" x14ac:dyDescent="0.2">
      <c r="A239" s="29"/>
      <c r="B239" s="30"/>
      <c r="C239" s="29"/>
      <c r="D239" s="153" t="s">
        <v>167</v>
      </c>
      <c r="E239" s="29"/>
      <c r="F239" s="154" t="s">
        <v>1837</v>
      </c>
      <c r="G239" s="29"/>
      <c r="H239" s="29"/>
      <c r="I239" s="29"/>
      <c r="J239" s="29"/>
      <c r="K239" s="29"/>
      <c r="L239" s="30"/>
      <c r="M239" s="155"/>
      <c r="N239" s="156"/>
      <c r="O239" s="55"/>
      <c r="P239" s="55"/>
      <c r="Q239" s="55"/>
      <c r="R239" s="55"/>
      <c r="S239" s="55"/>
      <c r="T239" s="56"/>
      <c r="U239" s="29"/>
      <c r="V239" s="29"/>
      <c r="W239" s="29"/>
      <c r="X239" s="29"/>
      <c r="Y239" s="29"/>
      <c r="Z239" s="29"/>
      <c r="AA239" s="29"/>
      <c r="AB239" s="29"/>
      <c r="AC239" s="29"/>
      <c r="AD239" s="29"/>
      <c r="AE239" s="29"/>
      <c r="AT239" s="17" t="s">
        <v>167</v>
      </c>
      <c r="AU239" s="17" t="s">
        <v>80</v>
      </c>
    </row>
    <row r="240" spans="1:65" s="14" customFormat="1" x14ac:dyDescent="0.2">
      <c r="B240" s="163"/>
      <c r="D240" s="153" t="s">
        <v>169</v>
      </c>
      <c r="E240" s="164" t="s">
        <v>1838</v>
      </c>
      <c r="F240" s="165" t="s">
        <v>1839</v>
      </c>
      <c r="H240" s="166">
        <v>6.8</v>
      </c>
      <c r="L240" s="163"/>
      <c r="M240" s="167"/>
      <c r="N240" s="168"/>
      <c r="O240" s="168"/>
      <c r="P240" s="168"/>
      <c r="Q240" s="168"/>
      <c r="R240" s="168"/>
      <c r="S240" s="168"/>
      <c r="T240" s="169"/>
      <c r="AT240" s="164" t="s">
        <v>169</v>
      </c>
      <c r="AU240" s="164" t="s">
        <v>80</v>
      </c>
      <c r="AV240" s="14" t="s">
        <v>82</v>
      </c>
      <c r="AW240" s="14" t="s">
        <v>171</v>
      </c>
      <c r="AX240" s="14" t="s">
        <v>72</v>
      </c>
      <c r="AY240" s="164" t="s">
        <v>157</v>
      </c>
    </row>
    <row r="241" spans="1:65" s="14" customFormat="1" x14ac:dyDescent="0.2">
      <c r="B241" s="163"/>
      <c r="D241" s="153" t="s">
        <v>169</v>
      </c>
      <c r="E241" s="164" t="s">
        <v>1731</v>
      </c>
      <c r="F241" s="165" t="s">
        <v>1840</v>
      </c>
      <c r="H241" s="166">
        <v>179.84</v>
      </c>
      <c r="L241" s="163"/>
      <c r="M241" s="167"/>
      <c r="N241" s="168"/>
      <c r="O241" s="168"/>
      <c r="P241" s="168"/>
      <c r="Q241" s="168"/>
      <c r="R241" s="168"/>
      <c r="S241" s="168"/>
      <c r="T241" s="169"/>
      <c r="AT241" s="164" t="s">
        <v>169</v>
      </c>
      <c r="AU241" s="164" t="s">
        <v>80</v>
      </c>
      <c r="AV241" s="14" t="s">
        <v>82</v>
      </c>
      <c r="AW241" s="14" t="s">
        <v>171</v>
      </c>
      <c r="AX241" s="14" t="s">
        <v>72</v>
      </c>
      <c r="AY241" s="164" t="s">
        <v>157</v>
      </c>
    </row>
    <row r="242" spans="1:65" s="14" customFormat="1" x14ac:dyDescent="0.2">
      <c r="B242" s="163"/>
      <c r="D242" s="153" t="s">
        <v>169</v>
      </c>
      <c r="E242" s="164" t="s">
        <v>1841</v>
      </c>
      <c r="F242" s="165" t="s">
        <v>1842</v>
      </c>
      <c r="H242" s="166">
        <v>186.64</v>
      </c>
      <c r="L242" s="163"/>
      <c r="M242" s="167"/>
      <c r="N242" s="168"/>
      <c r="O242" s="168"/>
      <c r="P242" s="168"/>
      <c r="Q242" s="168"/>
      <c r="R242" s="168"/>
      <c r="S242" s="168"/>
      <c r="T242" s="169"/>
      <c r="AT242" s="164" t="s">
        <v>169</v>
      </c>
      <c r="AU242" s="164" t="s">
        <v>80</v>
      </c>
      <c r="AV242" s="14" t="s">
        <v>82</v>
      </c>
      <c r="AW242" s="14" t="s">
        <v>171</v>
      </c>
      <c r="AX242" s="14" t="s">
        <v>80</v>
      </c>
      <c r="AY242" s="164" t="s">
        <v>157</v>
      </c>
    </row>
    <row r="243" spans="1:65" s="2" customFormat="1" ht="44.25" customHeight="1" x14ac:dyDescent="0.2">
      <c r="A243" s="29"/>
      <c r="B243" s="140"/>
      <c r="C243" s="141" t="s">
        <v>445</v>
      </c>
      <c r="D243" s="141" t="s">
        <v>160</v>
      </c>
      <c r="E243" s="142" t="s">
        <v>1359</v>
      </c>
      <c r="F243" s="143" t="s">
        <v>1843</v>
      </c>
      <c r="G243" s="144" t="s">
        <v>1785</v>
      </c>
      <c r="H243" s="145">
        <v>865</v>
      </c>
      <c r="I243" s="146"/>
      <c r="J243" s="146">
        <f>ROUND(I243*H243,2)</f>
        <v>0</v>
      </c>
      <c r="K243" s="143" t="s">
        <v>1</v>
      </c>
      <c r="L243" s="30"/>
      <c r="M243" s="147" t="s">
        <v>1</v>
      </c>
      <c r="N243" s="148" t="s">
        <v>37</v>
      </c>
      <c r="O243" s="149">
        <v>0</v>
      </c>
      <c r="P243" s="149">
        <f>O243*H243</f>
        <v>0</v>
      </c>
      <c r="Q243" s="149">
        <v>0</v>
      </c>
      <c r="R243" s="149">
        <f>Q243*H243</f>
        <v>0</v>
      </c>
      <c r="S243" s="149">
        <v>0</v>
      </c>
      <c r="T243" s="150">
        <f>S243*H243</f>
        <v>0</v>
      </c>
      <c r="U243" s="29"/>
      <c r="V243" s="29"/>
      <c r="W243" s="29"/>
      <c r="X243" s="29"/>
      <c r="Y243" s="29"/>
      <c r="Z243" s="29"/>
      <c r="AA243" s="29"/>
      <c r="AB243" s="29"/>
      <c r="AC243" s="29"/>
      <c r="AD243" s="29"/>
      <c r="AE243" s="29"/>
      <c r="AR243" s="151" t="s">
        <v>165</v>
      </c>
      <c r="AT243" s="151" t="s">
        <v>160</v>
      </c>
      <c r="AU243" s="151" t="s">
        <v>80</v>
      </c>
      <c r="AY243" s="17" t="s">
        <v>157</v>
      </c>
      <c r="BE243" s="152">
        <f>IF(N243="základní",J243,0)</f>
        <v>0</v>
      </c>
      <c r="BF243" s="152">
        <f>IF(N243="snížená",J243,0)</f>
        <v>0</v>
      </c>
      <c r="BG243" s="152">
        <f>IF(N243="zákl. přenesená",J243,0)</f>
        <v>0</v>
      </c>
      <c r="BH243" s="152">
        <f>IF(N243="sníž. přenesená",J243,0)</f>
        <v>0</v>
      </c>
      <c r="BI243" s="152">
        <f>IF(N243="nulová",J243,0)</f>
        <v>0</v>
      </c>
      <c r="BJ243" s="17" t="s">
        <v>80</v>
      </c>
      <c r="BK243" s="152">
        <f>ROUND(I243*H243,2)</f>
        <v>0</v>
      </c>
      <c r="BL243" s="17" t="s">
        <v>165</v>
      </c>
      <c r="BM243" s="151" t="s">
        <v>1844</v>
      </c>
    </row>
    <row r="244" spans="1:65" s="2" customFormat="1" ht="58.5" x14ac:dyDescent="0.2">
      <c r="A244" s="29"/>
      <c r="B244" s="30"/>
      <c r="C244" s="29"/>
      <c r="D244" s="153" t="s">
        <v>167</v>
      </c>
      <c r="E244" s="29"/>
      <c r="F244" s="154" t="s">
        <v>1837</v>
      </c>
      <c r="G244" s="29"/>
      <c r="H244" s="29"/>
      <c r="I244" s="29"/>
      <c r="J244" s="29"/>
      <c r="K244" s="29"/>
      <c r="L244" s="30"/>
      <c r="M244" s="155"/>
      <c r="N244" s="156"/>
      <c r="O244" s="55"/>
      <c r="P244" s="55"/>
      <c r="Q244" s="55"/>
      <c r="R244" s="55"/>
      <c r="S244" s="55"/>
      <c r="T244" s="56"/>
      <c r="U244" s="29"/>
      <c r="V244" s="29"/>
      <c r="W244" s="29"/>
      <c r="X244" s="29"/>
      <c r="Y244" s="29"/>
      <c r="Z244" s="29"/>
      <c r="AA244" s="29"/>
      <c r="AB244" s="29"/>
      <c r="AC244" s="29"/>
      <c r="AD244" s="29"/>
      <c r="AE244" s="29"/>
      <c r="AT244" s="17" t="s">
        <v>167</v>
      </c>
      <c r="AU244" s="17" t="s">
        <v>80</v>
      </c>
    </row>
    <row r="245" spans="1:65" s="2" customFormat="1" ht="24" x14ac:dyDescent="0.2">
      <c r="A245" s="29"/>
      <c r="B245" s="140"/>
      <c r="C245" s="141" t="s">
        <v>453</v>
      </c>
      <c r="D245" s="141" t="s">
        <v>160</v>
      </c>
      <c r="E245" s="142" t="s">
        <v>1363</v>
      </c>
      <c r="F245" s="143" t="s">
        <v>1845</v>
      </c>
      <c r="G245" s="144" t="s">
        <v>1785</v>
      </c>
      <c r="H245" s="145">
        <v>179.84</v>
      </c>
      <c r="I245" s="146"/>
      <c r="J245" s="146">
        <f>ROUND(I245*H245,2)</f>
        <v>0</v>
      </c>
      <c r="K245" s="143" t="s">
        <v>1</v>
      </c>
      <c r="L245" s="30"/>
      <c r="M245" s="147" t="s">
        <v>1</v>
      </c>
      <c r="N245" s="148" t="s">
        <v>37</v>
      </c>
      <c r="O245" s="149">
        <v>0</v>
      </c>
      <c r="P245" s="149">
        <f>O245*H245</f>
        <v>0</v>
      </c>
      <c r="Q245" s="149">
        <v>0</v>
      </c>
      <c r="R245" s="149">
        <f>Q245*H245</f>
        <v>0</v>
      </c>
      <c r="S245" s="149">
        <v>0</v>
      </c>
      <c r="T245" s="150">
        <f>S245*H245</f>
        <v>0</v>
      </c>
      <c r="U245" s="29"/>
      <c r="V245" s="29"/>
      <c r="W245" s="29"/>
      <c r="X245" s="29"/>
      <c r="Y245" s="29"/>
      <c r="Z245" s="29"/>
      <c r="AA245" s="29"/>
      <c r="AB245" s="29"/>
      <c r="AC245" s="29"/>
      <c r="AD245" s="29"/>
      <c r="AE245" s="29"/>
      <c r="AR245" s="151" t="s">
        <v>165</v>
      </c>
      <c r="AT245" s="151" t="s">
        <v>160</v>
      </c>
      <c r="AU245" s="151" t="s">
        <v>80</v>
      </c>
      <c r="AY245" s="17" t="s">
        <v>157</v>
      </c>
      <c r="BE245" s="152">
        <f>IF(N245="základní",J245,0)</f>
        <v>0</v>
      </c>
      <c r="BF245" s="152">
        <f>IF(N245="snížená",J245,0)</f>
        <v>0</v>
      </c>
      <c r="BG245" s="152">
        <f>IF(N245="zákl. přenesená",J245,0)</f>
        <v>0</v>
      </c>
      <c r="BH245" s="152">
        <f>IF(N245="sníž. přenesená",J245,0)</f>
        <v>0</v>
      </c>
      <c r="BI245" s="152">
        <f>IF(N245="nulová",J245,0)</f>
        <v>0</v>
      </c>
      <c r="BJ245" s="17" t="s">
        <v>80</v>
      </c>
      <c r="BK245" s="152">
        <f>ROUND(I245*H245,2)</f>
        <v>0</v>
      </c>
      <c r="BL245" s="17" t="s">
        <v>165</v>
      </c>
      <c r="BM245" s="151" t="s">
        <v>1846</v>
      </c>
    </row>
    <row r="246" spans="1:65" s="14" customFormat="1" x14ac:dyDescent="0.2">
      <c r="B246" s="163"/>
      <c r="D246" s="153" t="s">
        <v>169</v>
      </c>
      <c r="E246" s="164" t="s">
        <v>1847</v>
      </c>
      <c r="F246" s="165" t="s">
        <v>1840</v>
      </c>
      <c r="H246" s="166">
        <v>179.84</v>
      </c>
      <c r="L246" s="163"/>
      <c r="M246" s="167"/>
      <c r="N246" s="168"/>
      <c r="O246" s="168"/>
      <c r="P246" s="168"/>
      <c r="Q246" s="168"/>
      <c r="R246" s="168"/>
      <c r="S246" s="168"/>
      <c r="T246" s="169"/>
      <c r="AT246" s="164" t="s">
        <v>169</v>
      </c>
      <c r="AU246" s="164" t="s">
        <v>80</v>
      </c>
      <c r="AV246" s="14" t="s">
        <v>82</v>
      </c>
      <c r="AW246" s="14" t="s">
        <v>171</v>
      </c>
      <c r="AX246" s="14" t="s">
        <v>80</v>
      </c>
      <c r="AY246" s="164" t="s">
        <v>157</v>
      </c>
    </row>
    <row r="247" spans="1:65" s="12" customFormat="1" ht="25.9" customHeight="1" x14ac:dyDescent="0.2">
      <c r="B247" s="128"/>
      <c r="D247" s="129" t="s">
        <v>71</v>
      </c>
      <c r="E247" s="130" t="s">
        <v>1366</v>
      </c>
      <c r="F247" s="130" t="s">
        <v>1367</v>
      </c>
      <c r="J247" s="131">
        <f>BK247</f>
        <v>0</v>
      </c>
      <c r="L247" s="128"/>
      <c r="M247" s="132"/>
      <c r="N247" s="133"/>
      <c r="O247" s="133"/>
      <c r="P247" s="134">
        <f>SUM(P248:P249)</f>
        <v>0</v>
      </c>
      <c r="Q247" s="133"/>
      <c r="R247" s="134">
        <f>SUM(R248:R249)</f>
        <v>0</v>
      </c>
      <c r="S247" s="133"/>
      <c r="T247" s="135">
        <f>SUM(T248:T249)</f>
        <v>0</v>
      </c>
      <c r="AR247" s="129" t="s">
        <v>165</v>
      </c>
      <c r="AT247" s="136" t="s">
        <v>71</v>
      </c>
      <c r="AU247" s="136" t="s">
        <v>72</v>
      </c>
      <c r="AY247" s="129" t="s">
        <v>157</v>
      </c>
      <c r="BK247" s="137">
        <f>SUM(BK248:BK249)</f>
        <v>0</v>
      </c>
    </row>
    <row r="248" spans="1:65" s="2" customFormat="1" ht="44.25" customHeight="1" x14ac:dyDescent="0.2">
      <c r="A248" s="29"/>
      <c r="B248" s="140"/>
      <c r="C248" s="141" t="s">
        <v>460</v>
      </c>
      <c r="D248" s="141" t="s">
        <v>160</v>
      </c>
      <c r="E248" s="142" t="s">
        <v>1368</v>
      </c>
      <c r="F248" s="143" t="s">
        <v>1848</v>
      </c>
      <c r="G248" s="144" t="s">
        <v>1785</v>
      </c>
      <c r="H248" s="145">
        <v>85.543999999999997</v>
      </c>
      <c r="I248" s="146"/>
      <c r="J248" s="146">
        <f>ROUND(I248*H248,2)</f>
        <v>0</v>
      </c>
      <c r="K248" s="143" t="s">
        <v>1</v>
      </c>
      <c r="L248" s="30"/>
      <c r="M248" s="147" t="s">
        <v>1</v>
      </c>
      <c r="N248" s="148" t="s">
        <v>37</v>
      </c>
      <c r="O248" s="149">
        <v>0</v>
      </c>
      <c r="P248" s="149">
        <f>O248*H248</f>
        <v>0</v>
      </c>
      <c r="Q248" s="149">
        <v>0</v>
      </c>
      <c r="R248" s="149">
        <f>Q248*H248</f>
        <v>0</v>
      </c>
      <c r="S248" s="149">
        <v>0</v>
      </c>
      <c r="T248" s="150">
        <f>S248*H248</f>
        <v>0</v>
      </c>
      <c r="U248" s="29"/>
      <c r="V248" s="29"/>
      <c r="W248" s="29"/>
      <c r="X248" s="29"/>
      <c r="Y248" s="29"/>
      <c r="Z248" s="29"/>
      <c r="AA248" s="29"/>
      <c r="AB248" s="29"/>
      <c r="AC248" s="29"/>
      <c r="AD248" s="29"/>
      <c r="AE248" s="29"/>
      <c r="AR248" s="151" t="s">
        <v>165</v>
      </c>
      <c r="AT248" s="151" t="s">
        <v>160</v>
      </c>
      <c r="AU248" s="151" t="s">
        <v>80</v>
      </c>
      <c r="AY248" s="17" t="s">
        <v>157</v>
      </c>
      <c r="BE248" s="152">
        <f>IF(N248="základní",J248,0)</f>
        <v>0</v>
      </c>
      <c r="BF248" s="152">
        <f>IF(N248="snížená",J248,0)</f>
        <v>0</v>
      </c>
      <c r="BG248" s="152">
        <f>IF(N248="zákl. přenesená",J248,0)</f>
        <v>0</v>
      </c>
      <c r="BH248" s="152">
        <f>IF(N248="sníž. přenesená",J248,0)</f>
        <v>0</v>
      </c>
      <c r="BI248" s="152">
        <f>IF(N248="nulová",J248,0)</f>
        <v>0</v>
      </c>
      <c r="BJ248" s="17" t="s">
        <v>80</v>
      </c>
      <c r="BK248" s="152">
        <f>ROUND(I248*H248,2)</f>
        <v>0</v>
      </c>
      <c r="BL248" s="17" t="s">
        <v>165</v>
      </c>
      <c r="BM248" s="151" t="s">
        <v>1849</v>
      </c>
    </row>
    <row r="249" spans="1:65" s="2" customFormat="1" ht="58.5" x14ac:dyDescent="0.2">
      <c r="A249" s="29"/>
      <c r="B249" s="30"/>
      <c r="C249" s="29"/>
      <c r="D249" s="153" t="s">
        <v>167</v>
      </c>
      <c r="E249" s="29"/>
      <c r="F249" s="154" t="s">
        <v>1850</v>
      </c>
      <c r="G249" s="29"/>
      <c r="H249" s="29"/>
      <c r="I249" s="29"/>
      <c r="J249" s="29"/>
      <c r="K249" s="29"/>
      <c r="L249" s="30"/>
      <c r="M249" s="155"/>
      <c r="N249" s="156"/>
      <c r="O249" s="55"/>
      <c r="P249" s="55"/>
      <c r="Q249" s="55"/>
      <c r="R249" s="55"/>
      <c r="S249" s="55"/>
      <c r="T249" s="56"/>
      <c r="U249" s="29"/>
      <c r="V249" s="29"/>
      <c r="W249" s="29"/>
      <c r="X249" s="29"/>
      <c r="Y249" s="29"/>
      <c r="Z249" s="29"/>
      <c r="AA249" s="29"/>
      <c r="AB249" s="29"/>
      <c r="AC249" s="29"/>
      <c r="AD249" s="29"/>
      <c r="AE249" s="29"/>
      <c r="AT249" s="17" t="s">
        <v>167</v>
      </c>
      <c r="AU249" s="17" t="s">
        <v>80</v>
      </c>
    </row>
    <row r="250" spans="1:65" s="12" customFormat="1" ht="25.9" customHeight="1" x14ac:dyDescent="0.2">
      <c r="B250" s="128"/>
      <c r="D250" s="129" t="s">
        <v>71</v>
      </c>
      <c r="E250" s="130" t="s">
        <v>325</v>
      </c>
      <c r="F250" s="130" t="s">
        <v>326</v>
      </c>
      <c r="J250" s="131">
        <f>BK250</f>
        <v>0</v>
      </c>
      <c r="L250" s="128"/>
      <c r="M250" s="132"/>
      <c r="N250" s="133"/>
      <c r="O250" s="133"/>
      <c r="P250" s="134">
        <f>SUM(P251:P254)</f>
        <v>0</v>
      </c>
      <c r="Q250" s="133"/>
      <c r="R250" s="134">
        <f>SUM(R251:R254)</f>
        <v>0</v>
      </c>
      <c r="S250" s="133"/>
      <c r="T250" s="135">
        <f>SUM(T251:T254)</f>
        <v>0</v>
      </c>
      <c r="AR250" s="129" t="s">
        <v>165</v>
      </c>
      <c r="AT250" s="136" t="s">
        <v>71</v>
      </c>
      <c r="AU250" s="136" t="s">
        <v>72</v>
      </c>
      <c r="AY250" s="129" t="s">
        <v>157</v>
      </c>
      <c r="BK250" s="137">
        <f>SUM(BK251:BK254)</f>
        <v>0</v>
      </c>
    </row>
    <row r="251" spans="1:65" s="2" customFormat="1" ht="156.75" customHeight="1" x14ac:dyDescent="0.2">
      <c r="A251" s="29"/>
      <c r="B251" s="140"/>
      <c r="C251" s="141" t="s">
        <v>464</v>
      </c>
      <c r="D251" s="141" t="s">
        <v>160</v>
      </c>
      <c r="E251" s="142" t="s">
        <v>328</v>
      </c>
      <c r="F251" s="143" t="s">
        <v>329</v>
      </c>
      <c r="G251" s="144" t="s">
        <v>186</v>
      </c>
      <c r="H251" s="145">
        <v>85.644000000000005</v>
      </c>
      <c r="I251" s="146"/>
      <c r="J251" s="146">
        <f>ROUND(I251*H251,2)</f>
        <v>0</v>
      </c>
      <c r="K251" s="143" t="s">
        <v>330</v>
      </c>
      <c r="L251" s="30"/>
      <c r="M251" s="147" t="s">
        <v>1</v>
      </c>
      <c r="N251" s="148" t="s">
        <v>37</v>
      </c>
      <c r="O251" s="149">
        <v>0</v>
      </c>
      <c r="P251" s="149">
        <f>O251*H251</f>
        <v>0</v>
      </c>
      <c r="Q251" s="149">
        <v>0</v>
      </c>
      <c r="R251" s="149">
        <f>Q251*H251</f>
        <v>0</v>
      </c>
      <c r="S251" s="149">
        <v>0</v>
      </c>
      <c r="T251" s="150">
        <f>S251*H251</f>
        <v>0</v>
      </c>
      <c r="U251" s="29"/>
      <c r="V251" s="29"/>
      <c r="W251" s="29"/>
      <c r="X251" s="29"/>
      <c r="Y251" s="29"/>
      <c r="Z251" s="29"/>
      <c r="AA251" s="29"/>
      <c r="AB251" s="29"/>
      <c r="AC251" s="29"/>
      <c r="AD251" s="29"/>
      <c r="AE251" s="29"/>
      <c r="AR251" s="151" t="s">
        <v>331</v>
      </c>
      <c r="AT251" s="151" t="s">
        <v>160</v>
      </c>
      <c r="AU251" s="151" t="s">
        <v>80</v>
      </c>
      <c r="AY251" s="17" t="s">
        <v>157</v>
      </c>
      <c r="BE251" s="152">
        <f>IF(N251="základní",J251,0)</f>
        <v>0</v>
      </c>
      <c r="BF251" s="152">
        <f>IF(N251="snížená",J251,0)</f>
        <v>0</v>
      </c>
      <c r="BG251" s="152">
        <f>IF(N251="zákl. přenesená",J251,0)</f>
        <v>0</v>
      </c>
      <c r="BH251" s="152">
        <f>IF(N251="sníž. přenesená",J251,0)</f>
        <v>0</v>
      </c>
      <c r="BI251" s="152">
        <f>IF(N251="nulová",J251,0)</f>
        <v>0</v>
      </c>
      <c r="BJ251" s="17" t="s">
        <v>80</v>
      </c>
      <c r="BK251" s="152">
        <f>ROUND(I251*H251,2)</f>
        <v>0</v>
      </c>
      <c r="BL251" s="17" t="s">
        <v>331</v>
      </c>
      <c r="BM251" s="151" t="s">
        <v>1851</v>
      </c>
    </row>
    <row r="252" spans="1:65" s="2" customFormat="1" ht="87.75" x14ac:dyDescent="0.2">
      <c r="A252" s="29"/>
      <c r="B252" s="30"/>
      <c r="C252" s="29"/>
      <c r="D252" s="153" t="s">
        <v>167</v>
      </c>
      <c r="E252" s="29"/>
      <c r="F252" s="154" t="s">
        <v>333</v>
      </c>
      <c r="G252" s="29"/>
      <c r="H252" s="29"/>
      <c r="I252" s="29"/>
      <c r="J252" s="29"/>
      <c r="K252" s="29"/>
      <c r="L252" s="30"/>
      <c r="M252" s="155"/>
      <c r="N252" s="156"/>
      <c r="O252" s="55"/>
      <c r="P252" s="55"/>
      <c r="Q252" s="55"/>
      <c r="R252" s="55"/>
      <c r="S252" s="55"/>
      <c r="T252" s="56"/>
      <c r="U252" s="29"/>
      <c r="V252" s="29"/>
      <c r="W252" s="29"/>
      <c r="X252" s="29"/>
      <c r="Y252" s="29"/>
      <c r="Z252" s="29"/>
      <c r="AA252" s="29"/>
      <c r="AB252" s="29"/>
      <c r="AC252" s="29"/>
      <c r="AD252" s="29"/>
      <c r="AE252" s="29"/>
      <c r="AT252" s="17" t="s">
        <v>167</v>
      </c>
      <c r="AU252" s="17" t="s">
        <v>80</v>
      </c>
    </row>
    <row r="253" spans="1:65" s="13" customFormat="1" x14ac:dyDescent="0.2">
      <c r="B253" s="157"/>
      <c r="D253" s="153" t="s">
        <v>169</v>
      </c>
      <c r="E253" s="158" t="s">
        <v>1</v>
      </c>
      <c r="F253" s="159" t="s">
        <v>1662</v>
      </c>
      <c r="H253" s="158" t="s">
        <v>1</v>
      </c>
      <c r="L253" s="157"/>
      <c r="M253" s="160"/>
      <c r="N253" s="161"/>
      <c r="O253" s="161"/>
      <c r="P253" s="161"/>
      <c r="Q253" s="161"/>
      <c r="R253" s="161"/>
      <c r="S253" s="161"/>
      <c r="T253" s="162"/>
      <c r="AT253" s="158" t="s">
        <v>169</v>
      </c>
      <c r="AU253" s="158" t="s">
        <v>80</v>
      </c>
      <c r="AV253" s="13" t="s">
        <v>80</v>
      </c>
      <c r="AW253" s="13" t="s">
        <v>171</v>
      </c>
      <c r="AX253" s="13" t="s">
        <v>72</v>
      </c>
      <c r="AY253" s="158" t="s">
        <v>157</v>
      </c>
    </row>
    <row r="254" spans="1:65" s="14" customFormat="1" x14ac:dyDescent="0.2">
      <c r="B254" s="163"/>
      <c r="D254" s="153" t="s">
        <v>169</v>
      </c>
      <c r="E254" s="164" t="s">
        <v>1</v>
      </c>
      <c r="F254" s="165" t="s">
        <v>1663</v>
      </c>
      <c r="H254" s="166">
        <v>85.644000000000005</v>
      </c>
      <c r="L254" s="163"/>
      <c r="M254" s="167"/>
      <c r="N254" s="168"/>
      <c r="O254" s="168"/>
      <c r="P254" s="168"/>
      <c r="Q254" s="168"/>
      <c r="R254" s="168"/>
      <c r="S254" s="168"/>
      <c r="T254" s="169"/>
      <c r="AT254" s="164" t="s">
        <v>169</v>
      </c>
      <c r="AU254" s="164" t="s">
        <v>80</v>
      </c>
      <c r="AV254" s="14" t="s">
        <v>82</v>
      </c>
      <c r="AW254" s="14" t="s">
        <v>171</v>
      </c>
      <c r="AX254" s="14" t="s">
        <v>80</v>
      </c>
      <c r="AY254" s="164" t="s">
        <v>157</v>
      </c>
    </row>
    <row r="255" spans="1:65" s="12" customFormat="1" ht="25.9" customHeight="1" x14ac:dyDescent="0.2">
      <c r="B255" s="128"/>
      <c r="D255" s="129" t="s">
        <v>71</v>
      </c>
      <c r="E255" s="130" t="s">
        <v>1135</v>
      </c>
      <c r="F255" s="130" t="s">
        <v>1136</v>
      </c>
      <c r="J255" s="131">
        <f>BK255</f>
        <v>0</v>
      </c>
      <c r="L255" s="128"/>
      <c r="M255" s="132"/>
      <c r="N255" s="133"/>
      <c r="O255" s="133"/>
      <c r="P255" s="134">
        <f>SUM(P256:P258)</f>
        <v>0</v>
      </c>
      <c r="Q255" s="133"/>
      <c r="R255" s="134">
        <f>SUM(R256:R258)</f>
        <v>0</v>
      </c>
      <c r="S255" s="133"/>
      <c r="T255" s="135">
        <f>SUM(T256:T258)</f>
        <v>0</v>
      </c>
      <c r="AR255" s="129" t="s">
        <v>165</v>
      </c>
      <c r="AT255" s="136" t="s">
        <v>71</v>
      </c>
      <c r="AU255" s="136" t="s">
        <v>72</v>
      </c>
      <c r="AY255" s="129" t="s">
        <v>157</v>
      </c>
      <c r="BK255" s="137">
        <f>SUM(BK256:BK258)</f>
        <v>0</v>
      </c>
    </row>
    <row r="256" spans="1:65" s="2" customFormat="1" ht="16.5" customHeight="1" x14ac:dyDescent="0.2">
      <c r="A256" s="29"/>
      <c r="B256" s="140"/>
      <c r="C256" s="141" t="s">
        <v>594</v>
      </c>
      <c r="D256" s="141" t="s">
        <v>160</v>
      </c>
      <c r="E256" s="142" t="s">
        <v>1407</v>
      </c>
      <c r="F256" s="143" t="s">
        <v>1408</v>
      </c>
      <c r="G256" s="144" t="s">
        <v>1409</v>
      </c>
      <c r="H256" s="145">
        <v>1</v>
      </c>
      <c r="I256" s="146"/>
      <c r="J256" s="146">
        <f>ROUND(I256*H256,2)</f>
        <v>0</v>
      </c>
      <c r="K256" s="143" t="s">
        <v>1</v>
      </c>
      <c r="L256" s="30"/>
      <c r="M256" s="147" t="s">
        <v>1</v>
      </c>
      <c r="N256" s="148" t="s">
        <v>37</v>
      </c>
      <c r="O256" s="149">
        <v>0</v>
      </c>
      <c r="P256" s="149">
        <f>O256*H256</f>
        <v>0</v>
      </c>
      <c r="Q256" s="149">
        <v>0</v>
      </c>
      <c r="R256" s="149">
        <f>Q256*H256</f>
        <v>0</v>
      </c>
      <c r="S256" s="149">
        <v>0</v>
      </c>
      <c r="T256" s="150">
        <f>S256*H256</f>
        <v>0</v>
      </c>
      <c r="U256" s="29"/>
      <c r="V256" s="29"/>
      <c r="W256" s="29"/>
      <c r="X256" s="29"/>
      <c r="Y256" s="29"/>
      <c r="Z256" s="29"/>
      <c r="AA256" s="29"/>
      <c r="AB256" s="29"/>
      <c r="AC256" s="29"/>
      <c r="AD256" s="29"/>
      <c r="AE256" s="29"/>
      <c r="AR256" s="151" t="s">
        <v>165</v>
      </c>
      <c r="AT256" s="151" t="s">
        <v>160</v>
      </c>
      <c r="AU256" s="151" t="s">
        <v>80</v>
      </c>
      <c r="AY256" s="17" t="s">
        <v>157</v>
      </c>
      <c r="BE256" s="152">
        <f>IF(N256="základní",J256,0)</f>
        <v>0</v>
      </c>
      <c r="BF256" s="152">
        <f>IF(N256="snížená",J256,0)</f>
        <v>0</v>
      </c>
      <c r="BG256" s="152">
        <f>IF(N256="zákl. přenesená",J256,0)</f>
        <v>0</v>
      </c>
      <c r="BH256" s="152">
        <f>IF(N256="sníž. přenesená",J256,0)</f>
        <v>0</v>
      </c>
      <c r="BI256" s="152">
        <f>IF(N256="nulová",J256,0)</f>
        <v>0</v>
      </c>
      <c r="BJ256" s="17" t="s">
        <v>80</v>
      </c>
      <c r="BK256" s="152">
        <f>ROUND(I256*H256,2)</f>
        <v>0</v>
      </c>
      <c r="BL256" s="17" t="s">
        <v>165</v>
      </c>
      <c r="BM256" s="151" t="s">
        <v>1852</v>
      </c>
    </row>
    <row r="257" spans="1:65" s="2" customFormat="1" ht="16.5" customHeight="1" x14ac:dyDescent="0.2">
      <c r="A257" s="29"/>
      <c r="B257" s="140"/>
      <c r="C257" s="141" t="s">
        <v>597</v>
      </c>
      <c r="D257" s="141" t="s">
        <v>160</v>
      </c>
      <c r="E257" s="142" t="s">
        <v>1411</v>
      </c>
      <c r="F257" s="143" t="s">
        <v>1412</v>
      </c>
      <c r="G257" s="144" t="s">
        <v>1409</v>
      </c>
      <c r="H257" s="145">
        <v>1</v>
      </c>
      <c r="I257" s="146"/>
      <c r="J257" s="146">
        <f>ROUND(I257*H257,2)</f>
        <v>0</v>
      </c>
      <c r="K257" s="143" t="s">
        <v>1</v>
      </c>
      <c r="L257" s="30"/>
      <c r="M257" s="147" t="s">
        <v>1</v>
      </c>
      <c r="N257" s="148" t="s">
        <v>37</v>
      </c>
      <c r="O257" s="149">
        <v>0</v>
      </c>
      <c r="P257" s="149">
        <f>O257*H257</f>
        <v>0</v>
      </c>
      <c r="Q257" s="149">
        <v>0</v>
      </c>
      <c r="R257" s="149">
        <f>Q257*H257</f>
        <v>0</v>
      </c>
      <c r="S257" s="149">
        <v>0</v>
      </c>
      <c r="T257" s="150">
        <f>S257*H257</f>
        <v>0</v>
      </c>
      <c r="U257" s="29"/>
      <c r="V257" s="29"/>
      <c r="W257" s="29"/>
      <c r="X257" s="29"/>
      <c r="Y257" s="29"/>
      <c r="Z257" s="29"/>
      <c r="AA257" s="29"/>
      <c r="AB257" s="29"/>
      <c r="AC257" s="29"/>
      <c r="AD257" s="29"/>
      <c r="AE257" s="29"/>
      <c r="AR257" s="151" t="s">
        <v>165</v>
      </c>
      <c r="AT257" s="151" t="s">
        <v>160</v>
      </c>
      <c r="AU257" s="151" t="s">
        <v>80</v>
      </c>
      <c r="AY257" s="17" t="s">
        <v>157</v>
      </c>
      <c r="BE257" s="152">
        <f>IF(N257="základní",J257,0)</f>
        <v>0</v>
      </c>
      <c r="BF257" s="152">
        <f>IF(N257="snížená",J257,0)</f>
        <v>0</v>
      </c>
      <c r="BG257" s="152">
        <f>IF(N257="zákl. přenesená",J257,0)</f>
        <v>0</v>
      </c>
      <c r="BH257" s="152">
        <f>IF(N257="sníž. přenesená",J257,0)</f>
        <v>0</v>
      </c>
      <c r="BI257" s="152">
        <f>IF(N257="nulová",J257,0)</f>
        <v>0</v>
      </c>
      <c r="BJ257" s="17" t="s">
        <v>80</v>
      </c>
      <c r="BK257" s="152">
        <f>ROUND(I257*H257,2)</f>
        <v>0</v>
      </c>
      <c r="BL257" s="17" t="s">
        <v>165</v>
      </c>
      <c r="BM257" s="151" t="s">
        <v>1853</v>
      </c>
    </row>
    <row r="258" spans="1:65" s="2" customFormat="1" ht="16.5" customHeight="1" x14ac:dyDescent="0.2">
      <c r="A258" s="29"/>
      <c r="B258" s="140"/>
      <c r="C258" s="141" t="s">
        <v>601</v>
      </c>
      <c r="D258" s="141" t="s">
        <v>160</v>
      </c>
      <c r="E258" s="142" t="s">
        <v>1414</v>
      </c>
      <c r="F258" s="143" t="s">
        <v>1415</v>
      </c>
      <c r="G258" s="144" t="s">
        <v>1409</v>
      </c>
      <c r="H258" s="145">
        <v>1</v>
      </c>
      <c r="I258" s="146"/>
      <c r="J258" s="146">
        <f>ROUND(I258*H258,2)</f>
        <v>0</v>
      </c>
      <c r="K258" s="143" t="s">
        <v>1</v>
      </c>
      <c r="L258" s="30"/>
      <c r="M258" s="147" t="s">
        <v>1</v>
      </c>
      <c r="N258" s="148" t="s">
        <v>37</v>
      </c>
      <c r="O258" s="149">
        <v>0</v>
      </c>
      <c r="P258" s="149">
        <f>O258*H258</f>
        <v>0</v>
      </c>
      <c r="Q258" s="149">
        <v>0</v>
      </c>
      <c r="R258" s="149">
        <f>Q258*H258</f>
        <v>0</v>
      </c>
      <c r="S258" s="149">
        <v>0</v>
      </c>
      <c r="T258" s="150">
        <f>S258*H258</f>
        <v>0</v>
      </c>
      <c r="U258" s="29"/>
      <c r="V258" s="29"/>
      <c r="W258" s="29"/>
      <c r="X258" s="29"/>
      <c r="Y258" s="29"/>
      <c r="Z258" s="29"/>
      <c r="AA258" s="29"/>
      <c r="AB258" s="29"/>
      <c r="AC258" s="29"/>
      <c r="AD258" s="29"/>
      <c r="AE258" s="29"/>
      <c r="AR258" s="151" t="s">
        <v>165</v>
      </c>
      <c r="AT258" s="151" t="s">
        <v>160</v>
      </c>
      <c r="AU258" s="151" t="s">
        <v>80</v>
      </c>
      <c r="AY258" s="17" t="s">
        <v>157</v>
      </c>
      <c r="BE258" s="152">
        <f>IF(N258="základní",J258,0)</f>
        <v>0</v>
      </c>
      <c r="BF258" s="152">
        <f>IF(N258="snížená",J258,0)</f>
        <v>0</v>
      </c>
      <c r="BG258" s="152">
        <f>IF(N258="zákl. přenesená",J258,0)</f>
        <v>0</v>
      </c>
      <c r="BH258" s="152">
        <f>IF(N258="sníž. přenesená",J258,0)</f>
        <v>0</v>
      </c>
      <c r="BI258" s="152">
        <f>IF(N258="nulová",J258,0)</f>
        <v>0</v>
      </c>
      <c r="BJ258" s="17" t="s">
        <v>80</v>
      </c>
      <c r="BK258" s="152">
        <f>ROUND(I258*H258,2)</f>
        <v>0</v>
      </c>
      <c r="BL258" s="17" t="s">
        <v>165</v>
      </c>
      <c r="BM258" s="151" t="s">
        <v>1854</v>
      </c>
    </row>
    <row r="259" spans="1:65" s="12" customFormat="1" ht="25.9" customHeight="1" x14ac:dyDescent="0.2">
      <c r="B259" s="128"/>
      <c r="D259" s="129" t="s">
        <v>71</v>
      </c>
      <c r="E259" s="130" t="s">
        <v>411</v>
      </c>
      <c r="F259" s="130" t="s">
        <v>412</v>
      </c>
      <c r="J259" s="131">
        <f>BK259</f>
        <v>0</v>
      </c>
      <c r="L259" s="128"/>
      <c r="M259" s="132"/>
      <c r="N259" s="133"/>
      <c r="O259" s="133"/>
      <c r="P259" s="134">
        <f>P260</f>
        <v>0</v>
      </c>
      <c r="Q259" s="133"/>
      <c r="R259" s="134">
        <f>R260</f>
        <v>0</v>
      </c>
      <c r="S259" s="133"/>
      <c r="T259" s="135">
        <f>T260</f>
        <v>0</v>
      </c>
      <c r="AR259" s="129" t="s">
        <v>158</v>
      </c>
      <c r="AT259" s="136" t="s">
        <v>71</v>
      </c>
      <c r="AU259" s="136" t="s">
        <v>72</v>
      </c>
      <c r="AY259" s="129" t="s">
        <v>157</v>
      </c>
      <c r="BK259" s="137">
        <f>BK260</f>
        <v>0</v>
      </c>
    </row>
    <row r="260" spans="1:65" s="12" customFormat="1" ht="22.9" customHeight="1" x14ac:dyDescent="0.2">
      <c r="B260" s="128"/>
      <c r="D260" s="129" t="s">
        <v>71</v>
      </c>
      <c r="E260" s="138" t="s">
        <v>1543</v>
      </c>
      <c r="F260" s="138" t="s">
        <v>1544</v>
      </c>
      <c r="J260" s="139">
        <f>BK260</f>
        <v>0</v>
      </c>
      <c r="L260" s="128"/>
      <c r="M260" s="132"/>
      <c r="N260" s="133"/>
      <c r="O260" s="133"/>
      <c r="P260" s="134">
        <f>P261</f>
        <v>0</v>
      </c>
      <c r="Q260" s="133"/>
      <c r="R260" s="134">
        <f>R261</f>
        <v>0</v>
      </c>
      <c r="S260" s="133"/>
      <c r="T260" s="135">
        <f>T261</f>
        <v>0</v>
      </c>
      <c r="AR260" s="129" t="s">
        <v>158</v>
      </c>
      <c r="AT260" s="136" t="s">
        <v>71</v>
      </c>
      <c r="AU260" s="136" t="s">
        <v>80</v>
      </c>
      <c r="AY260" s="129" t="s">
        <v>157</v>
      </c>
      <c r="BK260" s="137">
        <f>BK261</f>
        <v>0</v>
      </c>
    </row>
    <row r="261" spans="1:65" s="2" customFormat="1" ht="16.5" customHeight="1" x14ac:dyDescent="0.2">
      <c r="A261" s="29"/>
      <c r="B261" s="140"/>
      <c r="C261" s="141" t="s">
        <v>605</v>
      </c>
      <c r="D261" s="141" t="s">
        <v>160</v>
      </c>
      <c r="E261" s="142" t="s">
        <v>1575</v>
      </c>
      <c r="F261" s="143" t="s">
        <v>1544</v>
      </c>
      <c r="G261" s="144" t="s">
        <v>1409</v>
      </c>
      <c r="H261" s="145">
        <v>1</v>
      </c>
      <c r="I261" s="146"/>
      <c r="J261" s="146">
        <f>ROUND(I261*H261,2)</f>
        <v>0</v>
      </c>
      <c r="K261" s="143" t="s">
        <v>164</v>
      </c>
      <c r="L261" s="30"/>
      <c r="M261" s="193" t="s">
        <v>1</v>
      </c>
      <c r="N261" s="194" t="s">
        <v>37</v>
      </c>
      <c r="O261" s="195">
        <v>0</v>
      </c>
      <c r="P261" s="195">
        <f>O261*H261</f>
        <v>0</v>
      </c>
      <c r="Q261" s="195">
        <v>0</v>
      </c>
      <c r="R261" s="195">
        <f>Q261*H261</f>
        <v>0</v>
      </c>
      <c r="S261" s="195">
        <v>0</v>
      </c>
      <c r="T261" s="196">
        <f>S261*H261</f>
        <v>0</v>
      </c>
      <c r="U261" s="29"/>
      <c r="V261" s="29"/>
      <c r="W261" s="29"/>
      <c r="X261" s="29"/>
      <c r="Y261" s="29"/>
      <c r="Z261" s="29"/>
      <c r="AA261" s="29"/>
      <c r="AB261" s="29"/>
      <c r="AC261" s="29"/>
      <c r="AD261" s="29"/>
      <c r="AE261" s="29"/>
      <c r="AR261" s="151" t="s">
        <v>1140</v>
      </c>
      <c r="AT261" s="151" t="s">
        <v>160</v>
      </c>
      <c r="AU261" s="151" t="s">
        <v>82</v>
      </c>
      <c r="AY261" s="17" t="s">
        <v>157</v>
      </c>
      <c r="BE261" s="152">
        <f>IF(N261="základní",J261,0)</f>
        <v>0</v>
      </c>
      <c r="BF261" s="152">
        <f>IF(N261="snížená",J261,0)</f>
        <v>0</v>
      </c>
      <c r="BG261" s="152">
        <f>IF(N261="zákl. přenesená",J261,0)</f>
        <v>0</v>
      </c>
      <c r="BH261" s="152">
        <f>IF(N261="sníž. přenesená",J261,0)</f>
        <v>0</v>
      </c>
      <c r="BI261" s="152">
        <f>IF(N261="nulová",J261,0)</f>
        <v>0</v>
      </c>
      <c r="BJ261" s="17" t="s">
        <v>80</v>
      </c>
      <c r="BK261" s="152">
        <f>ROUND(I261*H261,2)</f>
        <v>0</v>
      </c>
      <c r="BL261" s="17" t="s">
        <v>1140</v>
      </c>
      <c r="BM261" s="151" t="s">
        <v>1855</v>
      </c>
    </row>
    <row r="262" spans="1:65" s="2" customFormat="1" ht="6.95" customHeight="1" x14ac:dyDescent="0.2">
      <c r="A262" s="29"/>
      <c r="B262" s="44"/>
      <c r="C262" s="45"/>
      <c r="D262" s="45"/>
      <c r="E262" s="45"/>
      <c r="F262" s="45"/>
      <c r="G262" s="45"/>
      <c r="H262" s="45"/>
      <c r="I262" s="45"/>
      <c r="J262" s="45"/>
      <c r="K262" s="45"/>
      <c r="L262" s="30"/>
      <c r="M262" s="29"/>
      <c r="O262" s="29"/>
      <c r="P262" s="29"/>
      <c r="Q262" s="29"/>
      <c r="R262" s="29"/>
      <c r="S262" s="29"/>
      <c r="T262" s="29"/>
      <c r="U262" s="29"/>
      <c r="V262" s="29"/>
      <c r="W262" s="29"/>
      <c r="X262" s="29"/>
      <c r="Y262" s="29"/>
      <c r="Z262" s="29"/>
      <c r="AA262" s="29"/>
      <c r="AB262" s="29"/>
      <c r="AC262" s="29"/>
      <c r="AD262" s="29"/>
      <c r="AE262" s="29"/>
    </row>
  </sheetData>
  <autoFilter ref="C129:K261"/>
  <mergeCells count="9">
    <mergeCell ref="E87:H87"/>
    <mergeCell ref="E120:H120"/>
    <mergeCell ref="E122:H12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44"/>
  <sheetViews>
    <sheetView showGridLines="0" topLeftCell="A118" workbookViewId="0">
      <selection activeCell="I133" sqref="I133:I344"/>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111</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1856</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ROUND(J130,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ROUND((SUM(BE130:BE343)),  2)</f>
        <v>0</v>
      </c>
      <c r="G33" s="29"/>
      <c r="H33" s="29"/>
      <c r="I33" s="98">
        <v>0.21</v>
      </c>
      <c r="J33" s="97">
        <f>ROUND(((SUM(BE130:BE343))*I33),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ROUND((SUM(BF130:BF343)),  2)</f>
        <v>0</v>
      </c>
      <c r="G34" s="29"/>
      <c r="H34" s="29"/>
      <c r="I34" s="98">
        <v>0.15</v>
      </c>
      <c r="J34" s="97">
        <f>ROUND(((SUM(BF130:BF343))*I34),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ROUND((SUM(BG130:BG343)),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ROUND((SUM(BH130:BH343)),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ROUND((SUM(BI130:BI343)),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217 - Propustek v km 127,517</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J130</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J131</f>
        <v>0</v>
      </c>
      <c r="L97" s="110"/>
    </row>
    <row r="98" spans="1:31" s="10" customFormat="1" ht="19.899999999999999" customHeight="1" x14ac:dyDescent="0.2">
      <c r="B98" s="114"/>
      <c r="D98" s="115" t="s">
        <v>743</v>
      </c>
      <c r="E98" s="116"/>
      <c r="F98" s="116"/>
      <c r="G98" s="116"/>
      <c r="H98" s="116"/>
      <c r="I98" s="116"/>
      <c r="J98" s="117">
        <f>J132</f>
        <v>0</v>
      </c>
      <c r="L98" s="114"/>
    </row>
    <row r="99" spans="1:31" s="10" customFormat="1" ht="19.899999999999999" customHeight="1" x14ac:dyDescent="0.2">
      <c r="B99" s="114"/>
      <c r="D99" s="115" t="s">
        <v>1144</v>
      </c>
      <c r="E99" s="116"/>
      <c r="F99" s="116"/>
      <c r="G99" s="116"/>
      <c r="H99" s="116"/>
      <c r="I99" s="116"/>
      <c r="J99" s="117">
        <f>J174</f>
        <v>0</v>
      </c>
      <c r="L99" s="114"/>
    </row>
    <row r="100" spans="1:31" s="10" customFormat="1" ht="19.899999999999999" customHeight="1" x14ac:dyDescent="0.2">
      <c r="B100" s="114"/>
      <c r="D100" s="115" t="s">
        <v>967</v>
      </c>
      <c r="E100" s="116"/>
      <c r="F100" s="116"/>
      <c r="G100" s="116"/>
      <c r="H100" s="116"/>
      <c r="I100" s="116"/>
      <c r="J100" s="117">
        <f>J187</f>
        <v>0</v>
      </c>
      <c r="L100" s="114"/>
    </row>
    <row r="101" spans="1:31" s="10" customFormat="1" ht="19.899999999999999" customHeight="1" x14ac:dyDescent="0.2">
      <c r="B101" s="114"/>
      <c r="D101" s="115" t="s">
        <v>968</v>
      </c>
      <c r="E101" s="116"/>
      <c r="F101" s="116"/>
      <c r="G101" s="116"/>
      <c r="H101" s="116"/>
      <c r="I101" s="116"/>
      <c r="J101" s="117">
        <f>J203</f>
        <v>0</v>
      </c>
      <c r="L101" s="114"/>
    </row>
    <row r="102" spans="1:31" s="10" customFormat="1" ht="19.899999999999999" customHeight="1" x14ac:dyDescent="0.2">
      <c r="B102" s="114"/>
      <c r="D102" s="115" t="s">
        <v>139</v>
      </c>
      <c r="E102" s="116"/>
      <c r="F102" s="116"/>
      <c r="G102" s="116"/>
      <c r="H102" s="116"/>
      <c r="I102" s="116"/>
      <c r="J102" s="117">
        <f>J213</f>
        <v>0</v>
      </c>
      <c r="L102" s="114"/>
    </row>
    <row r="103" spans="1:31" s="10" customFormat="1" ht="19.899999999999999" customHeight="1" x14ac:dyDescent="0.2">
      <c r="B103" s="114"/>
      <c r="D103" s="115" t="s">
        <v>744</v>
      </c>
      <c r="E103" s="116"/>
      <c r="F103" s="116"/>
      <c r="G103" s="116"/>
      <c r="H103" s="116"/>
      <c r="I103" s="116"/>
      <c r="J103" s="117">
        <f>J265</f>
        <v>0</v>
      </c>
      <c r="L103" s="114"/>
    </row>
    <row r="104" spans="1:31" s="10" customFormat="1" ht="19.899999999999999" customHeight="1" x14ac:dyDescent="0.2">
      <c r="B104" s="114"/>
      <c r="D104" s="115" t="s">
        <v>969</v>
      </c>
      <c r="E104" s="116"/>
      <c r="F104" s="116"/>
      <c r="G104" s="116"/>
      <c r="H104" s="116"/>
      <c r="I104" s="116"/>
      <c r="J104" s="117">
        <f>J276</f>
        <v>0</v>
      </c>
      <c r="L104" s="114"/>
    </row>
    <row r="105" spans="1:31" s="10" customFormat="1" ht="19.899999999999999" customHeight="1" x14ac:dyDescent="0.2">
      <c r="B105" s="114"/>
      <c r="D105" s="115" t="s">
        <v>1146</v>
      </c>
      <c r="E105" s="116"/>
      <c r="F105" s="116"/>
      <c r="G105" s="116"/>
      <c r="H105" s="116"/>
      <c r="I105" s="116"/>
      <c r="J105" s="117">
        <f>J297</f>
        <v>0</v>
      </c>
      <c r="L105" s="114"/>
    </row>
    <row r="106" spans="1:31" s="9" customFormat="1" ht="24.95" customHeight="1" x14ac:dyDescent="0.2">
      <c r="B106" s="110"/>
      <c r="D106" s="111" t="s">
        <v>1147</v>
      </c>
      <c r="E106" s="112"/>
      <c r="F106" s="112"/>
      <c r="G106" s="112"/>
      <c r="H106" s="112"/>
      <c r="I106" s="112"/>
      <c r="J106" s="113">
        <f>J301</f>
        <v>0</v>
      </c>
      <c r="L106" s="110"/>
    </row>
    <row r="107" spans="1:31" s="10" customFormat="1" ht="19.899999999999999" customHeight="1" x14ac:dyDescent="0.2">
      <c r="B107" s="114"/>
      <c r="D107" s="115" t="s">
        <v>1148</v>
      </c>
      <c r="E107" s="116"/>
      <c r="F107" s="116"/>
      <c r="G107" s="116"/>
      <c r="H107" s="116"/>
      <c r="I107" s="116"/>
      <c r="J107" s="117">
        <f>J302</f>
        <v>0</v>
      </c>
      <c r="L107" s="114"/>
    </row>
    <row r="108" spans="1:31" s="9" customFormat="1" ht="24.95" customHeight="1" x14ac:dyDescent="0.2">
      <c r="B108" s="110"/>
      <c r="D108" s="111" t="s">
        <v>140</v>
      </c>
      <c r="E108" s="112"/>
      <c r="F108" s="112"/>
      <c r="G108" s="112"/>
      <c r="H108" s="112"/>
      <c r="I108" s="112"/>
      <c r="J108" s="113">
        <f>J315</f>
        <v>0</v>
      </c>
      <c r="L108" s="110"/>
    </row>
    <row r="109" spans="1:31" s="9" customFormat="1" ht="24.95" customHeight="1" x14ac:dyDescent="0.2">
      <c r="B109" s="110"/>
      <c r="D109" s="111" t="s">
        <v>141</v>
      </c>
      <c r="E109" s="112"/>
      <c r="F109" s="112"/>
      <c r="G109" s="112"/>
      <c r="H109" s="112"/>
      <c r="I109" s="112"/>
      <c r="J109" s="113">
        <f>J338</f>
        <v>0</v>
      </c>
      <c r="L109" s="110"/>
    </row>
    <row r="110" spans="1:31" s="10" customFormat="1" ht="19.899999999999999" customHeight="1" x14ac:dyDescent="0.2">
      <c r="B110" s="114"/>
      <c r="D110" s="115" t="s">
        <v>970</v>
      </c>
      <c r="E110" s="116"/>
      <c r="F110" s="116"/>
      <c r="G110" s="116"/>
      <c r="H110" s="116"/>
      <c r="I110" s="116"/>
      <c r="J110" s="117">
        <f>J339</f>
        <v>0</v>
      </c>
      <c r="L110" s="114"/>
    </row>
    <row r="111" spans="1:31" s="2" customFormat="1" ht="21.75" customHeight="1" x14ac:dyDescent="0.2">
      <c r="A111" s="29"/>
      <c r="B111" s="30"/>
      <c r="C111" s="29"/>
      <c r="D111" s="29"/>
      <c r="E111" s="29"/>
      <c r="F111" s="29"/>
      <c r="G111" s="29"/>
      <c r="H111" s="29"/>
      <c r="I111" s="29"/>
      <c r="J111" s="29"/>
      <c r="K111" s="29"/>
      <c r="L111" s="39"/>
      <c r="S111" s="29"/>
      <c r="T111" s="29"/>
      <c r="U111" s="29"/>
      <c r="V111" s="29"/>
      <c r="W111" s="29"/>
      <c r="X111" s="29"/>
      <c r="Y111" s="29"/>
      <c r="Z111" s="29"/>
      <c r="AA111" s="29"/>
      <c r="AB111" s="29"/>
      <c r="AC111" s="29"/>
      <c r="AD111" s="29"/>
      <c r="AE111" s="29"/>
    </row>
    <row r="112" spans="1:31" s="2" customFormat="1" ht="6.95" customHeight="1" x14ac:dyDescent="0.2">
      <c r="A112" s="29"/>
      <c r="B112" s="44"/>
      <c r="C112" s="45"/>
      <c r="D112" s="45"/>
      <c r="E112" s="45"/>
      <c r="F112" s="45"/>
      <c r="G112" s="45"/>
      <c r="H112" s="45"/>
      <c r="I112" s="45"/>
      <c r="J112" s="45"/>
      <c r="K112" s="45"/>
      <c r="L112" s="39"/>
      <c r="S112" s="29"/>
      <c r="T112" s="29"/>
      <c r="U112" s="29"/>
      <c r="V112" s="29"/>
      <c r="W112" s="29"/>
      <c r="X112" s="29"/>
      <c r="Y112" s="29"/>
      <c r="Z112" s="29"/>
      <c r="AA112" s="29"/>
      <c r="AB112" s="29"/>
      <c r="AC112" s="29"/>
      <c r="AD112" s="29"/>
      <c r="AE112" s="29"/>
    </row>
    <row r="116" spans="1:31" s="2" customFormat="1" ht="6.95" customHeight="1" x14ac:dyDescent="0.2">
      <c r="A116" s="29"/>
      <c r="B116" s="46"/>
      <c r="C116" s="47"/>
      <c r="D116" s="47"/>
      <c r="E116" s="47"/>
      <c r="F116" s="47"/>
      <c r="G116" s="47"/>
      <c r="H116" s="47"/>
      <c r="I116" s="47"/>
      <c r="J116" s="47"/>
      <c r="K116" s="47"/>
      <c r="L116" s="39"/>
      <c r="S116" s="29"/>
      <c r="T116" s="29"/>
      <c r="U116" s="29"/>
      <c r="V116" s="29"/>
      <c r="W116" s="29"/>
      <c r="X116" s="29"/>
      <c r="Y116" s="29"/>
      <c r="Z116" s="29"/>
      <c r="AA116" s="29"/>
      <c r="AB116" s="29"/>
      <c r="AC116" s="29"/>
      <c r="AD116" s="29"/>
      <c r="AE116" s="29"/>
    </row>
    <row r="117" spans="1:31" s="2" customFormat="1" ht="24.95" customHeight="1" x14ac:dyDescent="0.2">
      <c r="A117" s="29"/>
      <c r="B117" s="30"/>
      <c r="C117" s="21" t="s">
        <v>142</v>
      </c>
      <c r="D117" s="29"/>
      <c r="E117" s="29"/>
      <c r="F117" s="29"/>
      <c r="G117" s="29"/>
      <c r="H117" s="29"/>
      <c r="I117" s="29"/>
      <c r="J117" s="29"/>
      <c r="K117" s="29"/>
      <c r="L117" s="39"/>
      <c r="S117" s="29"/>
      <c r="T117" s="29"/>
      <c r="U117" s="29"/>
      <c r="V117" s="29"/>
      <c r="W117" s="29"/>
      <c r="X117" s="29"/>
      <c r="Y117" s="29"/>
      <c r="Z117" s="29"/>
      <c r="AA117" s="29"/>
      <c r="AB117" s="29"/>
      <c r="AC117" s="29"/>
      <c r="AD117" s="29"/>
      <c r="AE117" s="29"/>
    </row>
    <row r="118" spans="1:31" s="2" customFormat="1" ht="6.95" customHeight="1" x14ac:dyDescent="0.2">
      <c r="A118" s="29"/>
      <c r="B118" s="30"/>
      <c r="C118" s="29"/>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31" s="2" customFormat="1" ht="12" customHeight="1" x14ac:dyDescent="0.2">
      <c r="A119" s="29"/>
      <c r="B119" s="30"/>
      <c r="C119" s="26" t="s">
        <v>14</v>
      </c>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31" s="2" customFormat="1" ht="16.5" customHeight="1" x14ac:dyDescent="0.2">
      <c r="A120" s="29"/>
      <c r="B120" s="30"/>
      <c r="C120" s="29"/>
      <c r="D120" s="29"/>
      <c r="E120" s="253" t="str">
        <f>E7</f>
        <v>Oprava trati Moravské Bránice – Moravský Krumlov</v>
      </c>
      <c r="F120" s="254"/>
      <c r="G120" s="254"/>
      <c r="H120" s="254"/>
      <c r="I120" s="29"/>
      <c r="J120" s="29"/>
      <c r="K120" s="29"/>
      <c r="L120" s="39"/>
      <c r="S120" s="29"/>
      <c r="T120" s="29"/>
      <c r="U120" s="29"/>
      <c r="V120" s="29"/>
      <c r="W120" s="29"/>
      <c r="X120" s="29"/>
      <c r="Y120" s="29"/>
      <c r="Z120" s="29"/>
      <c r="AA120" s="29"/>
      <c r="AB120" s="29"/>
      <c r="AC120" s="29"/>
      <c r="AD120" s="29"/>
      <c r="AE120" s="29"/>
    </row>
    <row r="121" spans="1:31" s="2" customFormat="1" ht="12" customHeight="1" x14ac:dyDescent="0.2">
      <c r="A121" s="29"/>
      <c r="B121" s="30"/>
      <c r="C121" s="26" t="s">
        <v>131</v>
      </c>
      <c r="D121" s="29"/>
      <c r="E121" s="29"/>
      <c r="F121" s="29"/>
      <c r="G121" s="29"/>
      <c r="H121" s="29"/>
      <c r="I121" s="29"/>
      <c r="J121" s="29"/>
      <c r="K121" s="29"/>
      <c r="L121" s="39"/>
      <c r="S121" s="29"/>
      <c r="T121" s="29"/>
      <c r="U121" s="29"/>
      <c r="V121" s="29"/>
      <c r="W121" s="29"/>
      <c r="X121" s="29"/>
      <c r="Y121" s="29"/>
      <c r="Z121" s="29"/>
      <c r="AA121" s="29"/>
      <c r="AB121" s="29"/>
      <c r="AC121" s="29"/>
      <c r="AD121" s="29"/>
      <c r="AE121" s="29"/>
    </row>
    <row r="122" spans="1:31" s="2" customFormat="1" ht="16.5" customHeight="1" x14ac:dyDescent="0.2">
      <c r="A122" s="29"/>
      <c r="B122" s="30"/>
      <c r="C122" s="29"/>
      <c r="D122" s="29"/>
      <c r="E122" s="247" t="str">
        <f>E9</f>
        <v>SO 217 - Propustek v km 127,517</v>
      </c>
      <c r="F122" s="252"/>
      <c r="G122" s="252"/>
      <c r="H122" s="252"/>
      <c r="I122" s="29"/>
      <c r="J122" s="29"/>
      <c r="K122" s="29"/>
      <c r="L122" s="39"/>
      <c r="S122" s="29"/>
      <c r="T122" s="29"/>
      <c r="U122" s="29"/>
      <c r="V122" s="29"/>
      <c r="W122" s="29"/>
      <c r="X122" s="29"/>
      <c r="Y122" s="29"/>
      <c r="Z122" s="29"/>
      <c r="AA122" s="29"/>
      <c r="AB122" s="29"/>
      <c r="AC122" s="29"/>
      <c r="AD122" s="29"/>
      <c r="AE122" s="29"/>
    </row>
    <row r="123" spans="1:31" s="2" customFormat="1" ht="6.95" customHeight="1" x14ac:dyDescent="0.2">
      <c r="A123" s="29"/>
      <c r="B123" s="30"/>
      <c r="C123" s="29"/>
      <c r="D123" s="29"/>
      <c r="E123" s="29"/>
      <c r="F123" s="29"/>
      <c r="G123" s="29"/>
      <c r="H123" s="29"/>
      <c r="I123" s="29"/>
      <c r="J123" s="29"/>
      <c r="K123" s="29"/>
      <c r="L123" s="39"/>
      <c r="S123" s="29"/>
      <c r="T123" s="29"/>
      <c r="U123" s="29"/>
      <c r="V123" s="29"/>
      <c r="W123" s="29"/>
      <c r="X123" s="29"/>
      <c r="Y123" s="29"/>
      <c r="Z123" s="29"/>
      <c r="AA123" s="29"/>
      <c r="AB123" s="29"/>
      <c r="AC123" s="29"/>
      <c r="AD123" s="29"/>
      <c r="AE123" s="29"/>
    </row>
    <row r="124" spans="1:31" s="2" customFormat="1" ht="12" customHeight="1" x14ac:dyDescent="0.2">
      <c r="A124" s="29"/>
      <c r="B124" s="30"/>
      <c r="C124" s="26" t="s">
        <v>18</v>
      </c>
      <c r="D124" s="29"/>
      <c r="E124" s="29"/>
      <c r="F124" s="24" t="str">
        <f>F12</f>
        <v>Mezistaniční úsek km 128,431 – 122,460</v>
      </c>
      <c r="G124" s="29"/>
      <c r="H124" s="29"/>
      <c r="I124" s="26" t="s">
        <v>20</v>
      </c>
      <c r="J124" s="52" t="str">
        <f>IF(J12="","",J12)</f>
        <v>11. 2. 2021</v>
      </c>
      <c r="K124" s="29"/>
      <c r="L124" s="39"/>
      <c r="S124" s="29"/>
      <c r="T124" s="29"/>
      <c r="U124" s="29"/>
      <c r="V124" s="29"/>
      <c r="W124" s="29"/>
      <c r="X124" s="29"/>
      <c r="Y124" s="29"/>
      <c r="Z124" s="29"/>
      <c r="AA124" s="29"/>
      <c r="AB124" s="29"/>
      <c r="AC124" s="29"/>
      <c r="AD124" s="29"/>
      <c r="AE124" s="29"/>
    </row>
    <row r="125" spans="1:31" s="2" customFormat="1" ht="6.95" customHeight="1" x14ac:dyDescent="0.2">
      <c r="A125" s="29"/>
      <c r="B125" s="30"/>
      <c r="C125" s="29"/>
      <c r="D125" s="29"/>
      <c r="E125" s="29"/>
      <c r="F125" s="29"/>
      <c r="G125" s="29"/>
      <c r="H125" s="29"/>
      <c r="I125" s="29"/>
      <c r="J125" s="29"/>
      <c r="K125" s="29"/>
      <c r="L125" s="39"/>
      <c r="S125" s="29"/>
      <c r="T125" s="29"/>
      <c r="U125" s="29"/>
      <c r="V125" s="29"/>
      <c r="W125" s="29"/>
      <c r="X125" s="29"/>
      <c r="Y125" s="29"/>
      <c r="Z125" s="29"/>
      <c r="AA125" s="29"/>
      <c r="AB125" s="29"/>
      <c r="AC125" s="29"/>
      <c r="AD125" s="29"/>
      <c r="AE125" s="29"/>
    </row>
    <row r="126" spans="1:31" s="2" customFormat="1" ht="25.7" customHeight="1" x14ac:dyDescent="0.2">
      <c r="A126" s="29"/>
      <c r="B126" s="30"/>
      <c r="C126" s="26" t="s">
        <v>22</v>
      </c>
      <c r="D126" s="29"/>
      <c r="E126" s="29"/>
      <c r="F126" s="24" t="str">
        <f>E15</f>
        <v>SPRÁVA ŽELEZNIC, STÁTNÍ ORGANIZACE</v>
      </c>
      <c r="G126" s="29"/>
      <c r="H126" s="29"/>
      <c r="I126" s="26" t="s">
        <v>28</v>
      </c>
      <c r="J126" s="27" t="str">
        <f>E21</f>
        <v>Dopravní projektování spol. s r.o.</v>
      </c>
      <c r="K126" s="29"/>
      <c r="L126" s="39"/>
      <c r="S126" s="29"/>
      <c r="T126" s="29"/>
      <c r="U126" s="29"/>
      <c r="V126" s="29"/>
      <c r="W126" s="29"/>
      <c r="X126" s="29"/>
      <c r="Y126" s="29"/>
      <c r="Z126" s="29"/>
      <c r="AA126" s="29"/>
      <c r="AB126" s="29"/>
      <c r="AC126" s="29"/>
      <c r="AD126" s="29"/>
      <c r="AE126" s="29"/>
    </row>
    <row r="127" spans="1:31" s="2" customFormat="1" ht="25.7" customHeight="1" x14ac:dyDescent="0.2">
      <c r="A127" s="29"/>
      <c r="B127" s="30"/>
      <c r="C127" s="26" t="s">
        <v>26</v>
      </c>
      <c r="D127" s="29"/>
      <c r="E127" s="29"/>
      <c r="F127" s="24" t="str">
        <f>IF(E18="","",E18)</f>
        <v xml:space="preserve"> </v>
      </c>
      <c r="G127" s="29"/>
      <c r="H127" s="29"/>
      <c r="I127" s="26" t="s">
        <v>30</v>
      </c>
      <c r="J127" s="27" t="str">
        <f>E24</f>
        <v>Dopravní projektování spol. s r.o.</v>
      </c>
      <c r="K127" s="29"/>
      <c r="L127" s="39"/>
      <c r="S127" s="29"/>
      <c r="T127" s="29"/>
      <c r="U127" s="29"/>
      <c r="V127" s="29"/>
      <c r="W127" s="29"/>
      <c r="X127" s="29"/>
      <c r="Y127" s="29"/>
      <c r="Z127" s="29"/>
      <c r="AA127" s="29"/>
      <c r="AB127" s="29"/>
      <c r="AC127" s="29"/>
      <c r="AD127" s="29"/>
      <c r="AE127" s="29"/>
    </row>
    <row r="128" spans="1:31" s="2" customFormat="1" ht="10.35" customHeight="1" x14ac:dyDescent="0.2">
      <c r="A128" s="29"/>
      <c r="B128" s="30"/>
      <c r="C128" s="29"/>
      <c r="D128" s="29"/>
      <c r="E128" s="29"/>
      <c r="F128" s="29"/>
      <c r="G128" s="29"/>
      <c r="H128" s="29"/>
      <c r="I128" s="29"/>
      <c r="J128" s="29"/>
      <c r="K128" s="29"/>
      <c r="L128" s="39"/>
      <c r="S128" s="29"/>
      <c r="T128" s="29"/>
      <c r="U128" s="29"/>
      <c r="V128" s="29"/>
      <c r="W128" s="29"/>
      <c r="X128" s="29"/>
      <c r="Y128" s="29"/>
      <c r="Z128" s="29"/>
      <c r="AA128" s="29"/>
      <c r="AB128" s="29"/>
      <c r="AC128" s="29"/>
      <c r="AD128" s="29"/>
      <c r="AE128" s="29"/>
    </row>
    <row r="129" spans="1:65" s="11" customFormat="1" ht="29.25" customHeight="1" x14ac:dyDescent="0.2">
      <c r="A129" s="118"/>
      <c r="B129" s="119"/>
      <c r="C129" s="120" t="s">
        <v>143</v>
      </c>
      <c r="D129" s="121" t="s">
        <v>57</v>
      </c>
      <c r="E129" s="121" t="s">
        <v>53</v>
      </c>
      <c r="F129" s="121" t="s">
        <v>54</v>
      </c>
      <c r="G129" s="121" t="s">
        <v>144</v>
      </c>
      <c r="H129" s="121" t="s">
        <v>145</v>
      </c>
      <c r="I129" s="121" t="s">
        <v>146</v>
      </c>
      <c r="J129" s="121" t="s">
        <v>135</v>
      </c>
      <c r="K129" s="122" t="s">
        <v>147</v>
      </c>
      <c r="L129" s="123"/>
      <c r="M129" s="59" t="s">
        <v>1</v>
      </c>
      <c r="N129" s="60" t="s">
        <v>36</v>
      </c>
      <c r="O129" s="60" t="s">
        <v>148</v>
      </c>
      <c r="P129" s="60" t="s">
        <v>149</v>
      </c>
      <c r="Q129" s="60" t="s">
        <v>150</v>
      </c>
      <c r="R129" s="60" t="s">
        <v>151</v>
      </c>
      <c r="S129" s="60" t="s">
        <v>152</v>
      </c>
      <c r="T129" s="61" t="s">
        <v>153</v>
      </c>
      <c r="U129" s="118"/>
      <c r="V129" s="118"/>
      <c r="W129" s="118"/>
      <c r="X129" s="118"/>
      <c r="Y129" s="118"/>
      <c r="Z129" s="118"/>
      <c r="AA129" s="118"/>
      <c r="AB129" s="118"/>
      <c r="AC129" s="118"/>
      <c r="AD129" s="118"/>
      <c r="AE129" s="118"/>
    </row>
    <row r="130" spans="1:65" s="2" customFormat="1" ht="22.9" customHeight="1" x14ac:dyDescent="0.25">
      <c r="A130" s="29"/>
      <c r="B130" s="30"/>
      <c r="C130" s="66" t="s">
        <v>154</v>
      </c>
      <c r="D130" s="29"/>
      <c r="E130" s="29"/>
      <c r="F130" s="29"/>
      <c r="G130" s="29"/>
      <c r="H130" s="29"/>
      <c r="I130" s="29"/>
      <c r="J130" s="124">
        <f>BK130</f>
        <v>0</v>
      </c>
      <c r="K130" s="29"/>
      <c r="L130" s="30"/>
      <c r="M130" s="62"/>
      <c r="N130" s="53"/>
      <c r="O130" s="63"/>
      <c r="P130" s="125">
        <f>P131+P301+P315+P338</f>
        <v>399.38936900000004</v>
      </c>
      <c r="Q130" s="63"/>
      <c r="R130" s="125">
        <f>R131+R301+R315+R338</f>
        <v>242.49233968999999</v>
      </c>
      <c r="S130" s="63"/>
      <c r="T130" s="126">
        <f>T131+T301+T315+T338</f>
        <v>102.72449999999999</v>
      </c>
      <c r="U130" s="29"/>
      <c r="V130" s="29"/>
      <c r="W130" s="29"/>
      <c r="X130" s="29"/>
      <c r="Y130" s="29"/>
      <c r="Z130" s="29"/>
      <c r="AA130" s="29"/>
      <c r="AB130" s="29"/>
      <c r="AC130" s="29"/>
      <c r="AD130" s="29"/>
      <c r="AE130" s="29"/>
      <c r="AT130" s="17" t="s">
        <v>71</v>
      </c>
      <c r="AU130" s="17" t="s">
        <v>137</v>
      </c>
      <c r="BK130" s="127">
        <f>BK131+BK301+BK315+BK338</f>
        <v>0</v>
      </c>
    </row>
    <row r="131" spans="1:65" s="12" customFormat="1" ht="25.9" customHeight="1" x14ac:dyDescent="0.2">
      <c r="B131" s="128"/>
      <c r="D131" s="129" t="s">
        <v>71</v>
      </c>
      <c r="E131" s="130" t="s">
        <v>155</v>
      </c>
      <c r="F131" s="130" t="s">
        <v>156</v>
      </c>
      <c r="J131" s="131">
        <f>BK131</f>
        <v>0</v>
      </c>
      <c r="L131" s="128"/>
      <c r="M131" s="132"/>
      <c r="N131" s="133"/>
      <c r="O131" s="133"/>
      <c r="P131" s="134">
        <f>P132+P174+P187+P203+P213+P265+P276+P297</f>
        <v>394.86371900000006</v>
      </c>
      <c r="Q131" s="133"/>
      <c r="R131" s="134">
        <f>R132+R174+R187+R203+R213+R265+R276+R297</f>
        <v>242.46033968999998</v>
      </c>
      <c r="S131" s="133"/>
      <c r="T131" s="135">
        <f>T132+T174+T187+T203+T213+T265+T276+T297</f>
        <v>102.72449999999999</v>
      </c>
      <c r="AR131" s="129" t="s">
        <v>80</v>
      </c>
      <c r="AT131" s="136" t="s">
        <v>71</v>
      </c>
      <c r="AU131" s="136" t="s">
        <v>72</v>
      </c>
      <c r="AY131" s="129" t="s">
        <v>157</v>
      </c>
      <c r="BK131" s="137">
        <f>BK132+BK174+BK187+BK203+BK213+BK265+BK276+BK297</f>
        <v>0</v>
      </c>
    </row>
    <row r="132" spans="1:65" s="12" customFormat="1" ht="22.9" customHeight="1" x14ac:dyDescent="0.2">
      <c r="B132" s="128"/>
      <c r="D132" s="129" t="s">
        <v>71</v>
      </c>
      <c r="E132" s="138" t="s">
        <v>80</v>
      </c>
      <c r="F132" s="138" t="s">
        <v>745</v>
      </c>
      <c r="J132" s="139">
        <f>BK132</f>
        <v>0</v>
      </c>
      <c r="L132" s="128"/>
      <c r="M132" s="132"/>
      <c r="N132" s="133"/>
      <c r="O132" s="133"/>
      <c r="P132" s="134">
        <f>SUM(P133:P173)</f>
        <v>76.210880000000003</v>
      </c>
      <c r="Q132" s="133"/>
      <c r="R132" s="134">
        <f>SUM(R133:R173)</f>
        <v>97.387039999999985</v>
      </c>
      <c r="S132" s="133"/>
      <c r="T132" s="135">
        <f>SUM(T133:T173)</f>
        <v>10.8</v>
      </c>
      <c r="AR132" s="129" t="s">
        <v>80</v>
      </c>
      <c r="AT132" s="136" t="s">
        <v>71</v>
      </c>
      <c r="AU132" s="136" t="s">
        <v>80</v>
      </c>
      <c r="AY132" s="129" t="s">
        <v>157</v>
      </c>
      <c r="BK132" s="137">
        <f>SUM(BK133:BK173)</f>
        <v>0</v>
      </c>
    </row>
    <row r="133" spans="1:65" s="2" customFormat="1" ht="48" x14ac:dyDescent="0.2">
      <c r="A133" s="29"/>
      <c r="B133" s="140"/>
      <c r="C133" s="141" t="s">
        <v>80</v>
      </c>
      <c r="D133" s="141" t="s">
        <v>160</v>
      </c>
      <c r="E133" s="142" t="s">
        <v>1149</v>
      </c>
      <c r="F133" s="143" t="s">
        <v>1150</v>
      </c>
      <c r="G133" s="144" t="s">
        <v>163</v>
      </c>
      <c r="H133" s="145">
        <v>6</v>
      </c>
      <c r="I133" s="146"/>
      <c r="J133" s="146">
        <f>ROUND(I133*H133,2)</f>
        <v>0</v>
      </c>
      <c r="K133" s="143" t="s">
        <v>1</v>
      </c>
      <c r="L133" s="30"/>
      <c r="M133" s="147" t="s">
        <v>1</v>
      </c>
      <c r="N133" s="148" t="s">
        <v>37</v>
      </c>
      <c r="O133" s="149">
        <v>2.1309999999999998</v>
      </c>
      <c r="P133" s="149">
        <f>O133*H133</f>
        <v>12.785999999999998</v>
      </c>
      <c r="Q133" s="149">
        <v>0</v>
      </c>
      <c r="R133" s="149">
        <f>Q133*H133</f>
        <v>0</v>
      </c>
      <c r="S133" s="149">
        <v>1.8</v>
      </c>
      <c r="T133" s="150">
        <f>S133*H133</f>
        <v>10.8</v>
      </c>
      <c r="U133" s="29"/>
      <c r="V133" s="29"/>
      <c r="W133" s="29"/>
      <c r="X133" s="29"/>
      <c r="Y133" s="29"/>
      <c r="Z133" s="29"/>
      <c r="AA133" s="29"/>
      <c r="AB133" s="29"/>
      <c r="AC133" s="29"/>
      <c r="AD133" s="29"/>
      <c r="AE133" s="29"/>
      <c r="AR133" s="151" t="s">
        <v>165</v>
      </c>
      <c r="AT133" s="151" t="s">
        <v>160</v>
      </c>
      <c r="AU133" s="151" t="s">
        <v>82</v>
      </c>
      <c r="AY133" s="17" t="s">
        <v>157</v>
      </c>
      <c r="BE133" s="152">
        <f>IF(N133="základní",J133,0)</f>
        <v>0</v>
      </c>
      <c r="BF133" s="152">
        <f>IF(N133="snížená",J133,0)</f>
        <v>0</v>
      </c>
      <c r="BG133" s="152">
        <f>IF(N133="zákl. přenesená",J133,0)</f>
        <v>0</v>
      </c>
      <c r="BH133" s="152">
        <f>IF(N133="sníž. přenesená",J133,0)</f>
        <v>0</v>
      </c>
      <c r="BI133" s="152">
        <f>IF(N133="nulová",J133,0)</f>
        <v>0</v>
      </c>
      <c r="BJ133" s="17" t="s">
        <v>80</v>
      </c>
      <c r="BK133" s="152">
        <f>ROUND(I133*H133,2)</f>
        <v>0</v>
      </c>
      <c r="BL133" s="17" t="s">
        <v>165</v>
      </c>
      <c r="BM133" s="151" t="s">
        <v>1857</v>
      </c>
    </row>
    <row r="134" spans="1:65" s="2" customFormat="1" ht="331.5" x14ac:dyDescent="0.2">
      <c r="A134" s="29"/>
      <c r="B134" s="30"/>
      <c r="C134" s="29"/>
      <c r="D134" s="153" t="s">
        <v>167</v>
      </c>
      <c r="E134" s="29"/>
      <c r="F134" s="154" t="s">
        <v>1152</v>
      </c>
      <c r="G134" s="29"/>
      <c r="H134" s="29"/>
      <c r="I134" s="29"/>
      <c r="J134" s="29"/>
      <c r="K134" s="29"/>
      <c r="L134" s="30"/>
      <c r="M134" s="155"/>
      <c r="N134" s="156"/>
      <c r="O134" s="55"/>
      <c r="P134" s="55"/>
      <c r="Q134" s="55"/>
      <c r="R134" s="55"/>
      <c r="S134" s="55"/>
      <c r="T134" s="56"/>
      <c r="U134" s="29"/>
      <c r="V134" s="29"/>
      <c r="W134" s="29"/>
      <c r="X134" s="29"/>
      <c r="Y134" s="29"/>
      <c r="Z134" s="29"/>
      <c r="AA134" s="29"/>
      <c r="AB134" s="29"/>
      <c r="AC134" s="29"/>
      <c r="AD134" s="29"/>
      <c r="AE134" s="29"/>
      <c r="AT134" s="17" t="s">
        <v>167</v>
      </c>
      <c r="AU134" s="17" t="s">
        <v>82</v>
      </c>
    </row>
    <row r="135" spans="1:65" s="14" customFormat="1" x14ac:dyDescent="0.2">
      <c r="B135" s="163"/>
      <c r="D135" s="153" t="s">
        <v>169</v>
      </c>
      <c r="E135" s="164" t="s">
        <v>1</v>
      </c>
      <c r="F135" s="165" t="s">
        <v>1153</v>
      </c>
      <c r="H135" s="166">
        <v>6</v>
      </c>
      <c r="L135" s="163"/>
      <c r="M135" s="167"/>
      <c r="N135" s="168"/>
      <c r="O135" s="168"/>
      <c r="P135" s="168"/>
      <c r="Q135" s="168"/>
      <c r="R135" s="168"/>
      <c r="S135" s="168"/>
      <c r="T135" s="169"/>
      <c r="AT135" s="164" t="s">
        <v>169</v>
      </c>
      <c r="AU135" s="164" t="s">
        <v>82</v>
      </c>
      <c r="AV135" s="14" t="s">
        <v>82</v>
      </c>
      <c r="AW135" s="14" t="s">
        <v>171</v>
      </c>
      <c r="AX135" s="14" t="s">
        <v>80</v>
      </c>
      <c r="AY135" s="164" t="s">
        <v>157</v>
      </c>
    </row>
    <row r="136" spans="1:65" s="2" customFormat="1" ht="24" x14ac:dyDescent="0.2">
      <c r="A136" s="29"/>
      <c r="B136" s="140"/>
      <c r="C136" s="141" t="s">
        <v>82</v>
      </c>
      <c r="D136" s="141" t="s">
        <v>160</v>
      </c>
      <c r="E136" s="142" t="s">
        <v>1154</v>
      </c>
      <c r="F136" s="143" t="s">
        <v>1155</v>
      </c>
      <c r="G136" s="144" t="s">
        <v>1156</v>
      </c>
      <c r="H136" s="145">
        <v>168</v>
      </c>
      <c r="I136" s="146"/>
      <c r="J136" s="146">
        <f>ROUND(I136*H136,2)</f>
        <v>0</v>
      </c>
      <c r="K136" s="143" t="s">
        <v>164</v>
      </c>
      <c r="L136" s="30"/>
      <c r="M136" s="147" t="s">
        <v>1</v>
      </c>
      <c r="N136" s="148" t="s">
        <v>37</v>
      </c>
      <c r="O136" s="149">
        <v>0.184</v>
      </c>
      <c r="P136" s="149">
        <f>O136*H136</f>
        <v>30.911999999999999</v>
      </c>
      <c r="Q136" s="149">
        <v>3.0000000000000001E-5</v>
      </c>
      <c r="R136" s="149">
        <f>Q136*H136</f>
        <v>5.0400000000000002E-3</v>
      </c>
      <c r="S136" s="149">
        <v>0</v>
      </c>
      <c r="T136" s="150">
        <f>S136*H136</f>
        <v>0</v>
      </c>
      <c r="U136" s="29"/>
      <c r="V136" s="29"/>
      <c r="W136" s="29"/>
      <c r="X136" s="29"/>
      <c r="Y136" s="29"/>
      <c r="Z136" s="29"/>
      <c r="AA136" s="29"/>
      <c r="AB136" s="29"/>
      <c r="AC136" s="29"/>
      <c r="AD136" s="29"/>
      <c r="AE136" s="29"/>
      <c r="AR136" s="151" t="s">
        <v>165</v>
      </c>
      <c r="AT136" s="151" t="s">
        <v>160</v>
      </c>
      <c r="AU136" s="151" t="s">
        <v>82</v>
      </c>
      <c r="AY136" s="17" t="s">
        <v>157</v>
      </c>
      <c r="BE136" s="152">
        <f>IF(N136="základní",J136,0)</f>
        <v>0</v>
      </c>
      <c r="BF136" s="152">
        <f>IF(N136="snížená",J136,0)</f>
        <v>0</v>
      </c>
      <c r="BG136" s="152">
        <f>IF(N136="zákl. přenesená",J136,0)</f>
        <v>0</v>
      </c>
      <c r="BH136" s="152">
        <f>IF(N136="sníž. přenesená",J136,0)</f>
        <v>0</v>
      </c>
      <c r="BI136" s="152">
        <f>IF(N136="nulová",J136,0)</f>
        <v>0</v>
      </c>
      <c r="BJ136" s="17" t="s">
        <v>80</v>
      </c>
      <c r="BK136" s="152">
        <f>ROUND(I136*H136,2)</f>
        <v>0</v>
      </c>
      <c r="BL136" s="17" t="s">
        <v>165</v>
      </c>
      <c r="BM136" s="151" t="s">
        <v>1858</v>
      </c>
    </row>
    <row r="137" spans="1:65" s="2" customFormat="1" ht="234" x14ac:dyDescent="0.2">
      <c r="A137" s="29"/>
      <c r="B137" s="30"/>
      <c r="C137" s="29"/>
      <c r="D137" s="153" t="s">
        <v>167</v>
      </c>
      <c r="E137" s="29"/>
      <c r="F137" s="154" t="s">
        <v>1158</v>
      </c>
      <c r="G137" s="29"/>
      <c r="H137" s="29"/>
      <c r="I137" s="29"/>
      <c r="J137" s="29"/>
      <c r="K137" s="29"/>
      <c r="L137" s="30"/>
      <c r="M137" s="155"/>
      <c r="N137" s="156"/>
      <c r="O137" s="55"/>
      <c r="P137" s="55"/>
      <c r="Q137" s="55"/>
      <c r="R137" s="55"/>
      <c r="S137" s="55"/>
      <c r="T137" s="56"/>
      <c r="U137" s="29"/>
      <c r="V137" s="29"/>
      <c r="W137" s="29"/>
      <c r="X137" s="29"/>
      <c r="Y137" s="29"/>
      <c r="Z137" s="29"/>
      <c r="AA137" s="29"/>
      <c r="AB137" s="29"/>
      <c r="AC137" s="29"/>
      <c r="AD137" s="29"/>
      <c r="AE137" s="29"/>
      <c r="AT137" s="17" t="s">
        <v>167</v>
      </c>
      <c r="AU137" s="17" t="s">
        <v>82</v>
      </c>
    </row>
    <row r="138" spans="1:65" s="14" customFormat="1" x14ac:dyDescent="0.2">
      <c r="B138" s="163"/>
      <c r="D138" s="153" t="s">
        <v>169</v>
      </c>
      <c r="E138" s="164" t="s">
        <v>1</v>
      </c>
      <c r="F138" s="165" t="s">
        <v>1159</v>
      </c>
      <c r="H138" s="166">
        <v>168</v>
      </c>
      <c r="L138" s="163"/>
      <c r="M138" s="167"/>
      <c r="N138" s="168"/>
      <c r="O138" s="168"/>
      <c r="P138" s="168"/>
      <c r="Q138" s="168"/>
      <c r="R138" s="168"/>
      <c r="S138" s="168"/>
      <c r="T138" s="169"/>
      <c r="AT138" s="164" t="s">
        <v>169</v>
      </c>
      <c r="AU138" s="164" t="s">
        <v>82</v>
      </c>
      <c r="AV138" s="14" t="s">
        <v>82</v>
      </c>
      <c r="AW138" s="14" t="s">
        <v>171</v>
      </c>
      <c r="AX138" s="14" t="s">
        <v>80</v>
      </c>
      <c r="AY138" s="164" t="s">
        <v>157</v>
      </c>
    </row>
    <row r="139" spans="1:65" s="2" customFormat="1" ht="16.5" customHeight="1" x14ac:dyDescent="0.2">
      <c r="A139" s="29"/>
      <c r="B139" s="140"/>
      <c r="C139" s="177" t="s">
        <v>182</v>
      </c>
      <c r="D139" s="177" t="s">
        <v>183</v>
      </c>
      <c r="E139" s="178" t="s">
        <v>841</v>
      </c>
      <c r="F139" s="179" t="s">
        <v>842</v>
      </c>
      <c r="G139" s="180" t="s">
        <v>186</v>
      </c>
      <c r="H139" s="181">
        <v>87.781999999999996</v>
      </c>
      <c r="I139" s="182"/>
      <c r="J139" s="182">
        <f>ROUND(I139*H139,2)</f>
        <v>0</v>
      </c>
      <c r="K139" s="179" t="s">
        <v>201</v>
      </c>
      <c r="L139" s="183"/>
      <c r="M139" s="184" t="s">
        <v>1</v>
      </c>
      <c r="N139" s="185" t="s">
        <v>37</v>
      </c>
      <c r="O139" s="149">
        <v>0</v>
      </c>
      <c r="P139" s="149">
        <f>O139*H139</f>
        <v>0</v>
      </c>
      <c r="Q139" s="149">
        <v>1</v>
      </c>
      <c r="R139" s="149">
        <f>Q139*H139</f>
        <v>87.781999999999996</v>
      </c>
      <c r="S139" s="149">
        <v>0</v>
      </c>
      <c r="T139" s="150">
        <f>S139*H139</f>
        <v>0</v>
      </c>
      <c r="U139" s="29"/>
      <c r="V139" s="29"/>
      <c r="W139" s="29"/>
      <c r="X139" s="29"/>
      <c r="Y139" s="29"/>
      <c r="Z139" s="29"/>
      <c r="AA139" s="29"/>
      <c r="AB139" s="29"/>
      <c r="AC139" s="29"/>
      <c r="AD139" s="29"/>
      <c r="AE139" s="29"/>
      <c r="AR139" s="151" t="s">
        <v>187</v>
      </c>
      <c r="AT139" s="151" t="s">
        <v>183</v>
      </c>
      <c r="AU139" s="151" t="s">
        <v>82</v>
      </c>
      <c r="AY139" s="17" t="s">
        <v>157</v>
      </c>
      <c r="BE139" s="152">
        <f>IF(N139="základní",J139,0)</f>
        <v>0</v>
      </c>
      <c r="BF139" s="152">
        <f>IF(N139="snížená",J139,0)</f>
        <v>0</v>
      </c>
      <c r="BG139" s="152">
        <f>IF(N139="zákl. přenesená",J139,0)</f>
        <v>0</v>
      </c>
      <c r="BH139" s="152">
        <f>IF(N139="sníž. přenesená",J139,0)</f>
        <v>0</v>
      </c>
      <c r="BI139" s="152">
        <f>IF(N139="nulová",J139,0)</f>
        <v>0</v>
      </c>
      <c r="BJ139" s="17" t="s">
        <v>80</v>
      </c>
      <c r="BK139" s="152">
        <f>ROUND(I139*H139,2)</f>
        <v>0</v>
      </c>
      <c r="BL139" s="17" t="s">
        <v>165</v>
      </c>
      <c r="BM139" s="151" t="s">
        <v>1859</v>
      </c>
    </row>
    <row r="140" spans="1:65" s="14" customFormat="1" x14ac:dyDescent="0.2">
      <c r="B140" s="163"/>
      <c r="D140" s="153" t="s">
        <v>169</v>
      </c>
      <c r="E140" s="164" t="s">
        <v>1</v>
      </c>
      <c r="F140" s="165" t="s">
        <v>1860</v>
      </c>
      <c r="H140" s="166">
        <v>90.72</v>
      </c>
      <c r="L140" s="163"/>
      <c r="M140" s="167"/>
      <c r="N140" s="168"/>
      <c r="O140" s="168"/>
      <c r="P140" s="168"/>
      <c r="Q140" s="168"/>
      <c r="R140" s="168"/>
      <c r="S140" s="168"/>
      <c r="T140" s="169"/>
      <c r="AT140" s="164" t="s">
        <v>169</v>
      </c>
      <c r="AU140" s="164" t="s">
        <v>82</v>
      </c>
      <c r="AV140" s="14" t="s">
        <v>82</v>
      </c>
      <c r="AW140" s="14" t="s">
        <v>171</v>
      </c>
      <c r="AX140" s="14" t="s">
        <v>72</v>
      </c>
      <c r="AY140" s="164" t="s">
        <v>157</v>
      </c>
    </row>
    <row r="141" spans="1:65" s="14" customFormat="1" x14ac:dyDescent="0.2">
      <c r="B141" s="163"/>
      <c r="D141" s="153" t="s">
        <v>169</v>
      </c>
      <c r="E141" s="164" t="s">
        <v>1</v>
      </c>
      <c r="F141" s="165" t="s">
        <v>1861</v>
      </c>
      <c r="H141" s="166">
        <v>4.7519999999999998</v>
      </c>
      <c r="L141" s="163"/>
      <c r="M141" s="167"/>
      <c r="N141" s="168"/>
      <c r="O141" s="168"/>
      <c r="P141" s="168"/>
      <c r="Q141" s="168"/>
      <c r="R141" s="168"/>
      <c r="S141" s="168"/>
      <c r="T141" s="169"/>
      <c r="AT141" s="164" t="s">
        <v>169</v>
      </c>
      <c r="AU141" s="164" t="s">
        <v>82</v>
      </c>
      <c r="AV141" s="14" t="s">
        <v>82</v>
      </c>
      <c r="AW141" s="14" t="s">
        <v>171</v>
      </c>
      <c r="AX141" s="14" t="s">
        <v>72</v>
      </c>
      <c r="AY141" s="164" t="s">
        <v>157</v>
      </c>
    </row>
    <row r="142" spans="1:65" s="14" customFormat="1" x14ac:dyDescent="0.2">
      <c r="B142" s="163"/>
      <c r="D142" s="153" t="s">
        <v>169</v>
      </c>
      <c r="E142" s="164" t="s">
        <v>1</v>
      </c>
      <c r="F142" s="165" t="s">
        <v>1862</v>
      </c>
      <c r="H142" s="166">
        <v>-6.7824</v>
      </c>
      <c r="L142" s="163"/>
      <c r="M142" s="167"/>
      <c r="N142" s="168"/>
      <c r="O142" s="168"/>
      <c r="P142" s="168"/>
      <c r="Q142" s="168"/>
      <c r="R142" s="168"/>
      <c r="S142" s="168"/>
      <c r="T142" s="169"/>
      <c r="AT142" s="164" t="s">
        <v>169</v>
      </c>
      <c r="AU142" s="164" t="s">
        <v>82</v>
      </c>
      <c r="AV142" s="14" t="s">
        <v>82</v>
      </c>
      <c r="AW142" s="14" t="s">
        <v>171</v>
      </c>
      <c r="AX142" s="14" t="s">
        <v>72</v>
      </c>
      <c r="AY142" s="164" t="s">
        <v>157</v>
      </c>
    </row>
    <row r="143" spans="1:65" s="14" customFormat="1" x14ac:dyDescent="0.2">
      <c r="B143" s="163"/>
      <c r="D143" s="153" t="s">
        <v>169</v>
      </c>
      <c r="E143" s="164" t="s">
        <v>1</v>
      </c>
      <c r="F143" s="165" t="s">
        <v>1863</v>
      </c>
      <c r="H143" s="166">
        <v>-0.90720000000000001</v>
      </c>
      <c r="L143" s="163"/>
      <c r="M143" s="167"/>
      <c r="N143" s="168"/>
      <c r="O143" s="168"/>
      <c r="P143" s="168"/>
      <c r="Q143" s="168"/>
      <c r="R143" s="168"/>
      <c r="S143" s="168"/>
      <c r="T143" s="169"/>
      <c r="AT143" s="164" t="s">
        <v>169</v>
      </c>
      <c r="AU143" s="164" t="s">
        <v>82</v>
      </c>
      <c r="AV143" s="14" t="s">
        <v>82</v>
      </c>
      <c r="AW143" s="14" t="s">
        <v>171</v>
      </c>
      <c r="AX143" s="14" t="s">
        <v>72</v>
      </c>
      <c r="AY143" s="164" t="s">
        <v>157</v>
      </c>
    </row>
    <row r="144" spans="1:65" s="15" customFormat="1" x14ac:dyDescent="0.2">
      <c r="B144" s="170"/>
      <c r="D144" s="153" t="s">
        <v>169</v>
      </c>
      <c r="E144" s="171" t="s">
        <v>1</v>
      </c>
      <c r="F144" s="172" t="s">
        <v>175</v>
      </c>
      <c r="H144" s="173">
        <v>87.782399999999996</v>
      </c>
      <c r="L144" s="170"/>
      <c r="M144" s="174"/>
      <c r="N144" s="175"/>
      <c r="O144" s="175"/>
      <c r="P144" s="175"/>
      <c r="Q144" s="175"/>
      <c r="R144" s="175"/>
      <c r="S144" s="175"/>
      <c r="T144" s="176"/>
      <c r="AT144" s="171" t="s">
        <v>169</v>
      </c>
      <c r="AU144" s="171" t="s">
        <v>82</v>
      </c>
      <c r="AV144" s="15" t="s">
        <v>165</v>
      </c>
      <c r="AW144" s="15" t="s">
        <v>171</v>
      </c>
      <c r="AX144" s="15" t="s">
        <v>80</v>
      </c>
      <c r="AY144" s="171" t="s">
        <v>157</v>
      </c>
    </row>
    <row r="145" spans="1:65" s="2" customFormat="1" ht="16.5" customHeight="1" x14ac:dyDescent="0.2">
      <c r="A145" s="29"/>
      <c r="B145" s="140"/>
      <c r="C145" s="177" t="s">
        <v>165</v>
      </c>
      <c r="D145" s="177" t="s">
        <v>183</v>
      </c>
      <c r="E145" s="178" t="s">
        <v>848</v>
      </c>
      <c r="F145" s="179" t="s">
        <v>849</v>
      </c>
      <c r="G145" s="180" t="s">
        <v>186</v>
      </c>
      <c r="H145" s="181">
        <v>9.6</v>
      </c>
      <c r="I145" s="182"/>
      <c r="J145" s="182">
        <f>ROUND(I145*H145,2)</f>
        <v>0</v>
      </c>
      <c r="K145" s="179" t="s">
        <v>201</v>
      </c>
      <c r="L145" s="183"/>
      <c r="M145" s="184" t="s">
        <v>1</v>
      </c>
      <c r="N145" s="185" t="s">
        <v>37</v>
      </c>
      <c r="O145" s="149">
        <v>0</v>
      </c>
      <c r="P145" s="149">
        <f>O145*H145</f>
        <v>0</v>
      </c>
      <c r="Q145" s="149">
        <v>1</v>
      </c>
      <c r="R145" s="149">
        <f>Q145*H145</f>
        <v>9.6</v>
      </c>
      <c r="S145" s="149">
        <v>0</v>
      </c>
      <c r="T145" s="150">
        <f>S145*H145</f>
        <v>0</v>
      </c>
      <c r="U145" s="29"/>
      <c r="V145" s="29"/>
      <c r="W145" s="29"/>
      <c r="X145" s="29"/>
      <c r="Y145" s="29"/>
      <c r="Z145" s="29"/>
      <c r="AA145" s="29"/>
      <c r="AB145" s="29"/>
      <c r="AC145" s="29"/>
      <c r="AD145" s="29"/>
      <c r="AE145" s="29"/>
      <c r="AR145" s="151" t="s">
        <v>187</v>
      </c>
      <c r="AT145" s="151" t="s">
        <v>183</v>
      </c>
      <c r="AU145" s="151" t="s">
        <v>82</v>
      </c>
      <c r="AY145" s="17" t="s">
        <v>157</v>
      </c>
      <c r="BE145" s="152">
        <f>IF(N145="základní",J145,0)</f>
        <v>0</v>
      </c>
      <c r="BF145" s="152">
        <f>IF(N145="snížená",J145,0)</f>
        <v>0</v>
      </c>
      <c r="BG145" s="152">
        <f>IF(N145="zákl. přenesená",J145,0)</f>
        <v>0</v>
      </c>
      <c r="BH145" s="152">
        <f>IF(N145="sníž. přenesená",J145,0)</f>
        <v>0</v>
      </c>
      <c r="BI145" s="152">
        <f>IF(N145="nulová",J145,0)</f>
        <v>0</v>
      </c>
      <c r="BJ145" s="17" t="s">
        <v>80</v>
      </c>
      <c r="BK145" s="152">
        <f>ROUND(I145*H145,2)</f>
        <v>0</v>
      </c>
      <c r="BL145" s="17" t="s">
        <v>165</v>
      </c>
      <c r="BM145" s="151" t="s">
        <v>1864</v>
      </c>
    </row>
    <row r="146" spans="1:65" s="14" customFormat="1" x14ac:dyDescent="0.2">
      <c r="B146" s="163"/>
      <c r="D146" s="153" t="s">
        <v>169</v>
      </c>
      <c r="E146" s="164" t="s">
        <v>1</v>
      </c>
      <c r="F146" s="165" t="s">
        <v>1865</v>
      </c>
      <c r="H146" s="166">
        <v>9.6</v>
      </c>
      <c r="L146" s="163"/>
      <c r="M146" s="167"/>
      <c r="N146" s="168"/>
      <c r="O146" s="168"/>
      <c r="P146" s="168"/>
      <c r="Q146" s="168"/>
      <c r="R146" s="168"/>
      <c r="S146" s="168"/>
      <c r="T146" s="169"/>
      <c r="AT146" s="164" t="s">
        <v>169</v>
      </c>
      <c r="AU146" s="164" t="s">
        <v>82</v>
      </c>
      <c r="AV146" s="14" t="s">
        <v>82</v>
      </c>
      <c r="AW146" s="14" t="s">
        <v>171</v>
      </c>
      <c r="AX146" s="14" t="s">
        <v>80</v>
      </c>
      <c r="AY146" s="164" t="s">
        <v>157</v>
      </c>
    </row>
    <row r="147" spans="1:65" s="2" customFormat="1" ht="16.5" customHeight="1" x14ac:dyDescent="0.2">
      <c r="A147" s="29"/>
      <c r="B147" s="140"/>
      <c r="C147" s="177" t="s">
        <v>158</v>
      </c>
      <c r="D147" s="177" t="s">
        <v>183</v>
      </c>
      <c r="E147" s="178" t="s">
        <v>862</v>
      </c>
      <c r="F147" s="179" t="s">
        <v>863</v>
      </c>
      <c r="G147" s="180" t="s">
        <v>195</v>
      </c>
      <c r="H147" s="181">
        <v>345.6</v>
      </c>
      <c r="I147" s="182"/>
      <c r="J147" s="182">
        <f>ROUND(I147*H147,2)</f>
        <v>0</v>
      </c>
      <c r="K147" s="179" t="s">
        <v>330</v>
      </c>
      <c r="L147" s="183"/>
      <c r="M147" s="184" t="s">
        <v>1</v>
      </c>
      <c r="N147" s="185" t="s">
        <v>37</v>
      </c>
      <c r="O147" s="149">
        <v>0</v>
      </c>
      <c r="P147" s="149">
        <f>O147*H147</f>
        <v>0</v>
      </c>
      <c r="Q147" s="149">
        <v>0</v>
      </c>
      <c r="R147" s="149">
        <f>Q147*H147</f>
        <v>0</v>
      </c>
      <c r="S147" s="149">
        <v>0</v>
      </c>
      <c r="T147" s="150">
        <f>S147*H147</f>
        <v>0</v>
      </c>
      <c r="U147" s="29"/>
      <c r="V147" s="29"/>
      <c r="W147" s="29"/>
      <c r="X147" s="29"/>
      <c r="Y147" s="29"/>
      <c r="Z147" s="29"/>
      <c r="AA147" s="29"/>
      <c r="AB147" s="29"/>
      <c r="AC147" s="29"/>
      <c r="AD147" s="29"/>
      <c r="AE147" s="29"/>
      <c r="AR147" s="151" t="s">
        <v>187</v>
      </c>
      <c r="AT147" s="151" t="s">
        <v>183</v>
      </c>
      <c r="AU147" s="151" t="s">
        <v>82</v>
      </c>
      <c r="AY147" s="17" t="s">
        <v>157</v>
      </c>
      <c r="BE147" s="152">
        <f>IF(N147="základní",J147,0)</f>
        <v>0</v>
      </c>
      <c r="BF147" s="152">
        <f>IF(N147="snížená",J147,0)</f>
        <v>0</v>
      </c>
      <c r="BG147" s="152">
        <f>IF(N147="zákl. přenesená",J147,0)</f>
        <v>0</v>
      </c>
      <c r="BH147" s="152">
        <f>IF(N147="sníž. přenesená",J147,0)</f>
        <v>0</v>
      </c>
      <c r="BI147" s="152">
        <f>IF(N147="nulová",J147,0)</f>
        <v>0</v>
      </c>
      <c r="BJ147" s="17" t="s">
        <v>80</v>
      </c>
      <c r="BK147" s="152">
        <f>ROUND(I147*H147,2)</f>
        <v>0</v>
      </c>
      <c r="BL147" s="17" t="s">
        <v>165</v>
      </c>
      <c r="BM147" s="151" t="s">
        <v>1866</v>
      </c>
    </row>
    <row r="148" spans="1:65" s="13" customFormat="1" ht="22.5" x14ac:dyDescent="0.2">
      <c r="B148" s="157"/>
      <c r="D148" s="153" t="s">
        <v>169</v>
      </c>
      <c r="E148" s="158" t="s">
        <v>1</v>
      </c>
      <c r="F148" s="159" t="s">
        <v>1480</v>
      </c>
      <c r="H148" s="158" t="s">
        <v>1</v>
      </c>
      <c r="L148" s="157"/>
      <c r="M148" s="160"/>
      <c r="N148" s="161"/>
      <c r="O148" s="161"/>
      <c r="P148" s="161"/>
      <c r="Q148" s="161"/>
      <c r="R148" s="161"/>
      <c r="S148" s="161"/>
      <c r="T148" s="162"/>
      <c r="AT148" s="158" t="s">
        <v>169</v>
      </c>
      <c r="AU148" s="158" t="s">
        <v>82</v>
      </c>
      <c r="AV148" s="13" t="s">
        <v>80</v>
      </c>
      <c r="AW148" s="13" t="s">
        <v>171</v>
      </c>
      <c r="AX148" s="13" t="s">
        <v>72</v>
      </c>
      <c r="AY148" s="158" t="s">
        <v>157</v>
      </c>
    </row>
    <row r="149" spans="1:65" s="13" customFormat="1" ht="22.5" x14ac:dyDescent="0.2">
      <c r="B149" s="157"/>
      <c r="D149" s="153" t="s">
        <v>169</v>
      </c>
      <c r="E149" s="158" t="s">
        <v>1</v>
      </c>
      <c r="F149" s="159" t="s">
        <v>1322</v>
      </c>
      <c r="H149" s="158" t="s">
        <v>1</v>
      </c>
      <c r="L149" s="157"/>
      <c r="M149" s="160"/>
      <c r="N149" s="161"/>
      <c r="O149" s="161"/>
      <c r="P149" s="161"/>
      <c r="Q149" s="161"/>
      <c r="R149" s="161"/>
      <c r="S149" s="161"/>
      <c r="T149" s="162"/>
      <c r="AT149" s="158" t="s">
        <v>169</v>
      </c>
      <c r="AU149" s="158" t="s">
        <v>82</v>
      </c>
      <c r="AV149" s="13" t="s">
        <v>80</v>
      </c>
      <c r="AW149" s="13" t="s">
        <v>171</v>
      </c>
      <c r="AX149" s="13" t="s">
        <v>72</v>
      </c>
      <c r="AY149" s="158" t="s">
        <v>157</v>
      </c>
    </row>
    <row r="150" spans="1:65" s="14" customFormat="1" x14ac:dyDescent="0.2">
      <c r="B150" s="163"/>
      <c r="D150" s="153" t="s">
        <v>169</v>
      </c>
      <c r="E150" s="164" t="s">
        <v>1</v>
      </c>
      <c r="F150" s="165" t="s">
        <v>1867</v>
      </c>
      <c r="H150" s="166">
        <v>345.6</v>
      </c>
      <c r="L150" s="163"/>
      <c r="M150" s="167"/>
      <c r="N150" s="168"/>
      <c r="O150" s="168"/>
      <c r="P150" s="168"/>
      <c r="Q150" s="168"/>
      <c r="R150" s="168"/>
      <c r="S150" s="168"/>
      <c r="T150" s="169"/>
      <c r="AT150" s="164" t="s">
        <v>169</v>
      </c>
      <c r="AU150" s="164" t="s">
        <v>82</v>
      </c>
      <c r="AV150" s="14" t="s">
        <v>82</v>
      </c>
      <c r="AW150" s="14" t="s">
        <v>171</v>
      </c>
      <c r="AX150" s="14" t="s">
        <v>72</v>
      </c>
      <c r="AY150" s="164" t="s">
        <v>157</v>
      </c>
    </row>
    <row r="151" spans="1:65" s="15" customFormat="1" x14ac:dyDescent="0.2">
      <c r="B151" s="170"/>
      <c r="D151" s="153" t="s">
        <v>169</v>
      </c>
      <c r="E151" s="171" t="s">
        <v>1</v>
      </c>
      <c r="F151" s="172" t="s">
        <v>175</v>
      </c>
      <c r="H151" s="173">
        <v>345.6</v>
      </c>
      <c r="L151" s="170"/>
      <c r="M151" s="174"/>
      <c r="N151" s="175"/>
      <c r="O151" s="175"/>
      <c r="P151" s="175"/>
      <c r="Q151" s="175"/>
      <c r="R151" s="175"/>
      <c r="S151" s="175"/>
      <c r="T151" s="176"/>
      <c r="AT151" s="171" t="s">
        <v>169</v>
      </c>
      <c r="AU151" s="171" t="s">
        <v>82</v>
      </c>
      <c r="AV151" s="15" t="s">
        <v>165</v>
      </c>
      <c r="AW151" s="15" t="s">
        <v>171</v>
      </c>
      <c r="AX151" s="15" t="s">
        <v>80</v>
      </c>
      <c r="AY151" s="171" t="s">
        <v>157</v>
      </c>
    </row>
    <row r="152" spans="1:65" s="2" customFormat="1" ht="21.75" customHeight="1" x14ac:dyDescent="0.2">
      <c r="A152" s="29"/>
      <c r="B152" s="140"/>
      <c r="C152" s="177" t="s">
        <v>204</v>
      </c>
      <c r="D152" s="177" t="s">
        <v>183</v>
      </c>
      <c r="E152" s="178" t="s">
        <v>833</v>
      </c>
      <c r="F152" s="179" t="s">
        <v>834</v>
      </c>
      <c r="G152" s="180" t="s">
        <v>236</v>
      </c>
      <c r="H152" s="181">
        <v>4</v>
      </c>
      <c r="I152" s="182"/>
      <c r="J152" s="182">
        <f>ROUND(I152*H152,2)</f>
        <v>0</v>
      </c>
      <c r="K152" s="179" t="s">
        <v>330</v>
      </c>
      <c r="L152" s="183"/>
      <c r="M152" s="184" t="s">
        <v>1</v>
      </c>
      <c r="N152" s="185" t="s">
        <v>37</v>
      </c>
      <c r="O152" s="149">
        <v>0</v>
      </c>
      <c r="P152" s="149">
        <f>O152*H152</f>
        <v>0</v>
      </c>
      <c r="Q152" s="149">
        <v>0</v>
      </c>
      <c r="R152" s="149">
        <f>Q152*H152</f>
        <v>0</v>
      </c>
      <c r="S152" s="149">
        <v>0</v>
      </c>
      <c r="T152" s="150">
        <f>S152*H152</f>
        <v>0</v>
      </c>
      <c r="U152" s="29"/>
      <c r="V152" s="29"/>
      <c r="W152" s="29"/>
      <c r="X152" s="29"/>
      <c r="Y152" s="29"/>
      <c r="Z152" s="29"/>
      <c r="AA152" s="29"/>
      <c r="AB152" s="29"/>
      <c r="AC152" s="29"/>
      <c r="AD152" s="29"/>
      <c r="AE152" s="29"/>
      <c r="AR152" s="151" t="s">
        <v>187</v>
      </c>
      <c r="AT152" s="151" t="s">
        <v>183</v>
      </c>
      <c r="AU152" s="151" t="s">
        <v>82</v>
      </c>
      <c r="AY152" s="17" t="s">
        <v>157</v>
      </c>
      <c r="BE152" s="152">
        <f>IF(N152="základní",J152,0)</f>
        <v>0</v>
      </c>
      <c r="BF152" s="152">
        <f>IF(N152="snížená",J152,0)</f>
        <v>0</v>
      </c>
      <c r="BG152" s="152">
        <f>IF(N152="zákl. přenesená",J152,0)</f>
        <v>0</v>
      </c>
      <c r="BH152" s="152">
        <f>IF(N152="sníž. přenesená",J152,0)</f>
        <v>0</v>
      </c>
      <c r="BI152" s="152">
        <f>IF(N152="nulová",J152,0)</f>
        <v>0</v>
      </c>
      <c r="BJ152" s="17" t="s">
        <v>80</v>
      </c>
      <c r="BK152" s="152">
        <f>ROUND(I152*H152,2)</f>
        <v>0</v>
      </c>
      <c r="BL152" s="17" t="s">
        <v>165</v>
      </c>
      <c r="BM152" s="151" t="s">
        <v>1868</v>
      </c>
    </row>
    <row r="153" spans="1:65" s="2" customFormat="1" ht="36" x14ac:dyDescent="0.2">
      <c r="A153" s="29"/>
      <c r="B153" s="140"/>
      <c r="C153" s="141" t="s">
        <v>212</v>
      </c>
      <c r="D153" s="141" t="s">
        <v>160</v>
      </c>
      <c r="E153" s="142" t="s">
        <v>1160</v>
      </c>
      <c r="F153" s="143" t="s">
        <v>1161</v>
      </c>
      <c r="G153" s="144" t="s">
        <v>1162</v>
      </c>
      <c r="H153" s="145">
        <v>7</v>
      </c>
      <c r="I153" s="146"/>
      <c r="J153" s="146">
        <f>ROUND(I153*H153,2)</f>
        <v>0</v>
      </c>
      <c r="K153" s="143" t="s">
        <v>164</v>
      </c>
      <c r="L153" s="30"/>
      <c r="M153" s="147" t="s">
        <v>1</v>
      </c>
      <c r="N153" s="148" t="s">
        <v>37</v>
      </c>
      <c r="O153" s="149">
        <v>0</v>
      </c>
      <c r="P153" s="149">
        <f>O153*H153</f>
        <v>0</v>
      </c>
      <c r="Q153" s="149">
        <v>0</v>
      </c>
      <c r="R153" s="149">
        <f>Q153*H153</f>
        <v>0</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1869</v>
      </c>
    </row>
    <row r="154" spans="1:65" s="2" customFormat="1" ht="165.75" x14ac:dyDescent="0.2">
      <c r="A154" s="29"/>
      <c r="B154" s="30"/>
      <c r="C154" s="29"/>
      <c r="D154" s="153" t="s">
        <v>167</v>
      </c>
      <c r="E154" s="29"/>
      <c r="F154" s="154" t="s">
        <v>1164</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14" customFormat="1" x14ac:dyDescent="0.2">
      <c r="B155" s="163"/>
      <c r="D155" s="153" t="s">
        <v>169</v>
      </c>
      <c r="E155" s="164" t="s">
        <v>1</v>
      </c>
      <c r="F155" s="165" t="s">
        <v>212</v>
      </c>
      <c r="H155" s="166">
        <v>7</v>
      </c>
      <c r="L155" s="163"/>
      <c r="M155" s="167"/>
      <c r="N155" s="168"/>
      <c r="O155" s="168"/>
      <c r="P155" s="168"/>
      <c r="Q155" s="168"/>
      <c r="R155" s="168"/>
      <c r="S155" s="168"/>
      <c r="T155" s="169"/>
      <c r="AT155" s="164" t="s">
        <v>169</v>
      </c>
      <c r="AU155" s="164" t="s">
        <v>82</v>
      </c>
      <c r="AV155" s="14" t="s">
        <v>82</v>
      </c>
      <c r="AW155" s="14" t="s">
        <v>171</v>
      </c>
      <c r="AX155" s="14" t="s">
        <v>80</v>
      </c>
      <c r="AY155" s="164" t="s">
        <v>157</v>
      </c>
    </row>
    <row r="156" spans="1:65" s="2" customFormat="1" ht="48" x14ac:dyDescent="0.2">
      <c r="A156" s="29"/>
      <c r="B156" s="140"/>
      <c r="C156" s="141" t="s">
        <v>187</v>
      </c>
      <c r="D156" s="141" t="s">
        <v>160</v>
      </c>
      <c r="E156" s="142" t="s">
        <v>1165</v>
      </c>
      <c r="F156" s="143" t="s">
        <v>1166</v>
      </c>
      <c r="G156" s="144" t="s">
        <v>163</v>
      </c>
      <c r="H156" s="145">
        <v>39.561999999999998</v>
      </c>
      <c r="I156" s="146"/>
      <c r="J156" s="146">
        <f>ROUND(I156*H156,2)</f>
        <v>0</v>
      </c>
      <c r="K156" s="143" t="s">
        <v>164</v>
      </c>
      <c r="L156" s="30"/>
      <c r="M156" s="147" t="s">
        <v>1</v>
      </c>
      <c r="N156" s="148" t="s">
        <v>37</v>
      </c>
      <c r="O156" s="149">
        <v>0.25900000000000001</v>
      </c>
      <c r="P156" s="149">
        <f>O156*H156</f>
        <v>10.246558</v>
      </c>
      <c r="Q156" s="149">
        <v>0</v>
      </c>
      <c r="R156" s="149">
        <f>Q156*H156</f>
        <v>0</v>
      </c>
      <c r="S156" s="149">
        <v>0</v>
      </c>
      <c r="T156" s="150">
        <f>S156*H156</f>
        <v>0</v>
      </c>
      <c r="U156" s="29"/>
      <c r="V156" s="29"/>
      <c r="W156" s="29"/>
      <c r="X156" s="29"/>
      <c r="Y156" s="29"/>
      <c r="Z156" s="29"/>
      <c r="AA156" s="29"/>
      <c r="AB156" s="29"/>
      <c r="AC156" s="29"/>
      <c r="AD156" s="29"/>
      <c r="AE156" s="29"/>
      <c r="AR156" s="151" t="s">
        <v>165</v>
      </c>
      <c r="AT156" s="151" t="s">
        <v>160</v>
      </c>
      <c r="AU156" s="151" t="s">
        <v>82</v>
      </c>
      <c r="AY156" s="17" t="s">
        <v>157</v>
      </c>
      <c r="BE156" s="152">
        <f>IF(N156="základní",J156,0)</f>
        <v>0</v>
      </c>
      <c r="BF156" s="152">
        <f>IF(N156="snížená",J156,0)</f>
        <v>0</v>
      </c>
      <c r="BG156" s="152">
        <f>IF(N156="zákl. přenesená",J156,0)</f>
        <v>0</v>
      </c>
      <c r="BH156" s="152">
        <f>IF(N156="sníž. přenesená",J156,0)</f>
        <v>0</v>
      </c>
      <c r="BI156" s="152">
        <f>IF(N156="nulová",J156,0)</f>
        <v>0</v>
      </c>
      <c r="BJ156" s="17" t="s">
        <v>80</v>
      </c>
      <c r="BK156" s="152">
        <f>ROUND(I156*H156,2)</f>
        <v>0</v>
      </c>
      <c r="BL156" s="17" t="s">
        <v>165</v>
      </c>
      <c r="BM156" s="151" t="s">
        <v>1870</v>
      </c>
    </row>
    <row r="157" spans="1:65" s="2" customFormat="1" ht="58.5" x14ac:dyDescent="0.2">
      <c r="A157" s="29"/>
      <c r="B157" s="30"/>
      <c r="C157" s="29"/>
      <c r="D157" s="153" t="s">
        <v>167</v>
      </c>
      <c r="E157" s="29"/>
      <c r="F157" s="154" t="s">
        <v>1168</v>
      </c>
      <c r="G157" s="29"/>
      <c r="H157" s="29"/>
      <c r="I157" s="29"/>
      <c r="J157" s="29"/>
      <c r="K157" s="29"/>
      <c r="L157" s="30"/>
      <c r="M157" s="155"/>
      <c r="N157" s="156"/>
      <c r="O157" s="55"/>
      <c r="P157" s="55"/>
      <c r="Q157" s="55"/>
      <c r="R157" s="55"/>
      <c r="S157" s="55"/>
      <c r="T157" s="56"/>
      <c r="U157" s="29"/>
      <c r="V157" s="29"/>
      <c r="W157" s="29"/>
      <c r="X157" s="29"/>
      <c r="Y157" s="29"/>
      <c r="Z157" s="29"/>
      <c r="AA157" s="29"/>
      <c r="AB157" s="29"/>
      <c r="AC157" s="29"/>
      <c r="AD157" s="29"/>
      <c r="AE157" s="29"/>
      <c r="AT157" s="17" t="s">
        <v>167</v>
      </c>
      <c r="AU157" s="17" t="s">
        <v>82</v>
      </c>
    </row>
    <row r="158" spans="1:65" s="14" customFormat="1" x14ac:dyDescent="0.2">
      <c r="B158" s="163"/>
      <c r="D158" s="153" t="s">
        <v>169</v>
      </c>
      <c r="E158" s="164" t="s">
        <v>1</v>
      </c>
      <c r="F158" s="165" t="s">
        <v>1871</v>
      </c>
      <c r="H158" s="166">
        <v>39.562049999999999</v>
      </c>
      <c r="L158" s="163"/>
      <c r="M158" s="167"/>
      <c r="N158" s="168"/>
      <c r="O158" s="168"/>
      <c r="P158" s="168"/>
      <c r="Q158" s="168"/>
      <c r="R158" s="168"/>
      <c r="S158" s="168"/>
      <c r="T158" s="169"/>
      <c r="AT158" s="164" t="s">
        <v>169</v>
      </c>
      <c r="AU158" s="164" t="s">
        <v>82</v>
      </c>
      <c r="AV158" s="14" t="s">
        <v>82</v>
      </c>
      <c r="AW158" s="14" t="s">
        <v>171</v>
      </c>
      <c r="AX158" s="14" t="s">
        <v>80</v>
      </c>
      <c r="AY158" s="164" t="s">
        <v>157</v>
      </c>
    </row>
    <row r="159" spans="1:65" s="2" customFormat="1" ht="44.25" customHeight="1" x14ac:dyDescent="0.2">
      <c r="A159" s="29"/>
      <c r="B159" s="140"/>
      <c r="C159" s="141" t="s">
        <v>226</v>
      </c>
      <c r="D159" s="141" t="s">
        <v>160</v>
      </c>
      <c r="E159" s="142" t="s">
        <v>1170</v>
      </c>
      <c r="F159" s="143" t="s">
        <v>1171</v>
      </c>
      <c r="G159" s="144" t="s">
        <v>163</v>
      </c>
      <c r="H159" s="145">
        <v>1.966</v>
      </c>
      <c r="I159" s="146"/>
      <c r="J159" s="146">
        <f>ROUND(I159*H159,2)</f>
        <v>0</v>
      </c>
      <c r="K159" s="143" t="s">
        <v>164</v>
      </c>
      <c r="L159" s="30"/>
      <c r="M159" s="147" t="s">
        <v>1</v>
      </c>
      <c r="N159" s="148" t="s">
        <v>37</v>
      </c>
      <c r="O159" s="149">
        <v>0.96699999999999997</v>
      </c>
      <c r="P159" s="149">
        <f>O159*H159</f>
        <v>1.901122</v>
      </c>
      <c r="Q159" s="149">
        <v>0</v>
      </c>
      <c r="R159" s="149">
        <f>Q159*H159</f>
        <v>0</v>
      </c>
      <c r="S159" s="149">
        <v>0</v>
      </c>
      <c r="T159" s="150">
        <f>S159*H159</f>
        <v>0</v>
      </c>
      <c r="U159" s="29"/>
      <c r="V159" s="29"/>
      <c r="W159" s="29"/>
      <c r="X159" s="29"/>
      <c r="Y159" s="29"/>
      <c r="Z159" s="29"/>
      <c r="AA159" s="29"/>
      <c r="AB159" s="29"/>
      <c r="AC159" s="29"/>
      <c r="AD159" s="29"/>
      <c r="AE159" s="29"/>
      <c r="AR159" s="151" t="s">
        <v>165</v>
      </c>
      <c r="AT159" s="151" t="s">
        <v>160</v>
      </c>
      <c r="AU159" s="151" t="s">
        <v>82</v>
      </c>
      <c r="AY159" s="17" t="s">
        <v>157</v>
      </c>
      <c r="BE159" s="152">
        <f>IF(N159="základní",J159,0)</f>
        <v>0</v>
      </c>
      <c r="BF159" s="152">
        <f>IF(N159="snížená",J159,0)</f>
        <v>0</v>
      </c>
      <c r="BG159" s="152">
        <f>IF(N159="zákl. přenesená",J159,0)</f>
        <v>0</v>
      </c>
      <c r="BH159" s="152">
        <f>IF(N159="sníž. přenesená",J159,0)</f>
        <v>0</v>
      </c>
      <c r="BI159" s="152">
        <f>IF(N159="nulová",J159,0)</f>
        <v>0</v>
      </c>
      <c r="BJ159" s="17" t="s">
        <v>80</v>
      </c>
      <c r="BK159" s="152">
        <f>ROUND(I159*H159,2)</f>
        <v>0</v>
      </c>
      <c r="BL159" s="17" t="s">
        <v>165</v>
      </c>
      <c r="BM159" s="151" t="s">
        <v>1872</v>
      </c>
    </row>
    <row r="160" spans="1:65" s="2" customFormat="1" ht="39" x14ac:dyDescent="0.2">
      <c r="A160" s="29"/>
      <c r="B160" s="30"/>
      <c r="C160" s="29"/>
      <c r="D160" s="153" t="s">
        <v>167</v>
      </c>
      <c r="E160" s="29"/>
      <c r="F160" s="154" t="s">
        <v>1173</v>
      </c>
      <c r="G160" s="29"/>
      <c r="H160" s="29"/>
      <c r="I160" s="29"/>
      <c r="J160" s="29"/>
      <c r="K160" s="29"/>
      <c r="L160" s="30"/>
      <c r="M160" s="155"/>
      <c r="N160" s="156"/>
      <c r="O160" s="55"/>
      <c r="P160" s="55"/>
      <c r="Q160" s="55"/>
      <c r="R160" s="55"/>
      <c r="S160" s="55"/>
      <c r="T160" s="56"/>
      <c r="U160" s="29"/>
      <c r="V160" s="29"/>
      <c r="W160" s="29"/>
      <c r="X160" s="29"/>
      <c r="Y160" s="29"/>
      <c r="Z160" s="29"/>
      <c r="AA160" s="29"/>
      <c r="AB160" s="29"/>
      <c r="AC160" s="29"/>
      <c r="AD160" s="29"/>
      <c r="AE160" s="29"/>
      <c r="AT160" s="17" t="s">
        <v>167</v>
      </c>
      <c r="AU160" s="17" t="s">
        <v>82</v>
      </c>
    </row>
    <row r="161" spans="1:65" s="14" customFormat="1" x14ac:dyDescent="0.2">
      <c r="B161" s="163"/>
      <c r="D161" s="153" t="s">
        <v>169</v>
      </c>
      <c r="E161" s="164" t="s">
        <v>1</v>
      </c>
      <c r="F161" s="165" t="s">
        <v>1873</v>
      </c>
      <c r="H161" s="166">
        <v>1.9661999999999999</v>
      </c>
      <c r="L161" s="163"/>
      <c r="M161" s="167"/>
      <c r="N161" s="168"/>
      <c r="O161" s="168"/>
      <c r="P161" s="168"/>
      <c r="Q161" s="168"/>
      <c r="R161" s="168"/>
      <c r="S161" s="168"/>
      <c r="T161" s="169"/>
      <c r="AT161" s="164" t="s">
        <v>169</v>
      </c>
      <c r="AU161" s="164" t="s">
        <v>82</v>
      </c>
      <c r="AV161" s="14" t="s">
        <v>82</v>
      </c>
      <c r="AW161" s="14" t="s">
        <v>171</v>
      </c>
      <c r="AX161" s="14" t="s">
        <v>80</v>
      </c>
      <c r="AY161" s="164" t="s">
        <v>157</v>
      </c>
    </row>
    <row r="162" spans="1:65" s="2" customFormat="1" ht="60" x14ac:dyDescent="0.2">
      <c r="A162" s="29"/>
      <c r="B162" s="140"/>
      <c r="C162" s="141" t="s">
        <v>234</v>
      </c>
      <c r="D162" s="141" t="s">
        <v>160</v>
      </c>
      <c r="E162" s="142" t="s">
        <v>1175</v>
      </c>
      <c r="F162" s="143" t="s">
        <v>1176</v>
      </c>
      <c r="G162" s="144" t="s">
        <v>163</v>
      </c>
      <c r="H162" s="145">
        <v>41.527999999999999</v>
      </c>
      <c r="I162" s="146"/>
      <c r="J162" s="146">
        <f>ROUND(I162*H162,2)</f>
        <v>0</v>
      </c>
      <c r="K162" s="143" t="s">
        <v>164</v>
      </c>
      <c r="L162" s="30"/>
      <c r="M162" s="147" t="s">
        <v>1</v>
      </c>
      <c r="N162" s="148" t="s">
        <v>37</v>
      </c>
      <c r="O162" s="149">
        <v>8.6999999999999994E-2</v>
      </c>
      <c r="P162" s="149">
        <f>O162*H162</f>
        <v>3.6129359999999995</v>
      </c>
      <c r="Q162" s="149">
        <v>0</v>
      </c>
      <c r="R162" s="149">
        <f>Q162*H162</f>
        <v>0</v>
      </c>
      <c r="S162" s="149">
        <v>0</v>
      </c>
      <c r="T162" s="150">
        <f>S162*H162</f>
        <v>0</v>
      </c>
      <c r="U162" s="29"/>
      <c r="V162" s="29"/>
      <c r="W162" s="29"/>
      <c r="X162" s="29"/>
      <c r="Y162" s="29"/>
      <c r="Z162" s="29"/>
      <c r="AA162" s="29"/>
      <c r="AB162" s="29"/>
      <c r="AC162" s="29"/>
      <c r="AD162" s="29"/>
      <c r="AE162" s="29"/>
      <c r="AR162" s="151" t="s">
        <v>165</v>
      </c>
      <c r="AT162" s="151" t="s">
        <v>160</v>
      </c>
      <c r="AU162" s="151" t="s">
        <v>82</v>
      </c>
      <c r="AY162" s="17" t="s">
        <v>157</v>
      </c>
      <c r="BE162" s="152">
        <f>IF(N162="základní",J162,0)</f>
        <v>0</v>
      </c>
      <c r="BF162" s="152">
        <f>IF(N162="snížená",J162,0)</f>
        <v>0</v>
      </c>
      <c r="BG162" s="152">
        <f>IF(N162="zákl. přenesená",J162,0)</f>
        <v>0</v>
      </c>
      <c r="BH162" s="152">
        <f>IF(N162="sníž. přenesená",J162,0)</f>
        <v>0</v>
      </c>
      <c r="BI162" s="152">
        <f>IF(N162="nulová",J162,0)</f>
        <v>0</v>
      </c>
      <c r="BJ162" s="17" t="s">
        <v>80</v>
      </c>
      <c r="BK162" s="152">
        <f>ROUND(I162*H162,2)</f>
        <v>0</v>
      </c>
      <c r="BL162" s="17" t="s">
        <v>165</v>
      </c>
      <c r="BM162" s="151" t="s">
        <v>1874</v>
      </c>
    </row>
    <row r="163" spans="1:65" s="2" customFormat="1" ht="68.25" x14ac:dyDescent="0.2">
      <c r="A163" s="29"/>
      <c r="B163" s="30"/>
      <c r="C163" s="29"/>
      <c r="D163" s="153" t="s">
        <v>167</v>
      </c>
      <c r="E163" s="29"/>
      <c r="F163" s="154" t="s">
        <v>998</v>
      </c>
      <c r="G163" s="29"/>
      <c r="H163" s="29"/>
      <c r="I163" s="29"/>
      <c r="J163" s="29"/>
      <c r="K163" s="29"/>
      <c r="L163" s="30"/>
      <c r="M163" s="155"/>
      <c r="N163" s="156"/>
      <c r="O163" s="55"/>
      <c r="P163" s="55"/>
      <c r="Q163" s="55"/>
      <c r="R163" s="55"/>
      <c r="S163" s="55"/>
      <c r="T163" s="56"/>
      <c r="U163" s="29"/>
      <c r="V163" s="29"/>
      <c r="W163" s="29"/>
      <c r="X163" s="29"/>
      <c r="Y163" s="29"/>
      <c r="Z163" s="29"/>
      <c r="AA163" s="29"/>
      <c r="AB163" s="29"/>
      <c r="AC163" s="29"/>
      <c r="AD163" s="29"/>
      <c r="AE163" s="29"/>
      <c r="AT163" s="17" t="s">
        <v>167</v>
      </c>
      <c r="AU163" s="17" t="s">
        <v>82</v>
      </c>
    </row>
    <row r="164" spans="1:65" s="14" customFormat="1" x14ac:dyDescent="0.2">
      <c r="B164" s="163"/>
      <c r="D164" s="153" t="s">
        <v>169</v>
      </c>
      <c r="E164" s="164" t="s">
        <v>1</v>
      </c>
      <c r="F164" s="165" t="s">
        <v>1875</v>
      </c>
      <c r="H164" s="166">
        <v>41.527999999999999</v>
      </c>
      <c r="L164" s="163"/>
      <c r="M164" s="167"/>
      <c r="N164" s="168"/>
      <c r="O164" s="168"/>
      <c r="P164" s="168"/>
      <c r="Q164" s="168"/>
      <c r="R164" s="168"/>
      <c r="S164" s="168"/>
      <c r="T164" s="169"/>
      <c r="AT164" s="164" t="s">
        <v>169</v>
      </c>
      <c r="AU164" s="164" t="s">
        <v>82</v>
      </c>
      <c r="AV164" s="14" t="s">
        <v>82</v>
      </c>
      <c r="AW164" s="14" t="s">
        <v>171</v>
      </c>
      <c r="AX164" s="14" t="s">
        <v>80</v>
      </c>
      <c r="AY164" s="164" t="s">
        <v>157</v>
      </c>
    </row>
    <row r="165" spans="1:65" s="2" customFormat="1" ht="66.75" customHeight="1" x14ac:dyDescent="0.2">
      <c r="A165" s="29"/>
      <c r="B165" s="140"/>
      <c r="C165" s="141" t="s">
        <v>238</v>
      </c>
      <c r="D165" s="141" t="s">
        <v>160</v>
      </c>
      <c r="E165" s="142" t="s">
        <v>1000</v>
      </c>
      <c r="F165" s="143" t="s">
        <v>1001</v>
      </c>
      <c r="G165" s="144" t="s">
        <v>163</v>
      </c>
      <c r="H165" s="145">
        <v>415.28</v>
      </c>
      <c r="I165" s="146"/>
      <c r="J165" s="146">
        <f>ROUND(I165*H165,2)</f>
        <v>0</v>
      </c>
      <c r="K165" s="143" t="s">
        <v>164</v>
      </c>
      <c r="L165" s="30"/>
      <c r="M165" s="147" t="s">
        <v>1</v>
      </c>
      <c r="N165" s="148" t="s">
        <v>37</v>
      </c>
      <c r="O165" s="149">
        <v>5.0000000000000001E-3</v>
      </c>
      <c r="P165" s="149">
        <f>O165*H165</f>
        <v>2.0764</v>
      </c>
      <c r="Q165" s="149">
        <v>0</v>
      </c>
      <c r="R165" s="149">
        <f>Q165*H165</f>
        <v>0</v>
      </c>
      <c r="S165" s="149">
        <v>0</v>
      </c>
      <c r="T165" s="150">
        <f>S165*H165</f>
        <v>0</v>
      </c>
      <c r="U165" s="29"/>
      <c r="V165" s="29"/>
      <c r="W165" s="29"/>
      <c r="X165" s="29"/>
      <c r="Y165" s="29"/>
      <c r="Z165" s="29"/>
      <c r="AA165" s="29"/>
      <c r="AB165" s="29"/>
      <c r="AC165" s="29"/>
      <c r="AD165" s="29"/>
      <c r="AE165" s="29"/>
      <c r="AR165" s="151" t="s">
        <v>165</v>
      </c>
      <c r="AT165" s="151" t="s">
        <v>160</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1876</v>
      </c>
    </row>
    <row r="166" spans="1:65" s="2" customFormat="1" ht="68.25" x14ac:dyDescent="0.2">
      <c r="A166" s="29"/>
      <c r="B166" s="30"/>
      <c r="C166" s="29"/>
      <c r="D166" s="153" t="s">
        <v>167</v>
      </c>
      <c r="E166" s="29"/>
      <c r="F166" s="154" t="s">
        <v>998</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167</v>
      </c>
      <c r="AU166" s="17" t="s">
        <v>82</v>
      </c>
    </row>
    <row r="167" spans="1:65" s="14" customFormat="1" x14ac:dyDescent="0.2">
      <c r="B167" s="163"/>
      <c r="D167" s="153" t="s">
        <v>169</v>
      </c>
      <c r="E167" s="164" t="s">
        <v>1</v>
      </c>
      <c r="F167" s="165" t="s">
        <v>1877</v>
      </c>
      <c r="H167" s="166">
        <v>415.28</v>
      </c>
      <c r="L167" s="163"/>
      <c r="M167" s="167"/>
      <c r="N167" s="168"/>
      <c r="O167" s="168"/>
      <c r="P167" s="168"/>
      <c r="Q167" s="168"/>
      <c r="R167" s="168"/>
      <c r="S167" s="168"/>
      <c r="T167" s="169"/>
      <c r="AT167" s="164" t="s">
        <v>169</v>
      </c>
      <c r="AU167" s="164" t="s">
        <v>82</v>
      </c>
      <c r="AV167" s="14" t="s">
        <v>82</v>
      </c>
      <c r="AW167" s="14" t="s">
        <v>171</v>
      </c>
      <c r="AX167" s="14" t="s">
        <v>80</v>
      </c>
      <c r="AY167" s="164" t="s">
        <v>157</v>
      </c>
    </row>
    <row r="168" spans="1:65" s="2" customFormat="1" ht="36" x14ac:dyDescent="0.2">
      <c r="A168" s="29"/>
      <c r="B168" s="140"/>
      <c r="C168" s="141" t="s">
        <v>241</v>
      </c>
      <c r="D168" s="141" t="s">
        <v>160</v>
      </c>
      <c r="E168" s="142" t="s">
        <v>1181</v>
      </c>
      <c r="F168" s="143" t="s">
        <v>1182</v>
      </c>
      <c r="G168" s="144" t="s">
        <v>163</v>
      </c>
      <c r="H168" s="145">
        <v>41.527999999999999</v>
      </c>
      <c r="I168" s="146"/>
      <c r="J168" s="146">
        <f>ROUND(I168*H168,2)</f>
        <v>0</v>
      </c>
      <c r="K168" s="143" t="s">
        <v>164</v>
      </c>
      <c r="L168" s="30"/>
      <c r="M168" s="147" t="s">
        <v>1</v>
      </c>
      <c r="N168" s="148" t="s">
        <v>37</v>
      </c>
      <c r="O168" s="149">
        <v>8.9999999999999993E-3</v>
      </c>
      <c r="P168" s="149">
        <f>O168*H168</f>
        <v>0.37375199999999997</v>
      </c>
      <c r="Q168" s="149">
        <v>0</v>
      </c>
      <c r="R168" s="149">
        <f>Q168*H168</f>
        <v>0</v>
      </c>
      <c r="S168" s="149">
        <v>0</v>
      </c>
      <c r="T168" s="150">
        <f>S168*H168</f>
        <v>0</v>
      </c>
      <c r="U168" s="29"/>
      <c r="V168" s="29"/>
      <c r="W168" s="29"/>
      <c r="X168" s="29"/>
      <c r="Y168" s="29"/>
      <c r="Z168" s="29"/>
      <c r="AA168" s="29"/>
      <c r="AB168" s="29"/>
      <c r="AC168" s="29"/>
      <c r="AD168" s="29"/>
      <c r="AE168" s="29"/>
      <c r="AR168" s="151" t="s">
        <v>165</v>
      </c>
      <c r="AT168" s="151" t="s">
        <v>160</v>
      </c>
      <c r="AU168" s="151" t="s">
        <v>82</v>
      </c>
      <c r="AY168" s="17" t="s">
        <v>157</v>
      </c>
      <c r="BE168" s="152">
        <f>IF(N168="základní",J168,0)</f>
        <v>0</v>
      </c>
      <c r="BF168" s="152">
        <f>IF(N168="snížená",J168,0)</f>
        <v>0</v>
      </c>
      <c r="BG168" s="152">
        <f>IF(N168="zákl. přenesená",J168,0)</f>
        <v>0</v>
      </c>
      <c r="BH168" s="152">
        <f>IF(N168="sníž. přenesená",J168,0)</f>
        <v>0</v>
      </c>
      <c r="BI168" s="152">
        <f>IF(N168="nulová",J168,0)</f>
        <v>0</v>
      </c>
      <c r="BJ168" s="17" t="s">
        <v>80</v>
      </c>
      <c r="BK168" s="152">
        <f>ROUND(I168*H168,2)</f>
        <v>0</v>
      </c>
      <c r="BL168" s="17" t="s">
        <v>165</v>
      </c>
      <c r="BM168" s="151" t="s">
        <v>1878</v>
      </c>
    </row>
    <row r="169" spans="1:65" s="2" customFormat="1" ht="117" x14ac:dyDescent="0.2">
      <c r="A169" s="29"/>
      <c r="B169" s="30"/>
      <c r="C169" s="29"/>
      <c r="D169" s="153" t="s">
        <v>167</v>
      </c>
      <c r="E169" s="29"/>
      <c r="F169" s="154" t="s">
        <v>1184</v>
      </c>
      <c r="G169" s="29"/>
      <c r="H169" s="29"/>
      <c r="I169" s="29"/>
      <c r="J169" s="29"/>
      <c r="K169" s="29"/>
      <c r="L169" s="30"/>
      <c r="M169" s="155"/>
      <c r="N169" s="156"/>
      <c r="O169" s="55"/>
      <c r="P169" s="55"/>
      <c r="Q169" s="55"/>
      <c r="R169" s="55"/>
      <c r="S169" s="55"/>
      <c r="T169" s="56"/>
      <c r="U169" s="29"/>
      <c r="V169" s="29"/>
      <c r="W169" s="29"/>
      <c r="X169" s="29"/>
      <c r="Y169" s="29"/>
      <c r="Z169" s="29"/>
      <c r="AA169" s="29"/>
      <c r="AB169" s="29"/>
      <c r="AC169" s="29"/>
      <c r="AD169" s="29"/>
      <c r="AE169" s="29"/>
      <c r="AT169" s="17" t="s">
        <v>167</v>
      </c>
      <c r="AU169" s="17" t="s">
        <v>82</v>
      </c>
    </row>
    <row r="170" spans="1:65" s="14" customFormat="1" x14ac:dyDescent="0.2">
      <c r="B170" s="163"/>
      <c r="D170" s="153" t="s">
        <v>169</v>
      </c>
      <c r="E170" s="164" t="s">
        <v>1</v>
      </c>
      <c r="F170" s="165" t="s">
        <v>1879</v>
      </c>
      <c r="H170" s="166">
        <v>41.527999999999999</v>
      </c>
      <c r="L170" s="163"/>
      <c r="M170" s="167"/>
      <c r="N170" s="168"/>
      <c r="O170" s="168"/>
      <c r="P170" s="168"/>
      <c r="Q170" s="168"/>
      <c r="R170" s="168"/>
      <c r="S170" s="168"/>
      <c r="T170" s="169"/>
      <c r="AT170" s="164" t="s">
        <v>169</v>
      </c>
      <c r="AU170" s="164" t="s">
        <v>82</v>
      </c>
      <c r="AV170" s="14" t="s">
        <v>82</v>
      </c>
      <c r="AW170" s="14" t="s">
        <v>171</v>
      </c>
      <c r="AX170" s="14" t="s">
        <v>80</v>
      </c>
      <c r="AY170" s="164" t="s">
        <v>157</v>
      </c>
    </row>
    <row r="171" spans="1:65" s="2" customFormat="1" ht="44.25" customHeight="1" x14ac:dyDescent="0.2">
      <c r="A171" s="29"/>
      <c r="B171" s="140"/>
      <c r="C171" s="141" t="s">
        <v>247</v>
      </c>
      <c r="D171" s="141" t="s">
        <v>160</v>
      </c>
      <c r="E171" s="142" t="s">
        <v>1186</v>
      </c>
      <c r="F171" s="143" t="s">
        <v>1187</v>
      </c>
      <c r="G171" s="144" t="s">
        <v>163</v>
      </c>
      <c r="H171" s="145">
        <v>43.603999999999999</v>
      </c>
      <c r="I171" s="146"/>
      <c r="J171" s="146">
        <f>ROUND(I171*H171,2)</f>
        <v>0</v>
      </c>
      <c r="K171" s="143" t="s">
        <v>164</v>
      </c>
      <c r="L171" s="30"/>
      <c r="M171" s="147" t="s">
        <v>1</v>
      </c>
      <c r="N171" s="148" t="s">
        <v>37</v>
      </c>
      <c r="O171" s="149">
        <v>0.32800000000000001</v>
      </c>
      <c r="P171" s="149">
        <f>O171*H171</f>
        <v>14.302112000000001</v>
      </c>
      <c r="Q171" s="149">
        <v>0</v>
      </c>
      <c r="R171" s="149">
        <f>Q171*H171</f>
        <v>0</v>
      </c>
      <c r="S171" s="149">
        <v>0</v>
      </c>
      <c r="T171" s="150">
        <f>S171*H171</f>
        <v>0</v>
      </c>
      <c r="U171" s="29"/>
      <c r="V171" s="29"/>
      <c r="W171" s="29"/>
      <c r="X171" s="29"/>
      <c r="Y171" s="29"/>
      <c r="Z171" s="29"/>
      <c r="AA171" s="29"/>
      <c r="AB171" s="29"/>
      <c r="AC171" s="29"/>
      <c r="AD171" s="29"/>
      <c r="AE171" s="29"/>
      <c r="AR171" s="151" t="s">
        <v>165</v>
      </c>
      <c r="AT171" s="151" t="s">
        <v>160</v>
      </c>
      <c r="AU171" s="151" t="s">
        <v>82</v>
      </c>
      <c r="AY171" s="17" t="s">
        <v>157</v>
      </c>
      <c r="BE171" s="152">
        <f>IF(N171="základní",J171,0)</f>
        <v>0</v>
      </c>
      <c r="BF171" s="152">
        <f>IF(N171="snížená",J171,0)</f>
        <v>0</v>
      </c>
      <c r="BG171" s="152">
        <f>IF(N171="zákl. přenesená",J171,0)</f>
        <v>0</v>
      </c>
      <c r="BH171" s="152">
        <f>IF(N171="sníž. přenesená",J171,0)</f>
        <v>0</v>
      </c>
      <c r="BI171" s="152">
        <f>IF(N171="nulová",J171,0)</f>
        <v>0</v>
      </c>
      <c r="BJ171" s="17" t="s">
        <v>80</v>
      </c>
      <c r="BK171" s="152">
        <f>ROUND(I171*H171,2)</f>
        <v>0</v>
      </c>
      <c r="BL171" s="17" t="s">
        <v>165</v>
      </c>
      <c r="BM171" s="151" t="s">
        <v>1880</v>
      </c>
    </row>
    <row r="172" spans="1:65" s="2" customFormat="1" ht="204.75" x14ac:dyDescent="0.2">
      <c r="A172" s="29"/>
      <c r="B172" s="30"/>
      <c r="C172" s="29"/>
      <c r="D172" s="153" t="s">
        <v>167</v>
      </c>
      <c r="E172" s="29"/>
      <c r="F172" s="154" t="s">
        <v>1189</v>
      </c>
      <c r="G172" s="29"/>
      <c r="H172" s="29"/>
      <c r="I172" s="29"/>
      <c r="J172" s="29"/>
      <c r="K172" s="29"/>
      <c r="L172" s="30"/>
      <c r="M172" s="155"/>
      <c r="N172" s="156"/>
      <c r="O172" s="55"/>
      <c r="P172" s="55"/>
      <c r="Q172" s="55"/>
      <c r="R172" s="55"/>
      <c r="S172" s="55"/>
      <c r="T172" s="56"/>
      <c r="U172" s="29"/>
      <c r="V172" s="29"/>
      <c r="W172" s="29"/>
      <c r="X172" s="29"/>
      <c r="Y172" s="29"/>
      <c r="Z172" s="29"/>
      <c r="AA172" s="29"/>
      <c r="AB172" s="29"/>
      <c r="AC172" s="29"/>
      <c r="AD172" s="29"/>
      <c r="AE172" s="29"/>
      <c r="AT172" s="17" t="s">
        <v>167</v>
      </c>
      <c r="AU172" s="17" t="s">
        <v>82</v>
      </c>
    </row>
    <row r="173" spans="1:65" s="14" customFormat="1" ht="22.5" x14ac:dyDescent="0.2">
      <c r="B173" s="163"/>
      <c r="D173" s="153" t="s">
        <v>169</v>
      </c>
      <c r="E173" s="164" t="s">
        <v>1</v>
      </c>
      <c r="F173" s="165" t="s">
        <v>1881</v>
      </c>
      <c r="H173" s="166">
        <v>43.604399999999998</v>
      </c>
      <c r="L173" s="163"/>
      <c r="M173" s="167"/>
      <c r="N173" s="168"/>
      <c r="O173" s="168"/>
      <c r="P173" s="168"/>
      <c r="Q173" s="168"/>
      <c r="R173" s="168"/>
      <c r="S173" s="168"/>
      <c r="T173" s="169"/>
      <c r="AT173" s="164" t="s">
        <v>169</v>
      </c>
      <c r="AU173" s="164" t="s">
        <v>82</v>
      </c>
      <c r="AV173" s="14" t="s">
        <v>82</v>
      </c>
      <c r="AW173" s="14" t="s">
        <v>171</v>
      </c>
      <c r="AX173" s="14" t="s">
        <v>80</v>
      </c>
      <c r="AY173" s="164" t="s">
        <v>157</v>
      </c>
    </row>
    <row r="174" spans="1:65" s="12" customFormat="1" ht="22.9" customHeight="1" x14ac:dyDescent="0.2">
      <c r="B174" s="128"/>
      <c r="D174" s="129" t="s">
        <v>71</v>
      </c>
      <c r="E174" s="138" t="s">
        <v>82</v>
      </c>
      <c r="F174" s="138" t="s">
        <v>1191</v>
      </c>
      <c r="J174" s="139">
        <f>BK174</f>
        <v>0</v>
      </c>
      <c r="L174" s="128"/>
      <c r="M174" s="132"/>
      <c r="N174" s="133"/>
      <c r="O174" s="133"/>
      <c r="P174" s="134">
        <f>SUM(P175:P186)</f>
        <v>15.016822999999999</v>
      </c>
      <c r="Q174" s="133"/>
      <c r="R174" s="134">
        <f>SUM(R175:R186)</f>
        <v>0.22861663999999998</v>
      </c>
      <c r="S174" s="133"/>
      <c r="T174" s="135">
        <f>SUM(T175:T186)</f>
        <v>0</v>
      </c>
      <c r="AR174" s="129" t="s">
        <v>80</v>
      </c>
      <c r="AT174" s="136" t="s">
        <v>71</v>
      </c>
      <c r="AU174" s="136" t="s">
        <v>80</v>
      </c>
      <c r="AY174" s="129" t="s">
        <v>157</v>
      </c>
      <c r="BK174" s="137">
        <f>SUM(BK175:BK186)</f>
        <v>0</v>
      </c>
    </row>
    <row r="175" spans="1:65" s="2" customFormat="1" ht="24" x14ac:dyDescent="0.2">
      <c r="A175" s="29"/>
      <c r="B175" s="140"/>
      <c r="C175" s="141" t="s">
        <v>251</v>
      </c>
      <c r="D175" s="141" t="s">
        <v>160</v>
      </c>
      <c r="E175" s="142" t="s">
        <v>1192</v>
      </c>
      <c r="F175" s="143" t="s">
        <v>1193</v>
      </c>
      <c r="G175" s="144" t="s">
        <v>163</v>
      </c>
      <c r="H175" s="145">
        <v>3.0659999999999998</v>
      </c>
      <c r="I175" s="146"/>
      <c r="J175" s="146">
        <f>ROUND(I175*H175,2)</f>
        <v>0</v>
      </c>
      <c r="K175" s="143" t="s">
        <v>164</v>
      </c>
      <c r="L175" s="30"/>
      <c r="M175" s="147" t="s">
        <v>1</v>
      </c>
      <c r="N175" s="148" t="s">
        <v>37</v>
      </c>
      <c r="O175" s="149">
        <v>0.81</v>
      </c>
      <c r="P175" s="149">
        <f>O175*H175</f>
        <v>2.48346</v>
      </c>
      <c r="Q175" s="149">
        <v>0</v>
      </c>
      <c r="R175" s="149">
        <f>Q175*H175</f>
        <v>0</v>
      </c>
      <c r="S175" s="149">
        <v>0</v>
      </c>
      <c r="T175" s="150">
        <f>S175*H175</f>
        <v>0</v>
      </c>
      <c r="U175" s="29"/>
      <c r="V175" s="29"/>
      <c r="W175" s="29"/>
      <c r="X175" s="29"/>
      <c r="Y175" s="29"/>
      <c r="Z175" s="29"/>
      <c r="AA175" s="29"/>
      <c r="AB175" s="29"/>
      <c r="AC175" s="29"/>
      <c r="AD175" s="29"/>
      <c r="AE175" s="29"/>
      <c r="AR175" s="151" t="s">
        <v>165</v>
      </c>
      <c r="AT175" s="151" t="s">
        <v>160</v>
      </c>
      <c r="AU175" s="151" t="s">
        <v>82</v>
      </c>
      <c r="AY175" s="17" t="s">
        <v>157</v>
      </c>
      <c r="BE175" s="152">
        <f>IF(N175="základní",J175,0)</f>
        <v>0</v>
      </c>
      <c r="BF175" s="152">
        <f>IF(N175="snížená",J175,0)</f>
        <v>0</v>
      </c>
      <c r="BG175" s="152">
        <f>IF(N175="zákl. přenesená",J175,0)</f>
        <v>0</v>
      </c>
      <c r="BH175" s="152">
        <f>IF(N175="sníž. přenesená",J175,0)</f>
        <v>0</v>
      </c>
      <c r="BI175" s="152">
        <f>IF(N175="nulová",J175,0)</f>
        <v>0</v>
      </c>
      <c r="BJ175" s="17" t="s">
        <v>80</v>
      </c>
      <c r="BK175" s="152">
        <f>ROUND(I175*H175,2)</f>
        <v>0</v>
      </c>
      <c r="BL175" s="17" t="s">
        <v>165</v>
      </c>
      <c r="BM175" s="151" t="s">
        <v>1882</v>
      </c>
    </row>
    <row r="176" spans="1:65" s="2" customFormat="1" ht="107.25" x14ac:dyDescent="0.2">
      <c r="A176" s="29"/>
      <c r="B176" s="30"/>
      <c r="C176" s="29"/>
      <c r="D176" s="153" t="s">
        <v>167</v>
      </c>
      <c r="E176" s="29"/>
      <c r="F176" s="154" t="s">
        <v>1195</v>
      </c>
      <c r="G176" s="29"/>
      <c r="H176" s="29"/>
      <c r="I176" s="29"/>
      <c r="J176" s="29"/>
      <c r="K176" s="29"/>
      <c r="L176" s="30"/>
      <c r="M176" s="155"/>
      <c r="N176" s="156"/>
      <c r="O176" s="55"/>
      <c r="P176" s="55"/>
      <c r="Q176" s="55"/>
      <c r="R176" s="55"/>
      <c r="S176" s="55"/>
      <c r="T176" s="56"/>
      <c r="U176" s="29"/>
      <c r="V176" s="29"/>
      <c r="W176" s="29"/>
      <c r="X176" s="29"/>
      <c r="Y176" s="29"/>
      <c r="Z176" s="29"/>
      <c r="AA176" s="29"/>
      <c r="AB176" s="29"/>
      <c r="AC176" s="29"/>
      <c r="AD176" s="29"/>
      <c r="AE176" s="29"/>
      <c r="AT176" s="17" t="s">
        <v>167</v>
      </c>
      <c r="AU176" s="17" t="s">
        <v>82</v>
      </c>
    </row>
    <row r="177" spans="1:65" s="14" customFormat="1" x14ac:dyDescent="0.2">
      <c r="B177" s="163"/>
      <c r="D177" s="153" t="s">
        <v>169</v>
      </c>
      <c r="E177" s="164" t="s">
        <v>1</v>
      </c>
      <c r="F177" s="165" t="s">
        <v>1883</v>
      </c>
      <c r="H177" s="166">
        <v>3.0659999999999998</v>
      </c>
      <c r="L177" s="163"/>
      <c r="M177" s="167"/>
      <c r="N177" s="168"/>
      <c r="O177" s="168"/>
      <c r="P177" s="168"/>
      <c r="Q177" s="168"/>
      <c r="R177" s="168"/>
      <c r="S177" s="168"/>
      <c r="T177" s="169"/>
      <c r="AT177" s="164" t="s">
        <v>169</v>
      </c>
      <c r="AU177" s="164" t="s">
        <v>82</v>
      </c>
      <c r="AV177" s="14" t="s">
        <v>82</v>
      </c>
      <c r="AW177" s="14" t="s">
        <v>171</v>
      </c>
      <c r="AX177" s="14" t="s">
        <v>80</v>
      </c>
      <c r="AY177" s="164" t="s">
        <v>157</v>
      </c>
    </row>
    <row r="178" spans="1:65" s="2" customFormat="1" ht="16.5" customHeight="1" x14ac:dyDescent="0.2">
      <c r="A178" s="29"/>
      <c r="B178" s="140"/>
      <c r="C178" s="141" t="s">
        <v>8</v>
      </c>
      <c r="D178" s="141" t="s">
        <v>160</v>
      </c>
      <c r="E178" s="142" t="s">
        <v>1197</v>
      </c>
      <c r="F178" s="143" t="s">
        <v>1198</v>
      </c>
      <c r="G178" s="144" t="s">
        <v>195</v>
      </c>
      <c r="H178" s="145">
        <v>18.422999999999998</v>
      </c>
      <c r="I178" s="146"/>
      <c r="J178" s="146">
        <f>ROUND(I178*H178,2)</f>
        <v>0</v>
      </c>
      <c r="K178" s="143" t="s">
        <v>164</v>
      </c>
      <c r="L178" s="30"/>
      <c r="M178" s="147" t="s">
        <v>1</v>
      </c>
      <c r="N178" s="148" t="s">
        <v>37</v>
      </c>
      <c r="O178" s="149">
        <v>0.39700000000000002</v>
      </c>
      <c r="P178" s="149">
        <f>O178*H178</f>
        <v>7.3139309999999993</v>
      </c>
      <c r="Q178" s="149">
        <v>1.4400000000000001E-3</v>
      </c>
      <c r="R178" s="149">
        <f>Q178*H178</f>
        <v>2.652912E-2</v>
      </c>
      <c r="S178" s="149">
        <v>0</v>
      </c>
      <c r="T178" s="150">
        <f>S178*H178</f>
        <v>0</v>
      </c>
      <c r="U178" s="29"/>
      <c r="V178" s="29"/>
      <c r="W178" s="29"/>
      <c r="X178" s="29"/>
      <c r="Y178" s="29"/>
      <c r="Z178" s="29"/>
      <c r="AA178" s="29"/>
      <c r="AB178" s="29"/>
      <c r="AC178" s="29"/>
      <c r="AD178" s="29"/>
      <c r="AE178" s="29"/>
      <c r="AR178" s="151" t="s">
        <v>165</v>
      </c>
      <c r="AT178" s="151" t="s">
        <v>160</v>
      </c>
      <c r="AU178" s="151" t="s">
        <v>82</v>
      </c>
      <c r="AY178" s="17" t="s">
        <v>157</v>
      </c>
      <c r="BE178" s="152">
        <f>IF(N178="základní",J178,0)</f>
        <v>0</v>
      </c>
      <c r="BF178" s="152">
        <f>IF(N178="snížená",J178,0)</f>
        <v>0</v>
      </c>
      <c r="BG178" s="152">
        <f>IF(N178="zákl. přenesená",J178,0)</f>
        <v>0</v>
      </c>
      <c r="BH178" s="152">
        <f>IF(N178="sníž. přenesená",J178,0)</f>
        <v>0</v>
      </c>
      <c r="BI178" s="152">
        <f>IF(N178="nulová",J178,0)</f>
        <v>0</v>
      </c>
      <c r="BJ178" s="17" t="s">
        <v>80</v>
      </c>
      <c r="BK178" s="152">
        <f>ROUND(I178*H178,2)</f>
        <v>0</v>
      </c>
      <c r="BL178" s="17" t="s">
        <v>165</v>
      </c>
      <c r="BM178" s="151" t="s">
        <v>1884</v>
      </c>
    </row>
    <row r="179" spans="1:65" s="2" customFormat="1" ht="117" x14ac:dyDescent="0.2">
      <c r="A179" s="29"/>
      <c r="B179" s="30"/>
      <c r="C179" s="29"/>
      <c r="D179" s="153" t="s">
        <v>167</v>
      </c>
      <c r="E179" s="29"/>
      <c r="F179" s="154" t="s">
        <v>1200</v>
      </c>
      <c r="G179" s="29"/>
      <c r="H179" s="29"/>
      <c r="I179" s="29"/>
      <c r="J179" s="29"/>
      <c r="K179" s="29"/>
      <c r="L179" s="30"/>
      <c r="M179" s="155"/>
      <c r="N179" s="156"/>
      <c r="O179" s="55"/>
      <c r="P179" s="55"/>
      <c r="Q179" s="55"/>
      <c r="R179" s="55"/>
      <c r="S179" s="55"/>
      <c r="T179" s="56"/>
      <c r="U179" s="29"/>
      <c r="V179" s="29"/>
      <c r="W179" s="29"/>
      <c r="X179" s="29"/>
      <c r="Y179" s="29"/>
      <c r="Z179" s="29"/>
      <c r="AA179" s="29"/>
      <c r="AB179" s="29"/>
      <c r="AC179" s="29"/>
      <c r="AD179" s="29"/>
      <c r="AE179" s="29"/>
      <c r="AT179" s="17" t="s">
        <v>167</v>
      </c>
      <c r="AU179" s="17" t="s">
        <v>82</v>
      </c>
    </row>
    <row r="180" spans="1:65" s="14" customFormat="1" x14ac:dyDescent="0.2">
      <c r="B180" s="163"/>
      <c r="D180" s="153" t="s">
        <v>169</v>
      </c>
      <c r="E180" s="164" t="s">
        <v>1</v>
      </c>
      <c r="F180" s="165" t="s">
        <v>1885</v>
      </c>
      <c r="H180" s="166">
        <v>18.422999999999998</v>
      </c>
      <c r="L180" s="163"/>
      <c r="M180" s="167"/>
      <c r="N180" s="168"/>
      <c r="O180" s="168"/>
      <c r="P180" s="168"/>
      <c r="Q180" s="168"/>
      <c r="R180" s="168"/>
      <c r="S180" s="168"/>
      <c r="T180" s="169"/>
      <c r="AT180" s="164" t="s">
        <v>169</v>
      </c>
      <c r="AU180" s="164" t="s">
        <v>82</v>
      </c>
      <c r="AV180" s="14" t="s">
        <v>82</v>
      </c>
      <c r="AW180" s="14" t="s">
        <v>171</v>
      </c>
      <c r="AX180" s="14" t="s">
        <v>80</v>
      </c>
      <c r="AY180" s="164" t="s">
        <v>157</v>
      </c>
    </row>
    <row r="181" spans="1:65" s="2" customFormat="1" ht="24" x14ac:dyDescent="0.2">
      <c r="A181" s="29"/>
      <c r="B181" s="140"/>
      <c r="C181" s="141" t="s">
        <v>262</v>
      </c>
      <c r="D181" s="141" t="s">
        <v>160</v>
      </c>
      <c r="E181" s="142" t="s">
        <v>1202</v>
      </c>
      <c r="F181" s="143" t="s">
        <v>1203</v>
      </c>
      <c r="G181" s="144" t="s">
        <v>195</v>
      </c>
      <c r="H181" s="145">
        <v>18.422999999999998</v>
      </c>
      <c r="I181" s="146"/>
      <c r="J181" s="146">
        <f>ROUND(I181*H181,2)</f>
        <v>0</v>
      </c>
      <c r="K181" s="143" t="s">
        <v>164</v>
      </c>
      <c r="L181" s="30"/>
      <c r="M181" s="147" t="s">
        <v>1</v>
      </c>
      <c r="N181" s="148" t="s">
        <v>37</v>
      </c>
      <c r="O181" s="149">
        <v>0.14399999999999999</v>
      </c>
      <c r="P181" s="149">
        <f>O181*H181</f>
        <v>2.6529119999999997</v>
      </c>
      <c r="Q181" s="149">
        <v>4.0000000000000003E-5</v>
      </c>
      <c r="R181" s="149">
        <f>Q181*H181</f>
        <v>7.3691999999999996E-4</v>
      </c>
      <c r="S181" s="149">
        <v>0</v>
      </c>
      <c r="T181" s="150">
        <f>S181*H181</f>
        <v>0</v>
      </c>
      <c r="U181" s="29"/>
      <c r="V181" s="29"/>
      <c r="W181" s="29"/>
      <c r="X181" s="29"/>
      <c r="Y181" s="29"/>
      <c r="Z181" s="29"/>
      <c r="AA181" s="29"/>
      <c r="AB181" s="29"/>
      <c r="AC181" s="29"/>
      <c r="AD181" s="29"/>
      <c r="AE181" s="29"/>
      <c r="AR181" s="151" t="s">
        <v>165</v>
      </c>
      <c r="AT181" s="151" t="s">
        <v>160</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1886</v>
      </c>
    </row>
    <row r="182" spans="1:65" s="2" customFormat="1" ht="117" x14ac:dyDescent="0.2">
      <c r="A182" s="29"/>
      <c r="B182" s="30"/>
      <c r="C182" s="29"/>
      <c r="D182" s="153" t="s">
        <v>167</v>
      </c>
      <c r="E182" s="29"/>
      <c r="F182" s="154" t="s">
        <v>1200</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82</v>
      </c>
    </row>
    <row r="183" spans="1:65" s="14" customFormat="1" x14ac:dyDescent="0.2">
      <c r="B183" s="163"/>
      <c r="D183" s="153" t="s">
        <v>169</v>
      </c>
      <c r="E183" s="164" t="s">
        <v>1</v>
      </c>
      <c r="F183" s="165" t="s">
        <v>1885</v>
      </c>
      <c r="H183" s="166">
        <v>18.422999999999998</v>
      </c>
      <c r="L183" s="163"/>
      <c r="M183" s="167"/>
      <c r="N183" s="168"/>
      <c r="O183" s="168"/>
      <c r="P183" s="168"/>
      <c r="Q183" s="168"/>
      <c r="R183" s="168"/>
      <c r="S183" s="168"/>
      <c r="T183" s="169"/>
      <c r="AT183" s="164" t="s">
        <v>169</v>
      </c>
      <c r="AU183" s="164" t="s">
        <v>82</v>
      </c>
      <c r="AV183" s="14" t="s">
        <v>82</v>
      </c>
      <c r="AW183" s="14" t="s">
        <v>171</v>
      </c>
      <c r="AX183" s="14" t="s">
        <v>80</v>
      </c>
      <c r="AY183" s="164" t="s">
        <v>157</v>
      </c>
    </row>
    <row r="184" spans="1:65" s="2" customFormat="1" ht="24" x14ac:dyDescent="0.2">
      <c r="A184" s="29"/>
      <c r="B184" s="140"/>
      <c r="C184" s="141" t="s">
        <v>267</v>
      </c>
      <c r="D184" s="141" t="s">
        <v>160</v>
      </c>
      <c r="E184" s="142" t="s">
        <v>1205</v>
      </c>
      <c r="F184" s="143" t="s">
        <v>1206</v>
      </c>
      <c r="G184" s="144" t="s">
        <v>186</v>
      </c>
      <c r="H184" s="145">
        <v>0.19</v>
      </c>
      <c r="I184" s="146"/>
      <c r="J184" s="146">
        <f>ROUND(I184*H184,2)</f>
        <v>0</v>
      </c>
      <c r="K184" s="143" t="s">
        <v>164</v>
      </c>
      <c r="L184" s="30"/>
      <c r="M184" s="147" t="s">
        <v>1</v>
      </c>
      <c r="N184" s="148" t="s">
        <v>37</v>
      </c>
      <c r="O184" s="149">
        <v>13.507999999999999</v>
      </c>
      <c r="P184" s="149">
        <f>O184*H184</f>
        <v>2.5665199999999997</v>
      </c>
      <c r="Q184" s="149">
        <v>1.0597399999999999</v>
      </c>
      <c r="R184" s="149">
        <f>Q184*H184</f>
        <v>0.20135059999999999</v>
      </c>
      <c r="S184" s="149">
        <v>0</v>
      </c>
      <c r="T184" s="150">
        <f>S184*H184</f>
        <v>0</v>
      </c>
      <c r="U184" s="29"/>
      <c r="V184" s="29"/>
      <c r="W184" s="29"/>
      <c r="X184" s="29"/>
      <c r="Y184" s="29"/>
      <c r="Z184" s="29"/>
      <c r="AA184" s="29"/>
      <c r="AB184" s="29"/>
      <c r="AC184" s="29"/>
      <c r="AD184" s="29"/>
      <c r="AE184" s="29"/>
      <c r="AR184" s="151" t="s">
        <v>165</v>
      </c>
      <c r="AT184" s="151" t="s">
        <v>160</v>
      </c>
      <c r="AU184" s="151" t="s">
        <v>82</v>
      </c>
      <c r="AY184" s="17" t="s">
        <v>157</v>
      </c>
      <c r="BE184" s="152">
        <f>IF(N184="základní",J184,0)</f>
        <v>0</v>
      </c>
      <c r="BF184" s="152">
        <f>IF(N184="snížená",J184,0)</f>
        <v>0</v>
      </c>
      <c r="BG184" s="152">
        <f>IF(N184="zákl. přenesená",J184,0)</f>
        <v>0</v>
      </c>
      <c r="BH184" s="152">
        <f>IF(N184="sníž. přenesená",J184,0)</f>
        <v>0</v>
      </c>
      <c r="BI184" s="152">
        <f>IF(N184="nulová",J184,0)</f>
        <v>0</v>
      </c>
      <c r="BJ184" s="17" t="s">
        <v>80</v>
      </c>
      <c r="BK184" s="152">
        <f>ROUND(I184*H184,2)</f>
        <v>0</v>
      </c>
      <c r="BL184" s="17" t="s">
        <v>165</v>
      </c>
      <c r="BM184" s="151" t="s">
        <v>1887</v>
      </c>
    </row>
    <row r="185" spans="1:65" s="2" customFormat="1" ht="87.75" x14ac:dyDescent="0.2">
      <c r="A185" s="29"/>
      <c r="B185" s="30"/>
      <c r="C185" s="29"/>
      <c r="D185" s="153" t="s">
        <v>167</v>
      </c>
      <c r="E185" s="29"/>
      <c r="F185" s="154" t="s">
        <v>1208</v>
      </c>
      <c r="G185" s="29"/>
      <c r="H185" s="29"/>
      <c r="I185" s="29"/>
      <c r="J185" s="29"/>
      <c r="K185" s="29"/>
      <c r="L185" s="30"/>
      <c r="M185" s="155"/>
      <c r="N185" s="156"/>
      <c r="O185" s="55"/>
      <c r="P185" s="55"/>
      <c r="Q185" s="55"/>
      <c r="R185" s="55"/>
      <c r="S185" s="55"/>
      <c r="T185" s="56"/>
      <c r="U185" s="29"/>
      <c r="V185" s="29"/>
      <c r="W185" s="29"/>
      <c r="X185" s="29"/>
      <c r="Y185" s="29"/>
      <c r="Z185" s="29"/>
      <c r="AA185" s="29"/>
      <c r="AB185" s="29"/>
      <c r="AC185" s="29"/>
      <c r="AD185" s="29"/>
      <c r="AE185" s="29"/>
      <c r="AT185" s="17" t="s">
        <v>167</v>
      </c>
      <c r="AU185" s="17" t="s">
        <v>82</v>
      </c>
    </row>
    <row r="186" spans="1:65" s="14" customFormat="1" x14ac:dyDescent="0.2">
      <c r="B186" s="163"/>
      <c r="D186" s="153" t="s">
        <v>169</v>
      </c>
      <c r="E186" s="164" t="s">
        <v>1</v>
      </c>
      <c r="F186" s="165" t="s">
        <v>1209</v>
      </c>
      <c r="H186" s="166">
        <v>0.19</v>
      </c>
      <c r="L186" s="163"/>
      <c r="M186" s="167"/>
      <c r="N186" s="168"/>
      <c r="O186" s="168"/>
      <c r="P186" s="168"/>
      <c r="Q186" s="168"/>
      <c r="R186" s="168"/>
      <c r="S186" s="168"/>
      <c r="T186" s="169"/>
      <c r="AT186" s="164" t="s">
        <v>169</v>
      </c>
      <c r="AU186" s="164" t="s">
        <v>82</v>
      </c>
      <c r="AV186" s="14" t="s">
        <v>82</v>
      </c>
      <c r="AW186" s="14" t="s">
        <v>171</v>
      </c>
      <c r="AX186" s="14" t="s">
        <v>80</v>
      </c>
      <c r="AY186" s="164" t="s">
        <v>157</v>
      </c>
    </row>
    <row r="187" spans="1:65" s="12" customFormat="1" ht="22.9" customHeight="1" x14ac:dyDescent="0.2">
      <c r="B187" s="128"/>
      <c r="D187" s="129" t="s">
        <v>71</v>
      </c>
      <c r="E187" s="138" t="s">
        <v>182</v>
      </c>
      <c r="F187" s="138" t="s">
        <v>1013</v>
      </c>
      <c r="J187" s="139">
        <f>BK187</f>
        <v>0</v>
      </c>
      <c r="L187" s="128"/>
      <c r="M187" s="132"/>
      <c r="N187" s="133"/>
      <c r="O187" s="133"/>
      <c r="P187" s="134">
        <f>SUM(P188:P202)</f>
        <v>17.600000000000001</v>
      </c>
      <c r="Q187" s="133"/>
      <c r="R187" s="134">
        <f>SUM(R188:R202)</f>
        <v>15.783133999999999</v>
      </c>
      <c r="S187" s="133"/>
      <c r="T187" s="135">
        <f>SUM(T188:T202)</f>
        <v>0</v>
      </c>
      <c r="AR187" s="129" t="s">
        <v>80</v>
      </c>
      <c r="AT187" s="136" t="s">
        <v>71</v>
      </c>
      <c r="AU187" s="136" t="s">
        <v>80</v>
      </c>
      <c r="AY187" s="129" t="s">
        <v>157</v>
      </c>
      <c r="BK187" s="137">
        <f>SUM(BK188:BK202)</f>
        <v>0</v>
      </c>
    </row>
    <row r="188" spans="1:65" s="2" customFormat="1" ht="24" x14ac:dyDescent="0.2">
      <c r="A188" s="29"/>
      <c r="B188" s="140"/>
      <c r="C188" s="177" t="s">
        <v>272</v>
      </c>
      <c r="D188" s="177" t="s">
        <v>183</v>
      </c>
      <c r="E188" s="178" t="s">
        <v>787</v>
      </c>
      <c r="F188" s="179" t="s">
        <v>1315</v>
      </c>
      <c r="G188" s="180" t="s">
        <v>163</v>
      </c>
      <c r="H188" s="181">
        <v>0.40600000000000003</v>
      </c>
      <c r="I188" s="182"/>
      <c r="J188" s="182">
        <f>ROUND(I188*H188,2)</f>
        <v>0</v>
      </c>
      <c r="K188" s="179" t="s">
        <v>330</v>
      </c>
      <c r="L188" s="183"/>
      <c r="M188" s="184" t="s">
        <v>1</v>
      </c>
      <c r="N188" s="185" t="s">
        <v>37</v>
      </c>
      <c r="O188" s="149">
        <v>0</v>
      </c>
      <c r="P188" s="149">
        <f>O188*H188</f>
        <v>0</v>
      </c>
      <c r="Q188" s="149">
        <v>2.4289999999999998</v>
      </c>
      <c r="R188" s="149">
        <f>Q188*H188</f>
        <v>0.986174</v>
      </c>
      <c r="S188" s="149">
        <v>0</v>
      </c>
      <c r="T188" s="150">
        <f>S188*H188</f>
        <v>0</v>
      </c>
      <c r="U188" s="29"/>
      <c r="V188" s="29"/>
      <c r="W188" s="29"/>
      <c r="X188" s="29"/>
      <c r="Y188" s="29"/>
      <c r="Z188" s="29"/>
      <c r="AA188" s="29"/>
      <c r="AB188" s="29"/>
      <c r="AC188" s="29"/>
      <c r="AD188" s="29"/>
      <c r="AE188" s="29"/>
      <c r="AR188" s="151" t="s">
        <v>187</v>
      </c>
      <c r="AT188" s="151" t="s">
        <v>183</v>
      </c>
      <c r="AU188" s="151" t="s">
        <v>82</v>
      </c>
      <c r="AY188" s="17" t="s">
        <v>157</v>
      </c>
      <c r="BE188" s="152">
        <f>IF(N188="základní",J188,0)</f>
        <v>0</v>
      </c>
      <c r="BF188" s="152">
        <f>IF(N188="snížená",J188,0)</f>
        <v>0</v>
      </c>
      <c r="BG188" s="152">
        <f>IF(N188="zákl. přenesená",J188,0)</f>
        <v>0</v>
      </c>
      <c r="BH188" s="152">
        <f>IF(N188="sníž. přenesená",J188,0)</f>
        <v>0</v>
      </c>
      <c r="BI188" s="152">
        <f>IF(N188="nulová",J188,0)</f>
        <v>0</v>
      </c>
      <c r="BJ188" s="17" t="s">
        <v>80</v>
      </c>
      <c r="BK188" s="152">
        <f>ROUND(I188*H188,2)</f>
        <v>0</v>
      </c>
      <c r="BL188" s="17" t="s">
        <v>165</v>
      </c>
      <c r="BM188" s="151" t="s">
        <v>1888</v>
      </c>
    </row>
    <row r="189" spans="1:65" s="14" customFormat="1" x14ac:dyDescent="0.2">
      <c r="B189" s="163"/>
      <c r="D189" s="153" t="s">
        <v>169</v>
      </c>
      <c r="E189" s="164" t="s">
        <v>1</v>
      </c>
      <c r="F189" s="165" t="s">
        <v>1317</v>
      </c>
      <c r="H189" s="166">
        <v>0.40600000000000003</v>
      </c>
      <c r="L189" s="163"/>
      <c r="M189" s="167"/>
      <c r="N189" s="168"/>
      <c r="O189" s="168"/>
      <c r="P189" s="168"/>
      <c r="Q189" s="168"/>
      <c r="R189" s="168"/>
      <c r="S189" s="168"/>
      <c r="T189" s="169"/>
      <c r="AT189" s="164" t="s">
        <v>169</v>
      </c>
      <c r="AU189" s="164" t="s">
        <v>82</v>
      </c>
      <c r="AV189" s="14" t="s">
        <v>82</v>
      </c>
      <c r="AW189" s="14" t="s">
        <v>171</v>
      </c>
      <c r="AX189" s="14" t="s">
        <v>80</v>
      </c>
      <c r="AY189" s="164" t="s">
        <v>157</v>
      </c>
    </row>
    <row r="190" spans="1:65" s="2" customFormat="1" ht="16.5" customHeight="1" x14ac:dyDescent="0.2">
      <c r="A190" s="29"/>
      <c r="B190" s="140"/>
      <c r="C190" s="177" t="s">
        <v>290</v>
      </c>
      <c r="D190" s="177" t="s">
        <v>183</v>
      </c>
      <c r="E190" s="178" t="s">
        <v>794</v>
      </c>
      <c r="F190" s="179" t="s">
        <v>795</v>
      </c>
      <c r="G190" s="180" t="s">
        <v>186</v>
      </c>
      <c r="H190" s="181">
        <v>2.3039999999999998</v>
      </c>
      <c r="I190" s="182"/>
      <c r="J190" s="182">
        <f>ROUND(I190*H190,2)</f>
        <v>0</v>
      </c>
      <c r="K190" s="179" t="s">
        <v>330</v>
      </c>
      <c r="L190" s="183"/>
      <c r="M190" s="184" t="s">
        <v>1</v>
      </c>
      <c r="N190" s="185" t="s">
        <v>37</v>
      </c>
      <c r="O190" s="149">
        <v>0</v>
      </c>
      <c r="P190" s="149">
        <f>O190*H190</f>
        <v>0</v>
      </c>
      <c r="Q190" s="149">
        <v>1</v>
      </c>
      <c r="R190" s="149">
        <f>Q190*H190</f>
        <v>2.3039999999999998</v>
      </c>
      <c r="S190" s="149">
        <v>0</v>
      </c>
      <c r="T190" s="150">
        <f>S190*H190</f>
        <v>0</v>
      </c>
      <c r="U190" s="29"/>
      <c r="V190" s="29"/>
      <c r="W190" s="29"/>
      <c r="X190" s="29"/>
      <c r="Y190" s="29"/>
      <c r="Z190" s="29"/>
      <c r="AA190" s="29"/>
      <c r="AB190" s="29"/>
      <c r="AC190" s="29"/>
      <c r="AD190" s="29"/>
      <c r="AE190" s="29"/>
      <c r="AR190" s="151" t="s">
        <v>187</v>
      </c>
      <c r="AT190" s="151" t="s">
        <v>183</v>
      </c>
      <c r="AU190" s="151" t="s">
        <v>82</v>
      </c>
      <c r="AY190" s="17" t="s">
        <v>157</v>
      </c>
      <c r="BE190" s="152">
        <f>IF(N190="základní",J190,0)</f>
        <v>0</v>
      </c>
      <c r="BF190" s="152">
        <f>IF(N190="snížená",J190,0)</f>
        <v>0</v>
      </c>
      <c r="BG190" s="152">
        <f>IF(N190="zákl. přenesená",J190,0)</f>
        <v>0</v>
      </c>
      <c r="BH190" s="152">
        <f>IF(N190="sníž. přenesená",J190,0)</f>
        <v>0</v>
      </c>
      <c r="BI190" s="152">
        <f>IF(N190="nulová",J190,0)</f>
        <v>0</v>
      </c>
      <c r="BJ190" s="17" t="s">
        <v>80</v>
      </c>
      <c r="BK190" s="152">
        <f>ROUND(I190*H190,2)</f>
        <v>0</v>
      </c>
      <c r="BL190" s="17" t="s">
        <v>165</v>
      </c>
      <c r="BM190" s="151" t="s">
        <v>1889</v>
      </c>
    </row>
    <row r="191" spans="1:65" s="14" customFormat="1" x14ac:dyDescent="0.2">
      <c r="B191" s="163"/>
      <c r="D191" s="153" t="s">
        <v>169</v>
      </c>
      <c r="E191" s="164" t="s">
        <v>1</v>
      </c>
      <c r="F191" s="165" t="s">
        <v>1314</v>
      </c>
      <c r="H191" s="166">
        <v>2.3039999999999998</v>
      </c>
      <c r="L191" s="163"/>
      <c r="M191" s="167"/>
      <c r="N191" s="168"/>
      <c r="O191" s="168"/>
      <c r="P191" s="168"/>
      <c r="Q191" s="168"/>
      <c r="R191" s="168"/>
      <c r="S191" s="168"/>
      <c r="T191" s="169"/>
      <c r="AT191" s="164" t="s">
        <v>169</v>
      </c>
      <c r="AU191" s="164" t="s">
        <v>82</v>
      </c>
      <c r="AV191" s="14" t="s">
        <v>82</v>
      </c>
      <c r="AW191" s="14" t="s">
        <v>171</v>
      </c>
      <c r="AX191" s="14" t="s">
        <v>80</v>
      </c>
      <c r="AY191" s="164" t="s">
        <v>157</v>
      </c>
    </row>
    <row r="192" spans="1:65" s="2" customFormat="1" ht="24" x14ac:dyDescent="0.2">
      <c r="A192" s="29"/>
      <c r="B192" s="140"/>
      <c r="C192" s="177" t="s">
        <v>300</v>
      </c>
      <c r="D192" s="177" t="s">
        <v>183</v>
      </c>
      <c r="E192" s="178" t="s">
        <v>811</v>
      </c>
      <c r="F192" s="179" t="s">
        <v>812</v>
      </c>
      <c r="G192" s="180" t="s">
        <v>236</v>
      </c>
      <c r="H192" s="181">
        <v>20</v>
      </c>
      <c r="I192" s="182"/>
      <c r="J192" s="182">
        <f>ROUND(I192*H192,2)</f>
        <v>0</v>
      </c>
      <c r="K192" s="179" t="s">
        <v>330</v>
      </c>
      <c r="L192" s="183"/>
      <c r="M192" s="184" t="s">
        <v>1</v>
      </c>
      <c r="N192" s="185" t="s">
        <v>37</v>
      </c>
      <c r="O192" s="149">
        <v>0</v>
      </c>
      <c r="P192" s="149">
        <f>O192*H192</f>
        <v>0</v>
      </c>
      <c r="Q192" s="149">
        <v>0</v>
      </c>
      <c r="R192" s="149">
        <f>Q192*H192</f>
        <v>0</v>
      </c>
      <c r="S192" s="149">
        <v>0</v>
      </c>
      <c r="T192" s="150">
        <f>S192*H192</f>
        <v>0</v>
      </c>
      <c r="U192" s="29"/>
      <c r="V192" s="29"/>
      <c r="W192" s="29"/>
      <c r="X192" s="29"/>
      <c r="Y192" s="29"/>
      <c r="Z192" s="29"/>
      <c r="AA192" s="29"/>
      <c r="AB192" s="29"/>
      <c r="AC192" s="29"/>
      <c r="AD192" s="29"/>
      <c r="AE192" s="29"/>
      <c r="AR192" s="151" t="s">
        <v>187</v>
      </c>
      <c r="AT192" s="151" t="s">
        <v>183</v>
      </c>
      <c r="AU192" s="151" t="s">
        <v>82</v>
      </c>
      <c r="AY192" s="17" t="s">
        <v>157</v>
      </c>
      <c r="BE192" s="152">
        <f>IF(N192="základní",J192,0)</f>
        <v>0</v>
      </c>
      <c r="BF192" s="152">
        <f>IF(N192="snížená",J192,0)</f>
        <v>0</v>
      </c>
      <c r="BG192" s="152">
        <f>IF(N192="zákl. přenesená",J192,0)</f>
        <v>0</v>
      </c>
      <c r="BH192" s="152">
        <f>IF(N192="sníž. přenesená",J192,0)</f>
        <v>0</v>
      </c>
      <c r="BI192" s="152">
        <f>IF(N192="nulová",J192,0)</f>
        <v>0</v>
      </c>
      <c r="BJ192" s="17" t="s">
        <v>80</v>
      </c>
      <c r="BK192" s="152">
        <f>ROUND(I192*H192,2)</f>
        <v>0</v>
      </c>
      <c r="BL192" s="17" t="s">
        <v>165</v>
      </c>
      <c r="BM192" s="151" t="s">
        <v>1890</v>
      </c>
    </row>
    <row r="193" spans="1:65" s="14" customFormat="1" x14ac:dyDescent="0.2">
      <c r="B193" s="163"/>
      <c r="D193" s="153" t="s">
        <v>169</v>
      </c>
      <c r="E193" s="164" t="s">
        <v>1</v>
      </c>
      <c r="F193" s="165" t="s">
        <v>1891</v>
      </c>
      <c r="H193" s="166">
        <v>20</v>
      </c>
      <c r="L193" s="163"/>
      <c r="M193" s="167"/>
      <c r="N193" s="168"/>
      <c r="O193" s="168"/>
      <c r="P193" s="168"/>
      <c r="Q193" s="168"/>
      <c r="R193" s="168"/>
      <c r="S193" s="168"/>
      <c r="T193" s="169"/>
      <c r="AT193" s="164" t="s">
        <v>169</v>
      </c>
      <c r="AU193" s="164" t="s">
        <v>82</v>
      </c>
      <c r="AV193" s="14" t="s">
        <v>82</v>
      </c>
      <c r="AW193" s="14" t="s">
        <v>171</v>
      </c>
      <c r="AX193" s="14" t="s">
        <v>80</v>
      </c>
      <c r="AY193" s="164" t="s">
        <v>157</v>
      </c>
    </row>
    <row r="194" spans="1:65" s="2" customFormat="1" ht="16.5" customHeight="1" x14ac:dyDescent="0.2">
      <c r="A194" s="29"/>
      <c r="B194" s="140"/>
      <c r="C194" s="177" t="s">
        <v>7</v>
      </c>
      <c r="D194" s="177" t="s">
        <v>183</v>
      </c>
      <c r="E194" s="178" t="s">
        <v>814</v>
      </c>
      <c r="F194" s="179" t="s">
        <v>815</v>
      </c>
      <c r="G194" s="180" t="s">
        <v>236</v>
      </c>
      <c r="H194" s="181">
        <v>2</v>
      </c>
      <c r="I194" s="182"/>
      <c r="J194" s="182">
        <f>ROUND(I194*H194,2)</f>
        <v>0</v>
      </c>
      <c r="K194" s="179" t="s">
        <v>330</v>
      </c>
      <c r="L194" s="183"/>
      <c r="M194" s="184" t="s">
        <v>1</v>
      </c>
      <c r="N194" s="185" t="s">
        <v>37</v>
      </c>
      <c r="O194" s="149">
        <v>0</v>
      </c>
      <c r="P194" s="149">
        <f>O194*H194</f>
        <v>0</v>
      </c>
      <c r="Q194" s="149">
        <v>0</v>
      </c>
      <c r="R194" s="149">
        <f>Q194*H194</f>
        <v>0</v>
      </c>
      <c r="S194" s="149">
        <v>0</v>
      </c>
      <c r="T194" s="150">
        <f>S194*H194</f>
        <v>0</v>
      </c>
      <c r="U194" s="29"/>
      <c r="V194" s="29"/>
      <c r="W194" s="29"/>
      <c r="X194" s="29"/>
      <c r="Y194" s="29"/>
      <c r="Z194" s="29"/>
      <c r="AA194" s="29"/>
      <c r="AB194" s="29"/>
      <c r="AC194" s="29"/>
      <c r="AD194" s="29"/>
      <c r="AE194" s="29"/>
      <c r="AR194" s="151" t="s">
        <v>187</v>
      </c>
      <c r="AT194" s="151" t="s">
        <v>183</v>
      </c>
      <c r="AU194" s="151" t="s">
        <v>82</v>
      </c>
      <c r="AY194" s="17" t="s">
        <v>157</v>
      </c>
      <c r="BE194" s="152">
        <f>IF(N194="základní",J194,0)</f>
        <v>0</v>
      </c>
      <c r="BF194" s="152">
        <f>IF(N194="snížená",J194,0)</f>
        <v>0</v>
      </c>
      <c r="BG194" s="152">
        <f>IF(N194="zákl. přenesená",J194,0)</f>
        <v>0</v>
      </c>
      <c r="BH194" s="152">
        <f>IF(N194="sníž. přenesená",J194,0)</f>
        <v>0</v>
      </c>
      <c r="BI194" s="152">
        <f>IF(N194="nulová",J194,0)</f>
        <v>0</v>
      </c>
      <c r="BJ194" s="17" t="s">
        <v>80</v>
      </c>
      <c r="BK194" s="152">
        <f>ROUND(I194*H194,2)</f>
        <v>0</v>
      </c>
      <c r="BL194" s="17" t="s">
        <v>165</v>
      </c>
      <c r="BM194" s="151" t="s">
        <v>1892</v>
      </c>
    </row>
    <row r="195" spans="1:65" s="2" customFormat="1" ht="21.75" customHeight="1" x14ac:dyDescent="0.2">
      <c r="A195" s="29"/>
      <c r="B195" s="140"/>
      <c r="C195" s="177" t="s">
        <v>309</v>
      </c>
      <c r="D195" s="177" t="s">
        <v>183</v>
      </c>
      <c r="E195" s="178" t="s">
        <v>820</v>
      </c>
      <c r="F195" s="179" t="s">
        <v>821</v>
      </c>
      <c r="G195" s="180" t="s">
        <v>236</v>
      </c>
      <c r="H195" s="181">
        <v>1</v>
      </c>
      <c r="I195" s="182"/>
      <c r="J195" s="182">
        <f>ROUND(I195*H195,2)</f>
        <v>0</v>
      </c>
      <c r="K195" s="179" t="s">
        <v>330</v>
      </c>
      <c r="L195" s="183"/>
      <c r="M195" s="184" t="s">
        <v>1</v>
      </c>
      <c r="N195" s="185" t="s">
        <v>37</v>
      </c>
      <c r="O195" s="149">
        <v>0</v>
      </c>
      <c r="P195" s="149">
        <f>O195*H195</f>
        <v>0</v>
      </c>
      <c r="Q195" s="149">
        <v>0</v>
      </c>
      <c r="R195" s="149">
        <f>Q195*H195</f>
        <v>0</v>
      </c>
      <c r="S195" s="149">
        <v>0</v>
      </c>
      <c r="T195" s="150">
        <f>S195*H195</f>
        <v>0</v>
      </c>
      <c r="U195" s="29"/>
      <c r="V195" s="29"/>
      <c r="W195" s="29"/>
      <c r="X195" s="29"/>
      <c r="Y195" s="29"/>
      <c r="Z195" s="29"/>
      <c r="AA195" s="29"/>
      <c r="AB195" s="29"/>
      <c r="AC195" s="29"/>
      <c r="AD195" s="29"/>
      <c r="AE195" s="29"/>
      <c r="AR195" s="151" t="s">
        <v>187</v>
      </c>
      <c r="AT195" s="151" t="s">
        <v>183</v>
      </c>
      <c r="AU195" s="151" t="s">
        <v>82</v>
      </c>
      <c r="AY195" s="17" t="s">
        <v>157</v>
      </c>
      <c r="BE195" s="152">
        <f>IF(N195="základní",J195,0)</f>
        <v>0</v>
      </c>
      <c r="BF195" s="152">
        <f>IF(N195="snížená",J195,0)</f>
        <v>0</v>
      </c>
      <c r="BG195" s="152">
        <f>IF(N195="zákl. přenesená",J195,0)</f>
        <v>0</v>
      </c>
      <c r="BH195" s="152">
        <f>IF(N195="sníž. přenesená",J195,0)</f>
        <v>0</v>
      </c>
      <c r="BI195" s="152">
        <f>IF(N195="nulová",J195,0)</f>
        <v>0</v>
      </c>
      <c r="BJ195" s="17" t="s">
        <v>80</v>
      </c>
      <c r="BK195" s="152">
        <f>ROUND(I195*H195,2)</f>
        <v>0</v>
      </c>
      <c r="BL195" s="17" t="s">
        <v>165</v>
      </c>
      <c r="BM195" s="151" t="s">
        <v>1893</v>
      </c>
    </row>
    <row r="196" spans="1:65" s="2" customFormat="1" ht="33" customHeight="1" x14ac:dyDescent="0.2">
      <c r="A196" s="29"/>
      <c r="B196" s="140"/>
      <c r="C196" s="177" t="s">
        <v>317</v>
      </c>
      <c r="D196" s="177" t="s">
        <v>183</v>
      </c>
      <c r="E196" s="178" t="s">
        <v>823</v>
      </c>
      <c r="F196" s="179" t="s">
        <v>824</v>
      </c>
      <c r="G196" s="180" t="s">
        <v>236</v>
      </c>
      <c r="H196" s="181">
        <v>8</v>
      </c>
      <c r="I196" s="182"/>
      <c r="J196" s="182">
        <f>ROUND(I196*H196,2)</f>
        <v>0</v>
      </c>
      <c r="K196" s="179" t="s">
        <v>201</v>
      </c>
      <c r="L196" s="183"/>
      <c r="M196" s="184" t="s">
        <v>1</v>
      </c>
      <c r="N196" s="185" t="s">
        <v>37</v>
      </c>
      <c r="O196" s="149">
        <v>0</v>
      </c>
      <c r="P196" s="149">
        <f>O196*H196</f>
        <v>0</v>
      </c>
      <c r="Q196" s="149">
        <v>3.6000000000000002E-4</v>
      </c>
      <c r="R196" s="149">
        <f>Q196*H196</f>
        <v>2.8800000000000002E-3</v>
      </c>
      <c r="S196" s="149">
        <v>0</v>
      </c>
      <c r="T196" s="150">
        <f>S196*H196</f>
        <v>0</v>
      </c>
      <c r="U196" s="29"/>
      <c r="V196" s="29"/>
      <c r="W196" s="29"/>
      <c r="X196" s="29"/>
      <c r="Y196" s="29"/>
      <c r="Z196" s="29"/>
      <c r="AA196" s="29"/>
      <c r="AB196" s="29"/>
      <c r="AC196" s="29"/>
      <c r="AD196" s="29"/>
      <c r="AE196" s="29"/>
      <c r="AR196" s="151" t="s">
        <v>187</v>
      </c>
      <c r="AT196" s="151" t="s">
        <v>183</v>
      </c>
      <c r="AU196" s="151" t="s">
        <v>82</v>
      </c>
      <c r="AY196" s="17" t="s">
        <v>157</v>
      </c>
      <c r="BE196" s="152">
        <f>IF(N196="základní",J196,0)</f>
        <v>0</v>
      </c>
      <c r="BF196" s="152">
        <f>IF(N196="snížená",J196,0)</f>
        <v>0</v>
      </c>
      <c r="BG196" s="152">
        <f>IF(N196="zákl. přenesená",J196,0)</f>
        <v>0</v>
      </c>
      <c r="BH196" s="152">
        <f>IF(N196="sníž. přenesená",J196,0)</f>
        <v>0</v>
      </c>
      <c r="BI196" s="152">
        <f>IF(N196="nulová",J196,0)</f>
        <v>0</v>
      </c>
      <c r="BJ196" s="17" t="s">
        <v>80</v>
      </c>
      <c r="BK196" s="152">
        <f>ROUND(I196*H196,2)</f>
        <v>0</v>
      </c>
      <c r="BL196" s="17" t="s">
        <v>165</v>
      </c>
      <c r="BM196" s="151" t="s">
        <v>1894</v>
      </c>
    </row>
    <row r="197" spans="1:65" s="2" customFormat="1" ht="24" x14ac:dyDescent="0.2">
      <c r="A197" s="29"/>
      <c r="B197" s="140"/>
      <c r="C197" s="177" t="s">
        <v>327</v>
      </c>
      <c r="D197" s="177" t="s">
        <v>183</v>
      </c>
      <c r="E197" s="178" t="s">
        <v>830</v>
      </c>
      <c r="F197" s="179" t="s">
        <v>831</v>
      </c>
      <c r="G197" s="180" t="s">
        <v>236</v>
      </c>
      <c r="H197" s="181">
        <v>4</v>
      </c>
      <c r="I197" s="182"/>
      <c r="J197" s="182">
        <f>ROUND(I197*H197,2)</f>
        <v>0</v>
      </c>
      <c r="K197" s="179" t="s">
        <v>330</v>
      </c>
      <c r="L197" s="183"/>
      <c r="M197" s="184" t="s">
        <v>1</v>
      </c>
      <c r="N197" s="185" t="s">
        <v>37</v>
      </c>
      <c r="O197" s="149">
        <v>0</v>
      </c>
      <c r="P197" s="149">
        <f>O197*H197</f>
        <v>0</v>
      </c>
      <c r="Q197" s="149">
        <v>0</v>
      </c>
      <c r="R197" s="149">
        <f>Q197*H197</f>
        <v>0</v>
      </c>
      <c r="S197" s="149">
        <v>0</v>
      </c>
      <c r="T197" s="150">
        <f>S197*H197</f>
        <v>0</v>
      </c>
      <c r="U197" s="29"/>
      <c r="V197" s="29"/>
      <c r="W197" s="29"/>
      <c r="X197" s="29"/>
      <c r="Y197" s="29"/>
      <c r="Z197" s="29"/>
      <c r="AA197" s="29"/>
      <c r="AB197" s="29"/>
      <c r="AC197" s="29"/>
      <c r="AD197" s="29"/>
      <c r="AE197" s="29"/>
      <c r="AR197" s="151" t="s">
        <v>187</v>
      </c>
      <c r="AT197" s="151" t="s">
        <v>183</v>
      </c>
      <c r="AU197" s="151" t="s">
        <v>82</v>
      </c>
      <c r="AY197" s="17" t="s">
        <v>157</v>
      </c>
      <c r="BE197" s="152">
        <f>IF(N197="základní",J197,0)</f>
        <v>0</v>
      </c>
      <c r="BF197" s="152">
        <f>IF(N197="snížená",J197,0)</f>
        <v>0</v>
      </c>
      <c r="BG197" s="152">
        <f>IF(N197="zákl. přenesená",J197,0)</f>
        <v>0</v>
      </c>
      <c r="BH197" s="152">
        <f>IF(N197="sníž. přenesená",J197,0)</f>
        <v>0</v>
      </c>
      <c r="BI197" s="152">
        <f>IF(N197="nulová",J197,0)</f>
        <v>0</v>
      </c>
      <c r="BJ197" s="17" t="s">
        <v>80</v>
      </c>
      <c r="BK197" s="152">
        <f>ROUND(I197*H197,2)</f>
        <v>0</v>
      </c>
      <c r="BL197" s="17" t="s">
        <v>165</v>
      </c>
      <c r="BM197" s="151" t="s">
        <v>1895</v>
      </c>
    </row>
    <row r="198" spans="1:65" s="2" customFormat="1" ht="24" x14ac:dyDescent="0.2">
      <c r="A198" s="29"/>
      <c r="B198" s="140"/>
      <c r="C198" s="141" t="s">
        <v>335</v>
      </c>
      <c r="D198" s="141" t="s">
        <v>160</v>
      </c>
      <c r="E198" s="142" t="s">
        <v>1232</v>
      </c>
      <c r="F198" s="143" t="s">
        <v>1233</v>
      </c>
      <c r="G198" s="144" t="s">
        <v>236</v>
      </c>
      <c r="H198" s="145">
        <v>8</v>
      </c>
      <c r="I198" s="146"/>
      <c r="J198" s="146">
        <f>ROUND(I198*H198,2)</f>
        <v>0</v>
      </c>
      <c r="K198" s="143" t="s">
        <v>164</v>
      </c>
      <c r="L198" s="30"/>
      <c r="M198" s="147" t="s">
        <v>1</v>
      </c>
      <c r="N198" s="148" t="s">
        <v>37</v>
      </c>
      <c r="O198" s="149">
        <v>2.2000000000000002</v>
      </c>
      <c r="P198" s="149">
        <f>O198*H198</f>
        <v>17.600000000000001</v>
      </c>
      <c r="Q198" s="149">
        <v>0.14401</v>
      </c>
      <c r="R198" s="149">
        <f>Q198*H198</f>
        <v>1.15208</v>
      </c>
      <c r="S198" s="149">
        <v>0</v>
      </c>
      <c r="T198" s="150">
        <f>S198*H198</f>
        <v>0</v>
      </c>
      <c r="U198" s="29"/>
      <c r="V198" s="29"/>
      <c r="W198" s="29"/>
      <c r="X198" s="29"/>
      <c r="Y198" s="29"/>
      <c r="Z198" s="29"/>
      <c r="AA198" s="29"/>
      <c r="AB198" s="29"/>
      <c r="AC198" s="29"/>
      <c r="AD198" s="29"/>
      <c r="AE198" s="29"/>
      <c r="AR198" s="151" t="s">
        <v>165</v>
      </c>
      <c r="AT198" s="151" t="s">
        <v>160</v>
      </c>
      <c r="AU198" s="151" t="s">
        <v>82</v>
      </c>
      <c r="AY198" s="17" t="s">
        <v>157</v>
      </c>
      <c r="BE198" s="152">
        <f>IF(N198="základní",J198,0)</f>
        <v>0</v>
      </c>
      <c r="BF198" s="152">
        <f>IF(N198="snížená",J198,0)</f>
        <v>0</v>
      </c>
      <c r="BG198" s="152">
        <f>IF(N198="zákl. přenesená",J198,0)</f>
        <v>0</v>
      </c>
      <c r="BH198" s="152">
        <f>IF(N198="sníž. přenesená",J198,0)</f>
        <v>0</v>
      </c>
      <c r="BI198" s="152">
        <f>IF(N198="nulová",J198,0)</f>
        <v>0</v>
      </c>
      <c r="BJ198" s="17" t="s">
        <v>80</v>
      </c>
      <c r="BK198" s="152">
        <f>ROUND(I198*H198,2)</f>
        <v>0</v>
      </c>
      <c r="BL198" s="17" t="s">
        <v>165</v>
      </c>
      <c r="BM198" s="151" t="s">
        <v>1896</v>
      </c>
    </row>
    <row r="199" spans="1:65" s="2" customFormat="1" ht="204.75" x14ac:dyDescent="0.2">
      <c r="A199" s="29"/>
      <c r="B199" s="30"/>
      <c r="C199" s="29"/>
      <c r="D199" s="153" t="s">
        <v>167</v>
      </c>
      <c r="E199" s="29"/>
      <c r="F199" s="154" t="s">
        <v>1235</v>
      </c>
      <c r="G199" s="29"/>
      <c r="H199" s="29"/>
      <c r="I199" s="29"/>
      <c r="J199" s="29"/>
      <c r="K199" s="29"/>
      <c r="L199" s="30"/>
      <c r="M199" s="155"/>
      <c r="N199" s="156"/>
      <c r="O199" s="55"/>
      <c r="P199" s="55"/>
      <c r="Q199" s="55"/>
      <c r="R199" s="55"/>
      <c r="S199" s="55"/>
      <c r="T199" s="56"/>
      <c r="U199" s="29"/>
      <c r="V199" s="29"/>
      <c r="W199" s="29"/>
      <c r="X199" s="29"/>
      <c r="Y199" s="29"/>
      <c r="Z199" s="29"/>
      <c r="AA199" s="29"/>
      <c r="AB199" s="29"/>
      <c r="AC199" s="29"/>
      <c r="AD199" s="29"/>
      <c r="AE199" s="29"/>
      <c r="AT199" s="17" t="s">
        <v>167</v>
      </c>
      <c r="AU199" s="17" t="s">
        <v>82</v>
      </c>
    </row>
    <row r="200" spans="1:65" s="14" customFormat="1" x14ac:dyDescent="0.2">
      <c r="B200" s="163"/>
      <c r="D200" s="153" t="s">
        <v>169</v>
      </c>
      <c r="E200" s="164" t="s">
        <v>1</v>
      </c>
      <c r="F200" s="165" t="s">
        <v>187</v>
      </c>
      <c r="H200" s="166">
        <v>8</v>
      </c>
      <c r="L200" s="163"/>
      <c r="M200" s="167"/>
      <c r="N200" s="168"/>
      <c r="O200" s="168"/>
      <c r="P200" s="168"/>
      <c r="Q200" s="168"/>
      <c r="R200" s="168"/>
      <c r="S200" s="168"/>
      <c r="T200" s="169"/>
      <c r="AT200" s="164" t="s">
        <v>169</v>
      </c>
      <c r="AU200" s="164" t="s">
        <v>82</v>
      </c>
      <c r="AV200" s="14" t="s">
        <v>82</v>
      </c>
      <c r="AW200" s="14" t="s">
        <v>171</v>
      </c>
      <c r="AX200" s="14" t="s">
        <v>80</v>
      </c>
      <c r="AY200" s="164" t="s">
        <v>157</v>
      </c>
    </row>
    <row r="201" spans="1:65" s="2" customFormat="1" ht="16.5" customHeight="1" x14ac:dyDescent="0.2">
      <c r="A201" s="29"/>
      <c r="B201" s="140"/>
      <c r="C201" s="177" t="s">
        <v>340</v>
      </c>
      <c r="D201" s="177" t="s">
        <v>183</v>
      </c>
      <c r="E201" s="178" t="s">
        <v>1236</v>
      </c>
      <c r="F201" s="179" t="s">
        <v>1237</v>
      </c>
      <c r="G201" s="180" t="s">
        <v>1139</v>
      </c>
      <c r="H201" s="181">
        <v>6</v>
      </c>
      <c r="I201" s="182"/>
      <c r="J201" s="182">
        <f>ROUND(I201*H201,2)</f>
        <v>0</v>
      </c>
      <c r="K201" s="179" t="s">
        <v>1</v>
      </c>
      <c r="L201" s="183"/>
      <c r="M201" s="184" t="s">
        <v>1</v>
      </c>
      <c r="N201" s="185" t="s">
        <v>37</v>
      </c>
      <c r="O201" s="149">
        <v>0</v>
      </c>
      <c r="P201" s="149">
        <f>O201*H201</f>
        <v>0</v>
      </c>
      <c r="Q201" s="149">
        <v>1.343</v>
      </c>
      <c r="R201" s="149">
        <f>Q201*H201</f>
        <v>8.0579999999999998</v>
      </c>
      <c r="S201" s="149">
        <v>0</v>
      </c>
      <c r="T201" s="150">
        <f>S201*H201</f>
        <v>0</v>
      </c>
      <c r="U201" s="29"/>
      <c r="V201" s="29"/>
      <c r="W201" s="29"/>
      <c r="X201" s="29"/>
      <c r="Y201" s="29"/>
      <c r="Z201" s="29"/>
      <c r="AA201" s="29"/>
      <c r="AB201" s="29"/>
      <c r="AC201" s="29"/>
      <c r="AD201" s="29"/>
      <c r="AE201" s="29"/>
      <c r="AR201" s="151" t="s">
        <v>187</v>
      </c>
      <c r="AT201" s="151" t="s">
        <v>183</v>
      </c>
      <c r="AU201" s="151" t="s">
        <v>82</v>
      </c>
      <c r="AY201" s="17" t="s">
        <v>157</v>
      </c>
      <c r="BE201" s="152">
        <f>IF(N201="základní",J201,0)</f>
        <v>0</v>
      </c>
      <c r="BF201" s="152">
        <f>IF(N201="snížená",J201,0)</f>
        <v>0</v>
      </c>
      <c r="BG201" s="152">
        <f>IF(N201="zákl. přenesená",J201,0)</f>
        <v>0</v>
      </c>
      <c r="BH201" s="152">
        <f>IF(N201="sníž. přenesená",J201,0)</f>
        <v>0</v>
      </c>
      <c r="BI201" s="152">
        <f>IF(N201="nulová",J201,0)</f>
        <v>0</v>
      </c>
      <c r="BJ201" s="17" t="s">
        <v>80</v>
      </c>
      <c r="BK201" s="152">
        <f>ROUND(I201*H201,2)</f>
        <v>0</v>
      </c>
      <c r="BL201" s="17" t="s">
        <v>165</v>
      </c>
      <c r="BM201" s="151" t="s">
        <v>1897</v>
      </c>
    </row>
    <row r="202" spans="1:65" s="2" customFormat="1" ht="16.5" customHeight="1" x14ac:dyDescent="0.2">
      <c r="A202" s="29"/>
      <c r="B202" s="140"/>
      <c r="C202" s="177" t="s">
        <v>361</v>
      </c>
      <c r="D202" s="177" t="s">
        <v>183</v>
      </c>
      <c r="E202" s="178" t="s">
        <v>1239</v>
      </c>
      <c r="F202" s="179" t="s">
        <v>1240</v>
      </c>
      <c r="G202" s="180" t="s">
        <v>1139</v>
      </c>
      <c r="H202" s="181">
        <v>2</v>
      </c>
      <c r="I202" s="182"/>
      <c r="J202" s="182">
        <f>ROUND(I202*H202,2)</f>
        <v>0</v>
      </c>
      <c r="K202" s="179" t="s">
        <v>1</v>
      </c>
      <c r="L202" s="183"/>
      <c r="M202" s="184" t="s">
        <v>1</v>
      </c>
      <c r="N202" s="185" t="s">
        <v>37</v>
      </c>
      <c r="O202" s="149">
        <v>0</v>
      </c>
      <c r="P202" s="149">
        <f>O202*H202</f>
        <v>0</v>
      </c>
      <c r="Q202" s="149">
        <v>1.64</v>
      </c>
      <c r="R202" s="149">
        <f>Q202*H202</f>
        <v>3.28</v>
      </c>
      <c r="S202" s="149">
        <v>0</v>
      </c>
      <c r="T202" s="150">
        <f>S202*H202</f>
        <v>0</v>
      </c>
      <c r="U202" s="29"/>
      <c r="V202" s="29"/>
      <c r="W202" s="29"/>
      <c r="X202" s="29"/>
      <c r="Y202" s="29"/>
      <c r="Z202" s="29"/>
      <c r="AA202" s="29"/>
      <c r="AB202" s="29"/>
      <c r="AC202" s="29"/>
      <c r="AD202" s="29"/>
      <c r="AE202" s="29"/>
      <c r="AR202" s="151" t="s">
        <v>187</v>
      </c>
      <c r="AT202" s="151" t="s">
        <v>183</v>
      </c>
      <c r="AU202" s="151" t="s">
        <v>82</v>
      </c>
      <c r="AY202" s="17" t="s">
        <v>157</v>
      </c>
      <c r="BE202" s="152">
        <f>IF(N202="základní",J202,0)</f>
        <v>0</v>
      </c>
      <c r="BF202" s="152">
        <f>IF(N202="snížená",J202,0)</f>
        <v>0</v>
      </c>
      <c r="BG202" s="152">
        <f>IF(N202="zákl. přenesená",J202,0)</f>
        <v>0</v>
      </c>
      <c r="BH202" s="152">
        <f>IF(N202="sníž. přenesená",J202,0)</f>
        <v>0</v>
      </c>
      <c r="BI202" s="152">
        <f>IF(N202="nulová",J202,0)</f>
        <v>0</v>
      </c>
      <c r="BJ202" s="17" t="s">
        <v>80</v>
      </c>
      <c r="BK202" s="152">
        <f>ROUND(I202*H202,2)</f>
        <v>0</v>
      </c>
      <c r="BL202" s="17" t="s">
        <v>165</v>
      </c>
      <c r="BM202" s="151" t="s">
        <v>1898</v>
      </c>
    </row>
    <row r="203" spans="1:65" s="12" customFormat="1" ht="22.9" customHeight="1" x14ac:dyDescent="0.2">
      <c r="B203" s="128"/>
      <c r="D203" s="129" t="s">
        <v>71</v>
      </c>
      <c r="E203" s="138" t="s">
        <v>165</v>
      </c>
      <c r="F203" s="138" t="s">
        <v>1040</v>
      </c>
      <c r="J203" s="139">
        <f>BK203</f>
        <v>0</v>
      </c>
      <c r="L203" s="128"/>
      <c r="M203" s="132"/>
      <c r="N203" s="133"/>
      <c r="O203" s="133"/>
      <c r="P203" s="134">
        <f>SUM(P204:P212)</f>
        <v>70.796782000000007</v>
      </c>
      <c r="Q203" s="133"/>
      <c r="R203" s="134">
        <f>SUM(R204:R212)</f>
        <v>125.70076</v>
      </c>
      <c r="S203" s="133"/>
      <c r="T203" s="135">
        <f>SUM(T204:T212)</f>
        <v>0</v>
      </c>
      <c r="AR203" s="129" t="s">
        <v>80</v>
      </c>
      <c r="AT203" s="136" t="s">
        <v>71</v>
      </c>
      <c r="AU203" s="136" t="s">
        <v>80</v>
      </c>
      <c r="AY203" s="129" t="s">
        <v>157</v>
      </c>
      <c r="BK203" s="137">
        <f>SUM(BK204:BK212)</f>
        <v>0</v>
      </c>
    </row>
    <row r="204" spans="1:65" s="2" customFormat="1" ht="24" x14ac:dyDescent="0.2">
      <c r="A204" s="29"/>
      <c r="B204" s="140"/>
      <c r="C204" s="141" t="s">
        <v>371</v>
      </c>
      <c r="D204" s="141" t="s">
        <v>160</v>
      </c>
      <c r="E204" s="142" t="s">
        <v>1242</v>
      </c>
      <c r="F204" s="143" t="s">
        <v>1243</v>
      </c>
      <c r="G204" s="144" t="s">
        <v>195</v>
      </c>
      <c r="H204" s="145">
        <v>1.377</v>
      </c>
      <c r="I204" s="146"/>
      <c r="J204" s="146">
        <f>ROUND(I204*H204,2)</f>
        <v>0</v>
      </c>
      <c r="K204" s="143" t="s">
        <v>164</v>
      </c>
      <c r="L204" s="30"/>
      <c r="M204" s="147" t="s">
        <v>1</v>
      </c>
      <c r="N204" s="148" t="s">
        <v>37</v>
      </c>
      <c r="O204" s="149">
        <v>0.16600000000000001</v>
      </c>
      <c r="P204" s="149">
        <f>O204*H204</f>
        <v>0.22858200000000001</v>
      </c>
      <c r="Q204" s="149">
        <v>0</v>
      </c>
      <c r="R204" s="149">
        <f>Q204*H204</f>
        <v>0</v>
      </c>
      <c r="S204" s="149">
        <v>0</v>
      </c>
      <c r="T204" s="150">
        <f>S204*H204</f>
        <v>0</v>
      </c>
      <c r="U204" s="29"/>
      <c r="V204" s="29"/>
      <c r="W204" s="29"/>
      <c r="X204" s="29"/>
      <c r="Y204" s="29"/>
      <c r="Z204" s="29"/>
      <c r="AA204" s="29"/>
      <c r="AB204" s="29"/>
      <c r="AC204" s="29"/>
      <c r="AD204" s="29"/>
      <c r="AE204" s="29"/>
      <c r="AR204" s="151" t="s">
        <v>165</v>
      </c>
      <c r="AT204" s="151" t="s">
        <v>160</v>
      </c>
      <c r="AU204" s="151" t="s">
        <v>82</v>
      </c>
      <c r="AY204" s="17" t="s">
        <v>157</v>
      </c>
      <c r="BE204" s="152">
        <f>IF(N204="základní",J204,0)</f>
        <v>0</v>
      </c>
      <c r="BF204" s="152">
        <f>IF(N204="snížená",J204,0)</f>
        <v>0</v>
      </c>
      <c r="BG204" s="152">
        <f>IF(N204="zákl. přenesená",J204,0)</f>
        <v>0</v>
      </c>
      <c r="BH204" s="152">
        <f>IF(N204="sníž. přenesená",J204,0)</f>
        <v>0</v>
      </c>
      <c r="BI204" s="152">
        <f>IF(N204="nulová",J204,0)</f>
        <v>0</v>
      </c>
      <c r="BJ204" s="17" t="s">
        <v>80</v>
      </c>
      <c r="BK204" s="152">
        <f>ROUND(I204*H204,2)</f>
        <v>0</v>
      </c>
      <c r="BL204" s="17" t="s">
        <v>165</v>
      </c>
      <c r="BM204" s="151" t="s">
        <v>1899</v>
      </c>
    </row>
    <row r="205" spans="1:65" s="2" customFormat="1" ht="136.5" x14ac:dyDescent="0.2">
      <c r="A205" s="29"/>
      <c r="B205" s="30"/>
      <c r="C205" s="29"/>
      <c r="D205" s="153" t="s">
        <v>167</v>
      </c>
      <c r="E205" s="29"/>
      <c r="F205" s="154" t="s">
        <v>1245</v>
      </c>
      <c r="G205" s="29"/>
      <c r="H205" s="29"/>
      <c r="I205" s="29"/>
      <c r="J205" s="29"/>
      <c r="K205" s="29"/>
      <c r="L205" s="30"/>
      <c r="M205" s="155"/>
      <c r="N205" s="156"/>
      <c r="O205" s="55"/>
      <c r="P205" s="55"/>
      <c r="Q205" s="55"/>
      <c r="R205" s="55"/>
      <c r="S205" s="55"/>
      <c r="T205" s="56"/>
      <c r="U205" s="29"/>
      <c r="V205" s="29"/>
      <c r="W205" s="29"/>
      <c r="X205" s="29"/>
      <c r="Y205" s="29"/>
      <c r="Z205" s="29"/>
      <c r="AA205" s="29"/>
      <c r="AB205" s="29"/>
      <c r="AC205" s="29"/>
      <c r="AD205" s="29"/>
      <c r="AE205" s="29"/>
      <c r="AT205" s="17" t="s">
        <v>167</v>
      </c>
      <c r="AU205" s="17" t="s">
        <v>82</v>
      </c>
    </row>
    <row r="206" spans="1:65" s="14" customFormat="1" x14ac:dyDescent="0.2">
      <c r="B206" s="163"/>
      <c r="D206" s="153" t="s">
        <v>169</v>
      </c>
      <c r="E206" s="164" t="s">
        <v>1</v>
      </c>
      <c r="F206" s="165" t="s">
        <v>1900</v>
      </c>
      <c r="H206" s="166">
        <v>1.377</v>
      </c>
      <c r="L206" s="163"/>
      <c r="M206" s="167"/>
      <c r="N206" s="168"/>
      <c r="O206" s="168"/>
      <c r="P206" s="168"/>
      <c r="Q206" s="168"/>
      <c r="R206" s="168"/>
      <c r="S206" s="168"/>
      <c r="T206" s="169"/>
      <c r="AT206" s="164" t="s">
        <v>169</v>
      </c>
      <c r="AU206" s="164" t="s">
        <v>82</v>
      </c>
      <c r="AV206" s="14" t="s">
        <v>82</v>
      </c>
      <c r="AW206" s="14" t="s">
        <v>171</v>
      </c>
      <c r="AX206" s="14" t="s">
        <v>80</v>
      </c>
      <c r="AY206" s="164" t="s">
        <v>157</v>
      </c>
    </row>
    <row r="207" spans="1:65" s="2" customFormat="1" ht="24" x14ac:dyDescent="0.2">
      <c r="A207" s="29"/>
      <c r="B207" s="140"/>
      <c r="C207" s="141" t="s">
        <v>377</v>
      </c>
      <c r="D207" s="141" t="s">
        <v>160</v>
      </c>
      <c r="E207" s="142" t="s">
        <v>1247</v>
      </c>
      <c r="F207" s="143" t="s">
        <v>1248</v>
      </c>
      <c r="G207" s="144" t="s">
        <v>163</v>
      </c>
      <c r="H207" s="145">
        <v>43.603999999999999</v>
      </c>
      <c r="I207" s="146"/>
      <c r="J207" s="146">
        <f>ROUND(I207*H207,2)</f>
        <v>0</v>
      </c>
      <c r="K207" s="143" t="s">
        <v>164</v>
      </c>
      <c r="L207" s="30"/>
      <c r="M207" s="147" t="s">
        <v>1</v>
      </c>
      <c r="N207" s="148" t="s">
        <v>37</v>
      </c>
      <c r="O207" s="149">
        <v>0.8</v>
      </c>
      <c r="P207" s="149">
        <f>O207*H207</f>
        <v>34.883200000000002</v>
      </c>
      <c r="Q207" s="149">
        <v>2.4500000000000002</v>
      </c>
      <c r="R207" s="149">
        <f>Q207*H207</f>
        <v>106.82980000000001</v>
      </c>
      <c r="S207" s="149">
        <v>0</v>
      </c>
      <c r="T207" s="150">
        <f>S207*H207</f>
        <v>0</v>
      </c>
      <c r="U207" s="29"/>
      <c r="V207" s="29"/>
      <c r="W207" s="29"/>
      <c r="X207" s="29"/>
      <c r="Y207" s="29"/>
      <c r="Z207" s="29"/>
      <c r="AA207" s="29"/>
      <c r="AB207" s="29"/>
      <c r="AC207" s="29"/>
      <c r="AD207" s="29"/>
      <c r="AE207" s="29"/>
      <c r="AR207" s="151" t="s">
        <v>165</v>
      </c>
      <c r="AT207" s="151" t="s">
        <v>160</v>
      </c>
      <c r="AU207" s="151" t="s">
        <v>82</v>
      </c>
      <c r="AY207" s="17" t="s">
        <v>157</v>
      </c>
      <c r="BE207" s="152">
        <f>IF(N207="základní",J207,0)</f>
        <v>0</v>
      </c>
      <c r="BF207" s="152">
        <f>IF(N207="snížená",J207,0)</f>
        <v>0</v>
      </c>
      <c r="BG207" s="152">
        <f>IF(N207="zákl. přenesená",J207,0)</f>
        <v>0</v>
      </c>
      <c r="BH207" s="152">
        <f>IF(N207="sníž. přenesená",J207,0)</f>
        <v>0</v>
      </c>
      <c r="BI207" s="152">
        <f>IF(N207="nulová",J207,0)</f>
        <v>0</v>
      </c>
      <c r="BJ207" s="17" t="s">
        <v>80</v>
      </c>
      <c r="BK207" s="152">
        <f>ROUND(I207*H207,2)</f>
        <v>0</v>
      </c>
      <c r="BL207" s="17" t="s">
        <v>165</v>
      </c>
      <c r="BM207" s="151" t="s">
        <v>1901</v>
      </c>
    </row>
    <row r="208" spans="1:65" s="2" customFormat="1" ht="97.5" x14ac:dyDescent="0.2">
      <c r="A208" s="29"/>
      <c r="B208" s="30"/>
      <c r="C208" s="29"/>
      <c r="D208" s="153" t="s">
        <v>167</v>
      </c>
      <c r="E208" s="29"/>
      <c r="F208" s="154" t="s">
        <v>1250</v>
      </c>
      <c r="G208" s="29"/>
      <c r="H208" s="29"/>
      <c r="I208" s="29"/>
      <c r="J208" s="29"/>
      <c r="K208" s="29"/>
      <c r="L208" s="30"/>
      <c r="M208" s="155"/>
      <c r="N208" s="156"/>
      <c r="O208" s="55"/>
      <c r="P208" s="55"/>
      <c r="Q208" s="55"/>
      <c r="R208" s="55"/>
      <c r="S208" s="55"/>
      <c r="T208" s="56"/>
      <c r="U208" s="29"/>
      <c r="V208" s="29"/>
      <c r="W208" s="29"/>
      <c r="X208" s="29"/>
      <c r="Y208" s="29"/>
      <c r="Z208" s="29"/>
      <c r="AA208" s="29"/>
      <c r="AB208" s="29"/>
      <c r="AC208" s="29"/>
      <c r="AD208" s="29"/>
      <c r="AE208" s="29"/>
      <c r="AT208" s="17" t="s">
        <v>167</v>
      </c>
      <c r="AU208" s="17" t="s">
        <v>82</v>
      </c>
    </row>
    <row r="209" spans="1:65" s="14" customFormat="1" ht="22.5" x14ac:dyDescent="0.2">
      <c r="B209" s="163"/>
      <c r="D209" s="153" t="s">
        <v>169</v>
      </c>
      <c r="E209" s="164" t="s">
        <v>1</v>
      </c>
      <c r="F209" s="165" t="s">
        <v>1881</v>
      </c>
      <c r="H209" s="166">
        <v>43.604399999999998</v>
      </c>
      <c r="L209" s="163"/>
      <c r="M209" s="167"/>
      <c r="N209" s="168"/>
      <c r="O209" s="168"/>
      <c r="P209" s="168"/>
      <c r="Q209" s="168"/>
      <c r="R209" s="168"/>
      <c r="S209" s="168"/>
      <c r="T209" s="169"/>
      <c r="AT209" s="164" t="s">
        <v>169</v>
      </c>
      <c r="AU209" s="164" t="s">
        <v>82</v>
      </c>
      <c r="AV209" s="14" t="s">
        <v>82</v>
      </c>
      <c r="AW209" s="14" t="s">
        <v>171</v>
      </c>
      <c r="AX209" s="14" t="s">
        <v>80</v>
      </c>
      <c r="AY209" s="164" t="s">
        <v>157</v>
      </c>
    </row>
    <row r="210" spans="1:65" s="2" customFormat="1" ht="55.5" customHeight="1" x14ac:dyDescent="0.2">
      <c r="A210" s="29"/>
      <c r="B210" s="140"/>
      <c r="C210" s="141" t="s">
        <v>385</v>
      </c>
      <c r="D210" s="141" t="s">
        <v>160</v>
      </c>
      <c r="E210" s="142" t="s">
        <v>1251</v>
      </c>
      <c r="F210" s="143" t="s">
        <v>1252</v>
      </c>
      <c r="G210" s="144" t="s">
        <v>195</v>
      </c>
      <c r="H210" s="145">
        <v>18.3</v>
      </c>
      <c r="I210" s="146"/>
      <c r="J210" s="146">
        <f>ROUND(I210*H210,2)</f>
        <v>0</v>
      </c>
      <c r="K210" s="143" t="s">
        <v>164</v>
      </c>
      <c r="L210" s="30"/>
      <c r="M210" s="147" t="s">
        <v>1</v>
      </c>
      <c r="N210" s="148" t="s">
        <v>37</v>
      </c>
      <c r="O210" s="149">
        <v>1.95</v>
      </c>
      <c r="P210" s="149">
        <f>O210*H210</f>
        <v>35.685000000000002</v>
      </c>
      <c r="Q210" s="149">
        <v>1.0311999999999999</v>
      </c>
      <c r="R210" s="149">
        <f>Q210*H210</f>
        <v>18.87096</v>
      </c>
      <c r="S210" s="149">
        <v>0</v>
      </c>
      <c r="T210" s="150">
        <f>S210*H210</f>
        <v>0</v>
      </c>
      <c r="U210" s="29"/>
      <c r="V210" s="29"/>
      <c r="W210" s="29"/>
      <c r="X210" s="29"/>
      <c r="Y210" s="29"/>
      <c r="Z210" s="29"/>
      <c r="AA210" s="29"/>
      <c r="AB210" s="29"/>
      <c r="AC210" s="29"/>
      <c r="AD210" s="29"/>
      <c r="AE210" s="29"/>
      <c r="AR210" s="151" t="s">
        <v>165</v>
      </c>
      <c r="AT210" s="151" t="s">
        <v>160</v>
      </c>
      <c r="AU210" s="151" t="s">
        <v>82</v>
      </c>
      <c r="AY210" s="17" t="s">
        <v>157</v>
      </c>
      <c r="BE210" s="152">
        <f>IF(N210="základní",J210,0)</f>
        <v>0</v>
      </c>
      <c r="BF210" s="152">
        <f>IF(N210="snížená",J210,0)</f>
        <v>0</v>
      </c>
      <c r="BG210" s="152">
        <f>IF(N210="zákl. přenesená",J210,0)</f>
        <v>0</v>
      </c>
      <c r="BH210" s="152">
        <f>IF(N210="sníž. přenesená",J210,0)</f>
        <v>0</v>
      </c>
      <c r="BI210" s="152">
        <f>IF(N210="nulová",J210,0)</f>
        <v>0</v>
      </c>
      <c r="BJ210" s="17" t="s">
        <v>80</v>
      </c>
      <c r="BK210" s="152">
        <f>ROUND(I210*H210,2)</f>
        <v>0</v>
      </c>
      <c r="BL210" s="17" t="s">
        <v>165</v>
      </c>
      <c r="BM210" s="151" t="s">
        <v>1902</v>
      </c>
    </row>
    <row r="211" spans="1:65" s="2" customFormat="1" ht="78" x14ac:dyDescent="0.2">
      <c r="A211" s="29"/>
      <c r="B211" s="30"/>
      <c r="C211" s="29"/>
      <c r="D211" s="153" t="s">
        <v>167</v>
      </c>
      <c r="E211" s="29"/>
      <c r="F211" s="154" t="s">
        <v>1254</v>
      </c>
      <c r="G211" s="29"/>
      <c r="H211" s="29"/>
      <c r="I211" s="29"/>
      <c r="J211" s="29"/>
      <c r="K211" s="29"/>
      <c r="L211" s="30"/>
      <c r="M211" s="155"/>
      <c r="N211" s="156"/>
      <c r="O211" s="55"/>
      <c r="P211" s="55"/>
      <c r="Q211" s="55"/>
      <c r="R211" s="55"/>
      <c r="S211" s="55"/>
      <c r="T211" s="56"/>
      <c r="U211" s="29"/>
      <c r="V211" s="29"/>
      <c r="W211" s="29"/>
      <c r="X211" s="29"/>
      <c r="Y211" s="29"/>
      <c r="Z211" s="29"/>
      <c r="AA211" s="29"/>
      <c r="AB211" s="29"/>
      <c r="AC211" s="29"/>
      <c r="AD211" s="29"/>
      <c r="AE211" s="29"/>
      <c r="AT211" s="17" t="s">
        <v>167</v>
      </c>
      <c r="AU211" s="17" t="s">
        <v>82</v>
      </c>
    </row>
    <row r="212" spans="1:65" s="14" customFormat="1" x14ac:dyDescent="0.2">
      <c r="B212" s="163"/>
      <c r="D212" s="153" t="s">
        <v>169</v>
      </c>
      <c r="E212" s="164" t="s">
        <v>1</v>
      </c>
      <c r="F212" s="165" t="s">
        <v>1903</v>
      </c>
      <c r="H212" s="166">
        <v>18.3</v>
      </c>
      <c r="L212" s="163"/>
      <c r="M212" s="167"/>
      <c r="N212" s="168"/>
      <c r="O212" s="168"/>
      <c r="P212" s="168"/>
      <c r="Q212" s="168"/>
      <c r="R212" s="168"/>
      <c r="S212" s="168"/>
      <c r="T212" s="169"/>
      <c r="AT212" s="164" t="s">
        <v>169</v>
      </c>
      <c r="AU212" s="164" t="s">
        <v>82</v>
      </c>
      <c r="AV212" s="14" t="s">
        <v>82</v>
      </c>
      <c r="AW212" s="14" t="s">
        <v>171</v>
      </c>
      <c r="AX212" s="14" t="s">
        <v>80</v>
      </c>
      <c r="AY212" s="164" t="s">
        <v>157</v>
      </c>
    </row>
    <row r="213" spans="1:65" s="12" customFormat="1" ht="22.9" customHeight="1" x14ac:dyDescent="0.2">
      <c r="B213" s="128"/>
      <c r="D213" s="129" t="s">
        <v>71</v>
      </c>
      <c r="E213" s="138" t="s">
        <v>158</v>
      </c>
      <c r="F213" s="138" t="s">
        <v>159</v>
      </c>
      <c r="J213" s="139">
        <f>BK213</f>
        <v>0</v>
      </c>
      <c r="L213" s="128"/>
      <c r="M213" s="132"/>
      <c r="N213" s="133"/>
      <c r="O213" s="133"/>
      <c r="P213" s="134">
        <f>SUM(P214:P264)</f>
        <v>0</v>
      </c>
      <c r="Q213" s="133"/>
      <c r="R213" s="134">
        <f>SUM(R214:R264)</f>
        <v>0</v>
      </c>
      <c r="S213" s="133"/>
      <c r="T213" s="135">
        <f>SUM(T214:T264)</f>
        <v>0</v>
      </c>
      <c r="AR213" s="129" t="s">
        <v>80</v>
      </c>
      <c r="AT213" s="136" t="s">
        <v>71</v>
      </c>
      <c r="AU213" s="136" t="s">
        <v>80</v>
      </c>
      <c r="AY213" s="129" t="s">
        <v>157</v>
      </c>
      <c r="BK213" s="137">
        <f>SUM(BK214:BK264)</f>
        <v>0</v>
      </c>
    </row>
    <row r="214" spans="1:65" s="2" customFormat="1" ht="72" x14ac:dyDescent="0.2">
      <c r="A214" s="29"/>
      <c r="B214" s="140"/>
      <c r="C214" s="141" t="s">
        <v>390</v>
      </c>
      <c r="D214" s="141" t="s">
        <v>160</v>
      </c>
      <c r="E214" s="142" t="s">
        <v>161</v>
      </c>
      <c r="F214" s="143" t="s">
        <v>162</v>
      </c>
      <c r="G214" s="144" t="s">
        <v>163</v>
      </c>
      <c r="H214" s="145">
        <v>47.58</v>
      </c>
      <c r="I214" s="146"/>
      <c r="J214" s="146">
        <f>ROUND(I214*H214,2)</f>
        <v>0</v>
      </c>
      <c r="K214" s="143" t="s">
        <v>330</v>
      </c>
      <c r="L214" s="30"/>
      <c r="M214" s="147" t="s">
        <v>1</v>
      </c>
      <c r="N214" s="148" t="s">
        <v>37</v>
      </c>
      <c r="O214" s="149">
        <v>0</v>
      </c>
      <c r="P214" s="149">
        <f>O214*H214</f>
        <v>0</v>
      </c>
      <c r="Q214" s="149">
        <v>0</v>
      </c>
      <c r="R214" s="149">
        <f>Q214*H214</f>
        <v>0</v>
      </c>
      <c r="S214" s="149">
        <v>0</v>
      </c>
      <c r="T214" s="150">
        <f>S214*H214</f>
        <v>0</v>
      </c>
      <c r="U214" s="29"/>
      <c r="V214" s="29"/>
      <c r="W214" s="29"/>
      <c r="X214" s="29"/>
      <c r="Y214" s="29"/>
      <c r="Z214" s="29"/>
      <c r="AA214" s="29"/>
      <c r="AB214" s="29"/>
      <c r="AC214" s="29"/>
      <c r="AD214" s="29"/>
      <c r="AE214" s="29"/>
      <c r="AR214" s="151" t="s">
        <v>165</v>
      </c>
      <c r="AT214" s="151" t="s">
        <v>160</v>
      </c>
      <c r="AU214" s="151" t="s">
        <v>82</v>
      </c>
      <c r="AY214" s="17" t="s">
        <v>157</v>
      </c>
      <c r="BE214" s="152">
        <f>IF(N214="základní",J214,0)</f>
        <v>0</v>
      </c>
      <c r="BF214" s="152">
        <f>IF(N214="snížená",J214,0)</f>
        <v>0</v>
      </c>
      <c r="BG214" s="152">
        <f>IF(N214="zákl. přenesená",J214,0)</f>
        <v>0</v>
      </c>
      <c r="BH214" s="152">
        <f>IF(N214="sníž. přenesená",J214,0)</f>
        <v>0</v>
      </c>
      <c r="BI214" s="152">
        <f>IF(N214="nulová",J214,0)</f>
        <v>0</v>
      </c>
      <c r="BJ214" s="17" t="s">
        <v>80</v>
      </c>
      <c r="BK214" s="152">
        <f>ROUND(I214*H214,2)</f>
        <v>0</v>
      </c>
      <c r="BL214" s="17" t="s">
        <v>165</v>
      </c>
      <c r="BM214" s="151" t="s">
        <v>1904</v>
      </c>
    </row>
    <row r="215" spans="1:65" s="2" customFormat="1" ht="48.75" x14ac:dyDescent="0.2">
      <c r="A215" s="29"/>
      <c r="B215" s="30"/>
      <c r="C215" s="29"/>
      <c r="D215" s="153" t="s">
        <v>167</v>
      </c>
      <c r="E215" s="29"/>
      <c r="F215" s="154" t="s">
        <v>168</v>
      </c>
      <c r="G215" s="29"/>
      <c r="H215" s="29"/>
      <c r="I215" s="29"/>
      <c r="J215" s="29"/>
      <c r="K215" s="29"/>
      <c r="L215" s="30"/>
      <c r="M215" s="155"/>
      <c r="N215" s="156"/>
      <c r="O215" s="55"/>
      <c r="P215" s="55"/>
      <c r="Q215" s="55"/>
      <c r="R215" s="55"/>
      <c r="S215" s="55"/>
      <c r="T215" s="56"/>
      <c r="U215" s="29"/>
      <c r="V215" s="29"/>
      <c r="W215" s="29"/>
      <c r="X215" s="29"/>
      <c r="Y215" s="29"/>
      <c r="Z215" s="29"/>
      <c r="AA215" s="29"/>
      <c r="AB215" s="29"/>
      <c r="AC215" s="29"/>
      <c r="AD215" s="29"/>
      <c r="AE215" s="29"/>
      <c r="AT215" s="17" t="s">
        <v>167</v>
      </c>
      <c r="AU215" s="17" t="s">
        <v>82</v>
      </c>
    </row>
    <row r="216" spans="1:65" s="13" customFormat="1" x14ac:dyDescent="0.2">
      <c r="B216" s="157"/>
      <c r="D216" s="153" t="s">
        <v>169</v>
      </c>
      <c r="E216" s="158" t="s">
        <v>1</v>
      </c>
      <c r="F216" s="159" t="s">
        <v>1262</v>
      </c>
      <c r="H216" s="158" t="s">
        <v>1</v>
      </c>
      <c r="L216" s="157"/>
      <c r="M216" s="160"/>
      <c r="N216" s="161"/>
      <c r="O216" s="161"/>
      <c r="P216" s="161"/>
      <c r="Q216" s="161"/>
      <c r="R216" s="161"/>
      <c r="S216" s="161"/>
      <c r="T216" s="162"/>
      <c r="AT216" s="158" t="s">
        <v>169</v>
      </c>
      <c r="AU216" s="158" t="s">
        <v>82</v>
      </c>
      <c r="AV216" s="13" t="s">
        <v>80</v>
      </c>
      <c r="AW216" s="13" t="s">
        <v>171</v>
      </c>
      <c r="AX216" s="13" t="s">
        <v>72</v>
      </c>
      <c r="AY216" s="158" t="s">
        <v>157</v>
      </c>
    </row>
    <row r="217" spans="1:65" s="14" customFormat="1" x14ac:dyDescent="0.2">
      <c r="B217" s="163"/>
      <c r="D217" s="153" t="s">
        <v>169</v>
      </c>
      <c r="E217" s="164" t="s">
        <v>1</v>
      </c>
      <c r="F217" s="165" t="s">
        <v>1263</v>
      </c>
      <c r="H217" s="166">
        <v>47.58</v>
      </c>
      <c r="L217" s="163"/>
      <c r="M217" s="167"/>
      <c r="N217" s="168"/>
      <c r="O217" s="168"/>
      <c r="P217" s="168"/>
      <c r="Q217" s="168"/>
      <c r="R217" s="168"/>
      <c r="S217" s="168"/>
      <c r="T217" s="169"/>
      <c r="AT217" s="164" t="s">
        <v>169</v>
      </c>
      <c r="AU217" s="164" t="s">
        <v>82</v>
      </c>
      <c r="AV217" s="14" t="s">
        <v>82</v>
      </c>
      <c r="AW217" s="14" t="s">
        <v>171</v>
      </c>
      <c r="AX217" s="14" t="s">
        <v>80</v>
      </c>
      <c r="AY217" s="164" t="s">
        <v>157</v>
      </c>
    </row>
    <row r="218" spans="1:65" s="2" customFormat="1" ht="123" customHeight="1" x14ac:dyDescent="0.2">
      <c r="A218" s="29"/>
      <c r="B218" s="140"/>
      <c r="C218" s="141" t="s">
        <v>396</v>
      </c>
      <c r="D218" s="141" t="s">
        <v>160</v>
      </c>
      <c r="E218" s="142" t="s">
        <v>176</v>
      </c>
      <c r="F218" s="143" t="s">
        <v>177</v>
      </c>
      <c r="G218" s="144" t="s">
        <v>163</v>
      </c>
      <c r="H218" s="145">
        <v>47.58</v>
      </c>
      <c r="I218" s="146"/>
      <c r="J218" s="146">
        <f>ROUND(I218*H218,2)</f>
        <v>0</v>
      </c>
      <c r="K218" s="143" t="s">
        <v>330</v>
      </c>
      <c r="L218" s="30"/>
      <c r="M218" s="147" t="s">
        <v>1</v>
      </c>
      <c r="N218" s="148" t="s">
        <v>37</v>
      </c>
      <c r="O218" s="149">
        <v>0</v>
      </c>
      <c r="P218" s="149">
        <f>O218*H218</f>
        <v>0</v>
      </c>
      <c r="Q218" s="149">
        <v>0</v>
      </c>
      <c r="R218" s="149">
        <f>Q218*H218</f>
        <v>0</v>
      </c>
      <c r="S218" s="149">
        <v>0</v>
      </c>
      <c r="T218" s="150">
        <f>S218*H218</f>
        <v>0</v>
      </c>
      <c r="U218" s="29"/>
      <c r="V218" s="29"/>
      <c r="W218" s="29"/>
      <c r="X218" s="29"/>
      <c r="Y218" s="29"/>
      <c r="Z218" s="29"/>
      <c r="AA218" s="29"/>
      <c r="AB218" s="29"/>
      <c r="AC218" s="29"/>
      <c r="AD218" s="29"/>
      <c r="AE218" s="29"/>
      <c r="AR218" s="151" t="s">
        <v>165</v>
      </c>
      <c r="AT218" s="151" t="s">
        <v>160</v>
      </c>
      <c r="AU218" s="151" t="s">
        <v>82</v>
      </c>
      <c r="AY218" s="17" t="s">
        <v>157</v>
      </c>
      <c r="BE218" s="152">
        <f>IF(N218="základní",J218,0)</f>
        <v>0</v>
      </c>
      <c r="BF218" s="152">
        <f>IF(N218="snížená",J218,0)</f>
        <v>0</v>
      </c>
      <c r="BG218" s="152">
        <f>IF(N218="zákl. přenesená",J218,0)</f>
        <v>0</v>
      </c>
      <c r="BH218" s="152">
        <f>IF(N218="sníž. přenesená",J218,0)</f>
        <v>0</v>
      </c>
      <c r="BI218" s="152">
        <f>IF(N218="nulová",J218,0)</f>
        <v>0</v>
      </c>
      <c r="BJ218" s="17" t="s">
        <v>80</v>
      </c>
      <c r="BK218" s="152">
        <f>ROUND(I218*H218,2)</f>
        <v>0</v>
      </c>
      <c r="BL218" s="17" t="s">
        <v>165</v>
      </c>
      <c r="BM218" s="151" t="s">
        <v>1905</v>
      </c>
    </row>
    <row r="219" spans="1:65" s="2" customFormat="1" ht="78" x14ac:dyDescent="0.2">
      <c r="A219" s="29"/>
      <c r="B219" s="30"/>
      <c r="C219" s="29"/>
      <c r="D219" s="153" t="s">
        <v>167</v>
      </c>
      <c r="E219" s="29"/>
      <c r="F219" s="154" t="s">
        <v>179</v>
      </c>
      <c r="G219" s="29"/>
      <c r="H219" s="29"/>
      <c r="I219" s="29"/>
      <c r="J219" s="29"/>
      <c r="K219" s="29"/>
      <c r="L219" s="30"/>
      <c r="M219" s="155"/>
      <c r="N219" s="156"/>
      <c r="O219" s="55"/>
      <c r="P219" s="55"/>
      <c r="Q219" s="55"/>
      <c r="R219" s="55"/>
      <c r="S219" s="55"/>
      <c r="T219" s="56"/>
      <c r="U219" s="29"/>
      <c r="V219" s="29"/>
      <c r="W219" s="29"/>
      <c r="X219" s="29"/>
      <c r="Y219" s="29"/>
      <c r="Z219" s="29"/>
      <c r="AA219" s="29"/>
      <c r="AB219" s="29"/>
      <c r="AC219" s="29"/>
      <c r="AD219" s="29"/>
      <c r="AE219" s="29"/>
      <c r="AT219" s="17" t="s">
        <v>167</v>
      </c>
      <c r="AU219" s="17" t="s">
        <v>82</v>
      </c>
    </row>
    <row r="220" spans="1:65" s="14" customFormat="1" x14ac:dyDescent="0.2">
      <c r="B220" s="163"/>
      <c r="D220" s="153" t="s">
        <v>169</v>
      </c>
      <c r="E220" s="164" t="s">
        <v>1</v>
      </c>
      <c r="F220" s="165" t="s">
        <v>1263</v>
      </c>
      <c r="H220" s="166">
        <v>47.58</v>
      </c>
      <c r="L220" s="163"/>
      <c r="M220" s="167"/>
      <c r="N220" s="168"/>
      <c r="O220" s="168"/>
      <c r="P220" s="168"/>
      <c r="Q220" s="168"/>
      <c r="R220" s="168"/>
      <c r="S220" s="168"/>
      <c r="T220" s="169"/>
      <c r="AT220" s="164" t="s">
        <v>169</v>
      </c>
      <c r="AU220" s="164" t="s">
        <v>82</v>
      </c>
      <c r="AV220" s="14" t="s">
        <v>82</v>
      </c>
      <c r="AW220" s="14" t="s">
        <v>171</v>
      </c>
      <c r="AX220" s="14" t="s">
        <v>80</v>
      </c>
      <c r="AY220" s="164" t="s">
        <v>157</v>
      </c>
    </row>
    <row r="221" spans="1:65" s="2" customFormat="1" ht="156.75" customHeight="1" x14ac:dyDescent="0.2">
      <c r="A221" s="29"/>
      <c r="B221" s="140"/>
      <c r="C221" s="141" t="s">
        <v>401</v>
      </c>
      <c r="D221" s="141" t="s">
        <v>160</v>
      </c>
      <c r="E221" s="142" t="s">
        <v>1265</v>
      </c>
      <c r="F221" s="143" t="s">
        <v>1266</v>
      </c>
      <c r="G221" s="144" t="s">
        <v>236</v>
      </c>
      <c r="H221" s="145">
        <v>22.8</v>
      </c>
      <c r="I221" s="146"/>
      <c r="J221" s="146">
        <f>ROUND(I221*H221,2)</f>
        <v>0</v>
      </c>
      <c r="K221" s="143" t="s">
        <v>330</v>
      </c>
      <c r="L221" s="30"/>
      <c r="M221" s="147" t="s">
        <v>1</v>
      </c>
      <c r="N221" s="148" t="s">
        <v>37</v>
      </c>
      <c r="O221" s="149">
        <v>0</v>
      </c>
      <c r="P221" s="149">
        <f>O221*H221</f>
        <v>0</v>
      </c>
      <c r="Q221" s="149">
        <v>0</v>
      </c>
      <c r="R221" s="149">
        <f>Q221*H221</f>
        <v>0</v>
      </c>
      <c r="S221" s="149">
        <v>0</v>
      </c>
      <c r="T221" s="150">
        <f>S221*H221</f>
        <v>0</v>
      </c>
      <c r="U221" s="29"/>
      <c r="V221" s="29"/>
      <c r="W221" s="29"/>
      <c r="X221" s="29"/>
      <c r="Y221" s="29"/>
      <c r="Z221" s="29"/>
      <c r="AA221" s="29"/>
      <c r="AB221" s="29"/>
      <c r="AC221" s="29"/>
      <c r="AD221" s="29"/>
      <c r="AE221" s="29"/>
      <c r="AR221" s="151" t="s">
        <v>165</v>
      </c>
      <c r="AT221" s="151" t="s">
        <v>160</v>
      </c>
      <c r="AU221" s="151" t="s">
        <v>82</v>
      </c>
      <c r="AY221" s="17" t="s">
        <v>157</v>
      </c>
      <c r="BE221" s="152">
        <f>IF(N221="základní",J221,0)</f>
        <v>0</v>
      </c>
      <c r="BF221" s="152">
        <f>IF(N221="snížená",J221,0)</f>
        <v>0</v>
      </c>
      <c r="BG221" s="152">
        <f>IF(N221="zákl. přenesená",J221,0)</f>
        <v>0</v>
      </c>
      <c r="BH221" s="152">
        <f>IF(N221="sníž. přenesená",J221,0)</f>
        <v>0</v>
      </c>
      <c r="BI221" s="152">
        <f>IF(N221="nulová",J221,0)</f>
        <v>0</v>
      </c>
      <c r="BJ221" s="17" t="s">
        <v>80</v>
      </c>
      <c r="BK221" s="152">
        <f>ROUND(I221*H221,2)</f>
        <v>0</v>
      </c>
      <c r="BL221" s="17" t="s">
        <v>165</v>
      </c>
      <c r="BM221" s="151" t="s">
        <v>1906</v>
      </c>
    </row>
    <row r="222" spans="1:65" s="2" customFormat="1" ht="97.5" x14ac:dyDescent="0.2">
      <c r="A222" s="29"/>
      <c r="B222" s="30"/>
      <c r="C222" s="29"/>
      <c r="D222" s="153" t="s">
        <v>167</v>
      </c>
      <c r="E222" s="29"/>
      <c r="F222" s="154" t="s">
        <v>1268</v>
      </c>
      <c r="G222" s="29"/>
      <c r="H222" s="29"/>
      <c r="I222" s="29"/>
      <c r="J222" s="29"/>
      <c r="K222" s="29"/>
      <c r="L222" s="30"/>
      <c r="M222" s="155"/>
      <c r="N222" s="156"/>
      <c r="O222" s="55"/>
      <c r="P222" s="55"/>
      <c r="Q222" s="55"/>
      <c r="R222" s="55"/>
      <c r="S222" s="55"/>
      <c r="T222" s="56"/>
      <c r="U222" s="29"/>
      <c r="V222" s="29"/>
      <c r="W222" s="29"/>
      <c r="X222" s="29"/>
      <c r="Y222" s="29"/>
      <c r="Z222" s="29"/>
      <c r="AA222" s="29"/>
      <c r="AB222" s="29"/>
      <c r="AC222" s="29"/>
      <c r="AD222" s="29"/>
      <c r="AE222" s="29"/>
      <c r="AT222" s="17" t="s">
        <v>167</v>
      </c>
      <c r="AU222" s="17" t="s">
        <v>82</v>
      </c>
    </row>
    <row r="223" spans="1:65" s="13" customFormat="1" ht="22.5" x14ac:dyDescent="0.2">
      <c r="B223" s="157"/>
      <c r="D223" s="153" t="s">
        <v>169</v>
      </c>
      <c r="E223" s="158" t="s">
        <v>1</v>
      </c>
      <c r="F223" s="159" t="s">
        <v>1269</v>
      </c>
      <c r="H223" s="158" t="s">
        <v>1</v>
      </c>
      <c r="L223" s="157"/>
      <c r="M223" s="160"/>
      <c r="N223" s="161"/>
      <c r="O223" s="161"/>
      <c r="P223" s="161"/>
      <c r="Q223" s="161"/>
      <c r="R223" s="161"/>
      <c r="S223" s="161"/>
      <c r="T223" s="162"/>
      <c r="AT223" s="158" t="s">
        <v>169</v>
      </c>
      <c r="AU223" s="158" t="s">
        <v>82</v>
      </c>
      <c r="AV223" s="13" t="s">
        <v>80</v>
      </c>
      <c r="AW223" s="13" t="s">
        <v>171</v>
      </c>
      <c r="AX223" s="13" t="s">
        <v>72</v>
      </c>
      <c r="AY223" s="158" t="s">
        <v>157</v>
      </c>
    </row>
    <row r="224" spans="1:65" s="13" customFormat="1" ht="22.5" x14ac:dyDescent="0.2">
      <c r="B224" s="157"/>
      <c r="D224" s="153" t="s">
        <v>169</v>
      </c>
      <c r="E224" s="158" t="s">
        <v>1</v>
      </c>
      <c r="F224" s="159" t="s">
        <v>1270</v>
      </c>
      <c r="H224" s="158" t="s">
        <v>1</v>
      </c>
      <c r="L224" s="157"/>
      <c r="M224" s="160"/>
      <c r="N224" s="161"/>
      <c r="O224" s="161"/>
      <c r="P224" s="161"/>
      <c r="Q224" s="161"/>
      <c r="R224" s="161"/>
      <c r="S224" s="161"/>
      <c r="T224" s="162"/>
      <c r="AT224" s="158" t="s">
        <v>169</v>
      </c>
      <c r="AU224" s="158" t="s">
        <v>82</v>
      </c>
      <c r="AV224" s="13" t="s">
        <v>80</v>
      </c>
      <c r="AW224" s="13" t="s">
        <v>171</v>
      </c>
      <c r="AX224" s="13" t="s">
        <v>72</v>
      </c>
      <c r="AY224" s="158" t="s">
        <v>157</v>
      </c>
    </row>
    <row r="225" spans="1:65" s="14" customFormat="1" x14ac:dyDescent="0.2">
      <c r="B225" s="163"/>
      <c r="D225" s="153" t="s">
        <v>169</v>
      </c>
      <c r="E225" s="164" t="s">
        <v>1</v>
      </c>
      <c r="F225" s="165" t="s">
        <v>1271</v>
      </c>
      <c r="H225" s="166">
        <v>22.8</v>
      </c>
      <c r="L225" s="163"/>
      <c r="M225" s="167"/>
      <c r="N225" s="168"/>
      <c r="O225" s="168"/>
      <c r="P225" s="168"/>
      <c r="Q225" s="168"/>
      <c r="R225" s="168"/>
      <c r="S225" s="168"/>
      <c r="T225" s="169"/>
      <c r="AT225" s="164" t="s">
        <v>169</v>
      </c>
      <c r="AU225" s="164" t="s">
        <v>82</v>
      </c>
      <c r="AV225" s="14" t="s">
        <v>82</v>
      </c>
      <c r="AW225" s="14" t="s">
        <v>171</v>
      </c>
      <c r="AX225" s="14" t="s">
        <v>80</v>
      </c>
      <c r="AY225" s="164" t="s">
        <v>157</v>
      </c>
    </row>
    <row r="226" spans="1:65" s="2" customFormat="1" ht="101.25" customHeight="1" x14ac:dyDescent="0.2">
      <c r="A226" s="29"/>
      <c r="B226" s="140"/>
      <c r="C226" s="141" t="s">
        <v>406</v>
      </c>
      <c r="D226" s="141" t="s">
        <v>160</v>
      </c>
      <c r="E226" s="142" t="s">
        <v>1272</v>
      </c>
      <c r="F226" s="143" t="s">
        <v>1273</v>
      </c>
      <c r="G226" s="144" t="s">
        <v>275</v>
      </c>
      <c r="H226" s="145">
        <v>100</v>
      </c>
      <c r="I226" s="146"/>
      <c r="J226" s="146">
        <f>ROUND(I226*H226,2)</f>
        <v>0</v>
      </c>
      <c r="K226" s="143" t="s">
        <v>330</v>
      </c>
      <c r="L226" s="30"/>
      <c r="M226" s="147" t="s">
        <v>1</v>
      </c>
      <c r="N226" s="148" t="s">
        <v>37</v>
      </c>
      <c r="O226" s="149">
        <v>0</v>
      </c>
      <c r="P226" s="149">
        <f>O226*H226</f>
        <v>0</v>
      </c>
      <c r="Q226" s="149">
        <v>0</v>
      </c>
      <c r="R226" s="149">
        <f>Q226*H226</f>
        <v>0</v>
      </c>
      <c r="S226" s="149">
        <v>0</v>
      </c>
      <c r="T226" s="150">
        <f>S226*H226</f>
        <v>0</v>
      </c>
      <c r="U226" s="29"/>
      <c r="V226" s="29"/>
      <c r="W226" s="29"/>
      <c r="X226" s="29"/>
      <c r="Y226" s="29"/>
      <c r="Z226" s="29"/>
      <c r="AA226" s="29"/>
      <c r="AB226" s="29"/>
      <c r="AC226" s="29"/>
      <c r="AD226" s="29"/>
      <c r="AE226" s="29"/>
      <c r="AR226" s="151" t="s">
        <v>165</v>
      </c>
      <c r="AT226" s="151" t="s">
        <v>160</v>
      </c>
      <c r="AU226" s="151" t="s">
        <v>82</v>
      </c>
      <c r="AY226" s="17" t="s">
        <v>157</v>
      </c>
      <c r="BE226" s="152">
        <f>IF(N226="základní",J226,0)</f>
        <v>0</v>
      </c>
      <c r="BF226" s="152">
        <f>IF(N226="snížená",J226,0)</f>
        <v>0</v>
      </c>
      <c r="BG226" s="152">
        <f>IF(N226="zákl. přenesená",J226,0)</f>
        <v>0</v>
      </c>
      <c r="BH226" s="152">
        <f>IF(N226="sníž. přenesená",J226,0)</f>
        <v>0</v>
      </c>
      <c r="BI226" s="152">
        <f>IF(N226="nulová",J226,0)</f>
        <v>0</v>
      </c>
      <c r="BJ226" s="17" t="s">
        <v>80</v>
      </c>
      <c r="BK226" s="152">
        <f>ROUND(I226*H226,2)</f>
        <v>0</v>
      </c>
      <c r="BL226" s="17" t="s">
        <v>165</v>
      </c>
      <c r="BM226" s="151" t="s">
        <v>1907</v>
      </c>
    </row>
    <row r="227" spans="1:65" s="2" customFormat="1" ht="68.25" x14ac:dyDescent="0.2">
      <c r="A227" s="29"/>
      <c r="B227" s="30"/>
      <c r="C227" s="29"/>
      <c r="D227" s="153" t="s">
        <v>167</v>
      </c>
      <c r="E227" s="29"/>
      <c r="F227" s="154" t="s">
        <v>1275</v>
      </c>
      <c r="G227" s="29"/>
      <c r="H227" s="29"/>
      <c r="I227" s="29"/>
      <c r="J227" s="29"/>
      <c r="K227" s="29"/>
      <c r="L227" s="30"/>
      <c r="M227" s="155"/>
      <c r="N227" s="156"/>
      <c r="O227" s="55"/>
      <c r="P227" s="55"/>
      <c r="Q227" s="55"/>
      <c r="R227" s="55"/>
      <c r="S227" s="55"/>
      <c r="T227" s="56"/>
      <c r="U227" s="29"/>
      <c r="V227" s="29"/>
      <c r="W227" s="29"/>
      <c r="X227" s="29"/>
      <c r="Y227" s="29"/>
      <c r="Z227" s="29"/>
      <c r="AA227" s="29"/>
      <c r="AB227" s="29"/>
      <c r="AC227" s="29"/>
      <c r="AD227" s="29"/>
      <c r="AE227" s="29"/>
      <c r="AT227" s="17" t="s">
        <v>167</v>
      </c>
      <c r="AU227" s="17" t="s">
        <v>82</v>
      </c>
    </row>
    <row r="228" spans="1:65" s="13" customFormat="1" x14ac:dyDescent="0.2">
      <c r="B228" s="157"/>
      <c r="D228" s="153" t="s">
        <v>169</v>
      </c>
      <c r="E228" s="158" t="s">
        <v>1</v>
      </c>
      <c r="F228" s="159" t="s">
        <v>1276</v>
      </c>
      <c r="H228" s="158" t="s">
        <v>1</v>
      </c>
      <c r="L228" s="157"/>
      <c r="M228" s="160"/>
      <c r="N228" s="161"/>
      <c r="O228" s="161"/>
      <c r="P228" s="161"/>
      <c r="Q228" s="161"/>
      <c r="R228" s="161"/>
      <c r="S228" s="161"/>
      <c r="T228" s="162"/>
      <c r="AT228" s="158" t="s">
        <v>169</v>
      </c>
      <c r="AU228" s="158" t="s">
        <v>82</v>
      </c>
      <c r="AV228" s="13" t="s">
        <v>80</v>
      </c>
      <c r="AW228" s="13" t="s">
        <v>171</v>
      </c>
      <c r="AX228" s="13" t="s">
        <v>72</v>
      </c>
      <c r="AY228" s="158" t="s">
        <v>157</v>
      </c>
    </row>
    <row r="229" spans="1:65" s="13" customFormat="1" x14ac:dyDescent="0.2">
      <c r="B229" s="157"/>
      <c r="D229" s="153" t="s">
        <v>169</v>
      </c>
      <c r="E229" s="158" t="s">
        <v>1</v>
      </c>
      <c r="F229" s="159" t="s">
        <v>1277</v>
      </c>
      <c r="H229" s="158" t="s">
        <v>1</v>
      </c>
      <c r="L229" s="157"/>
      <c r="M229" s="160"/>
      <c r="N229" s="161"/>
      <c r="O229" s="161"/>
      <c r="P229" s="161"/>
      <c r="Q229" s="161"/>
      <c r="R229" s="161"/>
      <c r="S229" s="161"/>
      <c r="T229" s="162"/>
      <c r="AT229" s="158" t="s">
        <v>169</v>
      </c>
      <c r="AU229" s="158" t="s">
        <v>82</v>
      </c>
      <c r="AV229" s="13" t="s">
        <v>80</v>
      </c>
      <c r="AW229" s="13" t="s">
        <v>171</v>
      </c>
      <c r="AX229" s="13" t="s">
        <v>72</v>
      </c>
      <c r="AY229" s="158" t="s">
        <v>157</v>
      </c>
    </row>
    <row r="230" spans="1:65" s="13" customFormat="1" x14ac:dyDescent="0.2">
      <c r="B230" s="157"/>
      <c r="D230" s="153" t="s">
        <v>169</v>
      </c>
      <c r="E230" s="158" t="s">
        <v>1</v>
      </c>
      <c r="F230" s="159" t="s">
        <v>1278</v>
      </c>
      <c r="H230" s="158" t="s">
        <v>1</v>
      </c>
      <c r="L230" s="157"/>
      <c r="M230" s="160"/>
      <c r="N230" s="161"/>
      <c r="O230" s="161"/>
      <c r="P230" s="161"/>
      <c r="Q230" s="161"/>
      <c r="R230" s="161"/>
      <c r="S230" s="161"/>
      <c r="T230" s="162"/>
      <c r="AT230" s="158" t="s">
        <v>169</v>
      </c>
      <c r="AU230" s="158" t="s">
        <v>82</v>
      </c>
      <c r="AV230" s="13" t="s">
        <v>80</v>
      </c>
      <c r="AW230" s="13" t="s">
        <v>171</v>
      </c>
      <c r="AX230" s="13" t="s">
        <v>72</v>
      </c>
      <c r="AY230" s="158" t="s">
        <v>157</v>
      </c>
    </row>
    <row r="231" spans="1:65" s="14" customFormat="1" x14ac:dyDescent="0.2">
      <c r="B231" s="163"/>
      <c r="D231" s="153" t="s">
        <v>169</v>
      </c>
      <c r="E231" s="164" t="s">
        <v>1</v>
      </c>
      <c r="F231" s="165" t="s">
        <v>1279</v>
      </c>
      <c r="H231" s="166">
        <v>100</v>
      </c>
      <c r="L231" s="163"/>
      <c r="M231" s="167"/>
      <c r="N231" s="168"/>
      <c r="O231" s="168"/>
      <c r="P231" s="168"/>
      <c r="Q231" s="168"/>
      <c r="R231" s="168"/>
      <c r="S231" s="168"/>
      <c r="T231" s="169"/>
      <c r="AT231" s="164" t="s">
        <v>169</v>
      </c>
      <c r="AU231" s="164" t="s">
        <v>82</v>
      </c>
      <c r="AV231" s="14" t="s">
        <v>82</v>
      </c>
      <c r="AW231" s="14" t="s">
        <v>171</v>
      </c>
      <c r="AX231" s="14" t="s">
        <v>80</v>
      </c>
      <c r="AY231" s="164" t="s">
        <v>157</v>
      </c>
    </row>
    <row r="232" spans="1:65" s="2" customFormat="1" ht="84" x14ac:dyDescent="0.2">
      <c r="A232" s="29"/>
      <c r="B232" s="140"/>
      <c r="C232" s="141" t="s">
        <v>413</v>
      </c>
      <c r="D232" s="141" t="s">
        <v>160</v>
      </c>
      <c r="E232" s="142" t="s">
        <v>252</v>
      </c>
      <c r="F232" s="143" t="s">
        <v>253</v>
      </c>
      <c r="G232" s="144" t="s">
        <v>236</v>
      </c>
      <c r="H232" s="145">
        <v>6</v>
      </c>
      <c r="I232" s="146"/>
      <c r="J232" s="146">
        <f>ROUND(I232*H232,2)</f>
        <v>0</v>
      </c>
      <c r="K232" s="143" t="s">
        <v>330</v>
      </c>
      <c r="L232" s="30"/>
      <c r="M232" s="147" t="s">
        <v>1</v>
      </c>
      <c r="N232" s="148" t="s">
        <v>37</v>
      </c>
      <c r="O232" s="149">
        <v>0</v>
      </c>
      <c r="P232" s="149">
        <f>O232*H232</f>
        <v>0</v>
      </c>
      <c r="Q232" s="149">
        <v>0</v>
      </c>
      <c r="R232" s="149">
        <f>Q232*H232</f>
        <v>0</v>
      </c>
      <c r="S232" s="149">
        <v>0</v>
      </c>
      <c r="T232" s="150">
        <f>S232*H232</f>
        <v>0</v>
      </c>
      <c r="U232" s="29"/>
      <c r="V232" s="29"/>
      <c r="W232" s="29"/>
      <c r="X232" s="29"/>
      <c r="Y232" s="29"/>
      <c r="Z232" s="29"/>
      <c r="AA232" s="29"/>
      <c r="AB232" s="29"/>
      <c r="AC232" s="29"/>
      <c r="AD232" s="29"/>
      <c r="AE232" s="29"/>
      <c r="AR232" s="151" t="s">
        <v>165</v>
      </c>
      <c r="AT232" s="151" t="s">
        <v>160</v>
      </c>
      <c r="AU232" s="151" t="s">
        <v>82</v>
      </c>
      <c r="AY232" s="17" t="s">
        <v>157</v>
      </c>
      <c r="BE232" s="152">
        <f>IF(N232="základní",J232,0)</f>
        <v>0</v>
      </c>
      <c r="BF232" s="152">
        <f>IF(N232="snížená",J232,0)</f>
        <v>0</v>
      </c>
      <c r="BG232" s="152">
        <f>IF(N232="zákl. přenesená",J232,0)</f>
        <v>0</v>
      </c>
      <c r="BH232" s="152">
        <f>IF(N232="sníž. přenesená",J232,0)</f>
        <v>0</v>
      </c>
      <c r="BI232" s="152">
        <f>IF(N232="nulová",J232,0)</f>
        <v>0</v>
      </c>
      <c r="BJ232" s="17" t="s">
        <v>80</v>
      </c>
      <c r="BK232" s="152">
        <f>ROUND(I232*H232,2)</f>
        <v>0</v>
      </c>
      <c r="BL232" s="17" t="s">
        <v>165</v>
      </c>
      <c r="BM232" s="151" t="s">
        <v>1908</v>
      </c>
    </row>
    <row r="233" spans="1:65" s="2" customFormat="1" ht="48.75" x14ac:dyDescent="0.2">
      <c r="A233" s="29"/>
      <c r="B233" s="30"/>
      <c r="C233" s="29"/>
      <c r="D233" s="153" t="s">
        <v>167</v>
      </c>
      <c r="E233" s="29"/>
      <c r="F233" s="154" t="s">
        <v>255</v>
      </c>
      <c r="G233" s="29"/>
      <c r="H233" s="29"/>
      <c r="I233" s="29"/>
      <c r="J233" s="29"/>
      <c r="K233" s="29"/>
      <c r="L233" s="30"/>
      <c r="M233" s="155"/>
      <c r="N233" s="156"/>
      <c r="O233" s="55"/>
      <c r="P233" s="55"/>
      <c r="Q233" s="55"/>
      <c r="R233" s="55"/>
      <c r="S233" s="55"/>
      <c r="T233" s="56"/>
      <c r="U233" s="29"/>
      <c r="V233" s="29"/>
      <c r="W233" s="29"/>
      <c r="X233" s="29"/>
      <c r="Y233" s="29"/>
      <c r="Z233" s="29"/>
      <c r="AA233" s="29"/>
      <c r="AB233" s="29"/>
      <c r="AC233" s="29"/>
      <c r="AD233" s="29"/>
      <c r="AE233" s="29"/>
      <c r="AT233" s="17" t="s">
        <v>167</v>
      </c>
      <c r="AU233" s="17" t="s">
        <v>82</v>
      </c>
    </row>
    <row r="234" spans="1:65" s="13" customFormat="1" x14ac:dyDescent="0.2">
      <c r="B234" s="157"/>
      <c r="D234" s="153" t="s">
        <v>169</v>
      </c>
      <c r="E234" s="158" t="s">
        <v>1</v>
      </c>
      <c r="F234" s="159" t="s">
        <v>1281</v>
      </c>
      <c r="H234" s="158" t="s">
        <v>1</v>
      </c>
      <c r="L234" s="157"/>
      <c r="M234" s="160"/>
      <c r="N234" s="161"/>
      <c r="O234" s="161"/>
      <c r="P234" s="161"/>
      <c r="Q234" s="161"/>
      <c r="R234" s="161"/>
      <c r="S234" s="161"/>
      <c r="T234" s="162"/>
      <c r="AT234" s="158" t="s">
        <v>169</v>
      </c>
      <c r="AU234" s="158" t="s">
        <v>82</v>
      </c>
      <c r="AV234" s="13" t="s">
        <v>80</v>
      </c>
      <c r="AW234" s="13" t="s">
        <v>171</v>
      </c>
      <c r="AX234" s="13" t="s">
        <v>72</v>
      </c>
      <c r="AY234" s="158" t="s">
        <v>157</v>
      </c>
    </row>
    <row r="235" spans="1:65" s="13" customFormat="1" x14ac:dyDescent="0.2">
      <c r="B235" s="157"/>
      <c r="D235" s="153" t="s">
        <v>169</v>
      </c>
      <c r="E235" s="158" t="s">
        <v>1</v>
      </c>
      <c r="F235" s="159" t="s">
        <v>1282</v>
      </c>
      <c r="H235" s="158" t="s">
        <v>1</v>
      </c>
      <c r="L235" s="157"/>
      <c r="M235" s="160"/>
      <c r="N235" s="161"/>
      <c r="O235" s="161"/>
      <c r="P235" s="161"/>
      <c r="Q235" s="161"/>
      <c r="R235" s="161"/>
      <c r="S235" s="161"/>
      <c r="T235" s="162"/>
      <c r="AT235" s="158" t="s">
        <v>169</v>
      </c>
      <c r="AU235" s="158" t="s">
        <v>82</v>
      </c>
      <c r="AV235" s="13" t="s">
        <v>80</v>
      </c>
      <c r="AW235" s="13" t="s">
        <v>171</v>
      </c>
      <c r="AX235" s="13" t="s">
        <v>72</v>
      </c>
      <c r="AY235" s="158" t="s">
        <v>157</v>
      </c>
    </row>
    <row r="236" spans="1:65" s="13" customFormat="1" x14ac:dyDescent="0.2">
      <c r="B236" s="157"/>
      <c r="D236" s="153" t="s">
        <v>169</v>
      </c>
      <c r="E236" s="158" t="s">
        <v>1</v>
      </c>
      <c r="F236" s="159" t="s">
        <v>1283</v>
      </c>
      <c r="H236" s="158" t="s">
        <v>1</v>
      </c>
      <c r="L236" s="157"/>
      <c r="M236" s="160"/>
      <c r="N236" s="161"/>
      <c r="O236" s="161"/>
      <c r="P236" s="161"/>
      <c r="Q236" s="161"/>
      <c r="R236" s="161"/>
      <c r="S236" s="161"/>
      <c r="T236" s="162"/>
      <c r="AT236" s="158" t="s">
        <v>169</v>
      </c>
      <c r="AU236" s="158" t="s">
        <v>82</v>
      </c>
      <c r="AV236" s="13" t="s">
        <v>80</v>
      </c>
      <c r="AW236" s="13" t="s">
        <v>171</v>
      </c>
      <c r="AX236" s="13" t="s">
        <v>72</v>
      </c>
      <c r="AY236" s="158" t="s">
        <v>157</v>
      </c>
    </row>
    <row r="237" spans="1:65" s="14" customFormat="1" x14ac:dyDescent="0.2">
      <c r="B237" s="163"/>
      <c r="D237" s="153" t="s">
        <v>169</v>
      </c>
      <c r="E237" s="164" t="s">
        <v>1</v>
      </c>
      <c r="F237" s="165" t="s">
        <v>1291</v>
      </c>
      <c r="H237" s="166">
        <v>6</v>
      </c>
      <c r="L237" s="163"/>
      <c r="M237" s="167"/>
      <c r="N237" s="168"/>
      <c r="O237" s="168"/>
      <c r="P237" s="168"/>
      <c r="Q237" s="168"/>
      <c r="R237" s="168"/>
      <c r="S237" s="168"/>
      <c r="T237" s="169"/>
      <c r="AT237" s="164" t="s">
        <v>169</v>
      </c>
      <c r="AU237" s="164" t="s">
        <v>82</v>
      </c>
      <c r="AV237" s="14" t="s">
        <v>82</v>
      </c>
      <c r="AW237" s="14" t="s">
        <v>171</v>
      </c>
      <c r="AX237" s="14" t="s">
        <v>80</v>
      </c>
      <c r="AY237" s="164" t="s">
        <v>157</v>
      </c>
    </row>
    <row r="238" spans="1:65" s="2" customFormat="1" ht="84" x14ac:dyDescent="0.2">
      <c r="A238" s="29"/>
      <c r="B238" s="140"/>
      <c r="C238" s="141" t="s">
        <v>418</v>
      </c>
      <c r="D238" s="141" t="s">
        <v>160</v>
      </c>
      <c r="E238" s="142" t="s">
        <v>1285</v>
      </c>
      <c r="F238" s="143" t="s">
        <v>1286</v>
      </c>
      <c r="G238" s="144" t="s">
        <v>236</v>
      </c>
      <c r="H238" s="145">
        <v>6</v>
      </c>
      <c r="I238" s="146"/>
      <c r="J238" s="146">
        <f>ROUND(I238*H238,2)</f>
        <v>0</v>
      </c>
      <c r="K238" s="143" t="s">
        <v>330</v>
      </c>
      <c r="L238" s="30"/>
      <c r="M238" s="147" t="s">
        <v>1</v>
      </c>
      <c r="N238" s="148" t="s">
        <v>37</v>
      </c>
      <c r="O238" s="149">
        <v>0</v>
      </c>
      <c r="P238" s="149">
        <f>O238*H238</f>
        <v>0</v>
      </c>
      <c r="Q238" s="149">
        <v>0</v>
      </c>
      <c r="R238" s="149">
        <f>Q238*H238</f>
        <v>0</v>
      </c>
      <c r="S238" s="149">
        <v>0</v>
      </c>
      <c r="T238" s="150">
        <f>S238*H238</f>
        <v>0</v>
      </c>
      <c r="U238" s="29"/>
      <c r="V238" s="29"/>
      <c r="W238" s="29"/>
      <c r="X238" s="29"/>
      <c r="Y238" s="29"/>
      <c r="Z238" s="29"/>
      <c r="AA238" s="29"/>
      <c r="AB238" s="29"/>
      <c r="AC238" s="29"/>
      <c r="AD238" s="29"/>
      <c r="AE238" s="29"/>
      <c r="AR238" s="151" t="s">
        <v>165</v>
      </c>
      <c r="AT238" s="151" t="s">
        <v>160</v>
      </c>
      <c r="AU238" s="151" t="s">
        <v>82</v>
      </c>
      <c r="AY238" s="17" t="s">
        <v>157</v>
      </c>
      <c r="BE238" s="152">
        <f>IF(N238="základní",J238,0)</f>
        <v>0</v>
      </c>
      <c r="BF238" s="152">
        <f>IF(N238="snížená",J238,0)</f>
        <v>0</v>
      </c>
      <c r="BG238" s="152">
        <f>IF(N238="zákl. přenesená",J238,0)</f>
        <v>0</v>
      </c>
      <c r="BH238" s="152">
        <f>IF(N238="sníž. přenesená",J238,0)</f>
        <v>0</v>
      </c>
      <c r="BI238" s="152">
        <f>IF(N238="nulová",J238,0)</f>
        <v>0</v>
      </c>
      <c r="BJ238" s="17" t="s">
        <v>80</v>
      </c>
      <c r="BK238" s="152">
        <f>ROUND(I238*H238,2)</f>
        <v>0</v>
      </c>
      <c r="BL238" s="17" t="s">
        <v>165</v>
      </c>
      <c r="BM238" s="151" t="s">
        <v>1909</v>
      </c>
    </row>
    <row r="239" spans="1:65" s="2" customFormat="1" ht="48.75" x14ac:dyDescent="0.2">
      <c r="A239" s="29"/>
      <c r="B239" s="30"/>
      <c r="C239" s="29"/>
      <c r="D239" s="153" t="s">
        <v>167</v>
      </c>
      <c r="E239" s="29"/>
      <c r="F239" s="154" t="s">
        <v>255</v>
      </c>
      <c r="G239" s="29"/>
      <c r="H239" s="29"/>
      <c r="I239" s="29"/>
      <c r="J239" s="29"/>
      <c r="K239" s="29"/>
      <c r="L239" s="30"/>
      <c r="M239" s="155"/>
      <c r="N239" s="156"/>
      <c r="O239" s="55"/>
      <c r="P239" s="55"/>
      <c r="Q239" s="55"/>
      <c r="R239" s="55"/>
      <c r="S239" s="55"/>
      <c r="T239" s="56"/>
      <c r="U239" s="29"/>
      <c r="V239" s="29"/>
      <c r="W239" s="29"/>
      <c r="X239" s="29"/>
      <c r="Y239" s="29"/>
      <c r="Z239" s="29"/>
      <c r="AA239" s="29"/>
      <c r="AB239" s="29"/>
      <c r="AC239" s="29"/>
      <c r="AD239" s="29"/>
      <c r="AE239" s="29"/>
      <c r="AT239" s="17" t="s">
        <v>167</v>
      </c>
      <c r="AU239" s="17" t="s">
        <v>82</v>
      </c>
    </row>
    <row r="240" spans="1:65" s="13" customFormat="1" x14ac:dyDescent="0.2">
      <c r="B240" s="157"/>
      <c r="D240" s="153" t="s">
        <v>169</v>
      </c>
      <c r="E240" s="158" t="s">
        <v>1</v>
      </c>
      <c r="F240" s="159" t="s">
        <v>1288</v>
      </c>
      <c r="H240" s="158" t="s">
        <v>1</v>
      </c>
      <c r="L240" s="157"/>
      <c r="M240" s="160"/>
      <c r="N240" s="161"/>
      <c r="O240" s="161"/>
      <c r="P240" s="161"/>
      <c r="Q240" s="161"/>
      <c r="R240" s="161"/>
      <c r="S240" s="161"/>
      <c r="T240" s="162"/>
      <c r="AT240" s="158" t="s">
        <v>169</v>
      </c>
      <c r="AU240" s="158" t="s">
        <v>82</v>
      </c>
      <c r="AV240" s="13" t="s">
        <v>80</v>
      </c>
      <c r="AW240" s="13" t="s">
        <v>171</v>
      </c>
      <c r="AX240" s="13" t="s">
        <v>72</v>
      </c>
      <c r="AY240" s="158" t="s">
        <v>157</v>
      </c>
    </row>
    <row r="241" spans="1:65" s="13" customFormat="1" x14ac:dyDescent="0.2">
      <c r="B241" s="157"/>
      <c r="D241" s="153" t="s">
        <v>169</v>
      </c>
      <c r="E241" s="158" t="s">
        <v>1</v>
      </c>
      <c r="F241" s="159" t="s">
        <v>1289</v>
      </c>
      <c r="H241" s="158" t="s">
        <v>1</v>
      </c>
      <c r="L241" s="157"/>
      <c r="M241" s="160"/>
      <c r="N241" s="161"/>
      <c r="O241" s="161"/>
      <c r="P241" s="161"/>
      <c r="Q241" s="161"/>
      <c r="R241" s="161"/>
      <c r="S241" s="161"/>
      <c r="T241" s="162"/>
      <c r="AT241" s="158" t="s">
        <v>169</v>
      </c>
      <c r="AU241" s="158" t="s">
        <v>82</v>
      </c>
      <c r="AV241" s="13" t="s">
        <v>80</v>
      </c>
      <c r="AW241" s="13" t="s">
        <v>171</v>
      </c>
      <c r="AX241" s="13" t="s">
        <v>72</v>
      </c>
      <c r="AY241" s="158" t="s">
        <v>157</v>
      </c>
    </row>
    <row r="242" spans="1:65" s="13" customFormat="1" x14ac:dyDescent="0.2">
      <c r="B242" s="157"/>
      <c r="D242" s="153" t="s">
        <v>169</v>
      </c>
      <c r="E242" s="158" t="s">
        <v>1</v>
      </c>
      <c r="F242" s="159" t="s">
        <v>1290</v>
      </c>
      <c r="H242" s="158" t="s">
        <v>1</v>
      </c>
      <c r="L242" s="157"/>
      <c r="M242" s="160"/>
      <c r="N242" s="161"/>
      <c r="O242" s="161"/>
      <c r="P242" s="161"/>
      <c r="Q242" s="161"/>
      <c r="R242" s="161"/>
      <c r="S242" s="161"/>
      <c r="T242" s="162"/>
      <c r="AT242" s="158" t="s">
        <v>169</v>
      </c>
      <c r="AU242" s="158" t="s">
        <v>82</v>
      </c>
      <c r="AV242" s="13" t="s">
        <v>80</v>
      </c>
      <c r="AW242" s="13" t="s">
        <v>171</v>
      </c>
      <c r="AX242" s="13" t="s">
        <v>72</v>
      </c>
      <c r="AY242" s="158" t="s">
        <v>157</v>
      </c>
    </row>
    <row r="243" spans="1:65" s="14" customFormat="1" x14ac:dyDescent="0.2">
      <c r="B243" s="163"/>
      <c r="D243" s="153" t="s">
        <v>169</v>
      </c>
      <c r="E243" s="164" t="s">
        <v>1</v>
      </c>
      <c r="F243" s="165" t="s">
        <v>1291</v>
      </c>
      <c r="H243" s="166">
        <v>6</v>
      </c>
      <c r="L243" s="163"/>
      <c r="M243" s="167"/>
      <c r="N243" s="168"/>
      <c r="O243" s="168"/>
      <c r="P243" s="168"/>
      <c r="Q243" s="168"/>
      <c r="R243" s="168"/>
      <c r="S243" s="168"/>
      <c r="T243" s="169"/>
      <c r="AT243" s="164" t="s">
        <v>169</v>
      </c>
      <c r="AU243" s="164" t="s">
        <v>82</v>
      </c>
      <c r="AV243" s="14" t="s">
        <v>82</v>
      </c>
      <c r="AW243" s="14" t="s">
        <v>171</v>
      </c>
      <c r="AX243" s="14" t="s">
        <v>80</v>
      </c>
      <c r="AY243" s="164" t="s">
        <v>157</v>
      </c>
    </row>
    <row r="244" spans="1:65" s="2" customFormat="1" ht="128.65" customHeight="1" x14ac:dyDescent="0.2">
      <c r="A244" s="29"/>
      <c r="B244" s="140"/>
      <c r="C244" s="141" t="s">
        <v>422</v>
      </c>
      <c r="D244" s="141" t="s">
        <v>160</v>
      </c>
      <c r="E244" s="142" t="s">
        <v>263</v>
      </c>
      <c r="F244" s="143" t="s">
        <v>264</v>
      </c>
      <c r="G244" s="144" t="s">
        <v>215</v>
      </c>
      <c r="H244" s="145">
        <v>0.25</v>
      </c>
      <c r="I244" s="146"/>
      <c r="J244" s="146">
        <f>ROUND(I244*H244,2)</f>
        <v>0</v>
      </c>
      <c r="K244" s="143" t="s">
        <v>330</v>
      </c>
      <c r="L244" s="30"/>
      <c r="M244" s="147" t="s">
        <v>1</v>
      </c>
      <c r="N244" s="148" t="s">
        <v>37</v>
      </c>
      <c r="O244" s="149">
        <v>0</v>
      </c>
      <c r="P244" s="149">
        <f>O244*H244</f>
        <v>0</v>
      </c>
      <c r="Q244" s="149">
        <v>0</v>
      </c>
      <c r="R244" s="149">
        <f>Q244*H244</f>
        <v>0</v>
      </c>
      <c r="S244" s="149">
        <v>0</v>
      </c>
      <c r="T244" s="150">
        <f>S244*H244</f>
        <v>0</v>
      </c>
      <c r="U244" s="29"/>
      <c r="V244" s="29"/>
      <c r="W244" s="29"/>
      <c r="X244" s="29"/>
      <c r="Y244" s="29"/>
      <c r="Z244" s="29"/>
      <c r="AA244" s="29"/>
      <c r="AB244" s="29"/>
      <c r="AC244" s="29"/>
      <c r="AD244" s="29"/>
      <c r="AE244" s="29"/>
      <c r="AR244" s="151" t="s">
        <v>165</v>
      </c>
      <c r="AT244" s="151" t="s">
        <v>160</v>
      </c>
      <c r="AU244" s="151" t="s">
        <v>82</v>
      </c>
      <c r="AY244" s="17" t="s">
        <v>157</v>
      </c>
      <c r="BE244" s="152">
        <f>IF(N244="základní",J244,0)</f>
        <v>0</v>
      </c>
      <c r="BF244" s="152">
        <f>IF(N244="snížená",J244,0)</f>
        <v>0</v>
      </c>
      <c r="BG244" s="152">
        <f>IF(N244="zákl. přenesená",J244,0)</f>
        <v>0</v>
      </c>
      <c r="BH244" s="152">
        <f>IF(N244="sníž. přenesená",J244,0)</f>
        <v>0</v>
      </c>
      <c r="BI244" s="152">
        <f>IF(N244="nulová",J244,0)</f>
        <v>0</v>
      </c>
      <c r="BJ244" s="17" t="s">
        <v>80</v>
      </c>
      <c r="BK244" s="152">
        <f>ROUND(I244*H244,2)</f>
        <v>0</v>
      </c>
      <c r="BL244" s="17" t="s">
        <v>165</v>
      </c>
      <c r="BM244" s="151" t="s">
        <v>1910</v>
      </c>
    </row>
    <row r="245" spans="1:65" s="2" customFormat="1" ht="78" x14ac:dyDescent="0.2">
      <c r="A245" s="29"/>
      <c r="B245" s="30"/>
      <c r="C245" s="29"/>
      <c r="D245" s="153" t="s">
        <v>167</v>
      </c>
      <c r="E245" s="29"/>
      <c r="F245" s="154" t="s">
        <v>266</v>
      </c>
      <c r="G245" s="29"/>
      <c r="H245" s="29"/>
      <c r="I245" s="29"/>
      <c r="J245" s="29"/>
      <c r="K245" s="29"/>
      <c r="L245" s="30"/>
      <c r="M245" s="155"/>
      <c r="N245" s="156"/>
      <c r="O245" s="55"/>
      <c r="P245" s="55"/>
      <c r="Q245" s="55"/>
      <c r="R245" s="55"/>
      <c r="S245" s="55"/>
      <c r="T245" s="56"/>
      <c r="U245" s="29"/>
      <c r="V245" s="29"/>
      <c r="W245" s="29"/>
      <c r="X245" s="29"/>
      <c r="Y245" s="29"/>
      <c r="Z245" s="29"/>
      <c r="AA245" s="29"/>
      <c r="AB245" s="29"/>
      <c r="AC245" s="29"/>
      <c r="AD245" s="29"/>
      <c r="AE245" s="29"/>
      <c r="AT245" s="17" t="s">
        <v>167</v>
      </c>
      <c r="AU245" s="17" t="s">
        <v>82</v>
      </c>
    </row>
    <row r="246" spans="1:65" s="2" customFormat="1" ht="134.25" customHeight="1" x14ac:dyDescent="0.2">
      <c r="A246" s="29"/>
      <c r="B246" s="140"/>
      <c r="C246" s="141" t="s">
        <v>427</v>
      </c>
      <c r="D246" s="141" t="s">
        <v>160</v>
      </c>
      <c r="E246" s="142" t="s">
        <v>268</v>
      </c>
      <c r="F246" s="143" t="s">
        <v>269</v>
      </c>
      <c r="G246" s="144" t="s">
        <v>215</v>
      </c>
      <c r="H246" s="145">
        <v>0.25</v>
      </c>
      <c r="I246" s="146"/>
      <c r="J246" s="146">
        <f>ROUND(I246*H246,2)</f>
        <v>0</v>
      </c>
      <c r="K246" s="143" t="s">
        <v>330</v>
      </c>
      <c r="L246" s="30"/>
      <c r="M246" s="147" t="s">
        <v>1</v>
      </c>
      <c r="N246" s="148" t="s">
        <v>37</v>
      </c>
      <c r="O246" s="149">
        <v>0</v>
      </c>
      <c r="P246" s="149">
        <f>O246*H246</f>
        <v>0</v>
      </c>
      <c r="Q246" s="149">
        <v>0</v>
      </c>
      <c r="R246" s="149">
        <f>Q246*H246</f>
        <v>0</v>
      </c>
      <c r="S246" s="149">
        <v>0</v>
      </c>
      <c r="T246" s="150">
        <f>S246*H246</f>
        <v>0</v>
      </c>
      <c r="U246" s="29"/>
      <c r="V246" s="29"/>
      <c r="W246" s="29"/>
      <c r="X246" s="29"/>
      <c r="Y246" s="29"/>
      <c r="Z246" s="29"/>
      <c r="AA246" s="29"/>
      <c r="AB246" s="29"/>
      <c r="AC246" s="29"/>
      <c r="AD246" s="29"/>
      <c r="AE246" s="29"/>
      <c r="AR246" s="151" t="s">
        <v>165</v>
      </c>
      <c r="AT246" s="151" t="s">
        <v>160</v>
      </c>
      <c r="AU246" s="151" t="s">
        <v>82</v>
      </c>
      <c r="AY246" s="17" t="s">
        <v>157</v>
      </c>
      <c r="BE246" s="152">
        <f>IF(N246="základní",J246,0)</f>
        <v>0</v>
      </c>
      <c r="BF246" s="152">
        <f>IF(N246="snížená",J246,0)</f>
        <v>0</v>
      </c>
      <c r="BG246" s="152">
        <f>IF(N246="zákl. přenesená",J246,0)</f>
        <v>0</v>
      </c>
      <c r="BH246" s="152">
        <f>IF(N246="sníž. přenesená",J246,0)</f>
        <v>0</v>
      </c>
      <c r="BI246" s="152">
        <f>IF(N246="nulová",J246,0)</f>
        <v>0</v>
      </c>
      <c r="BJ246" s="17" t="s">
        <v>80</v>
      </c>
      <c r="BK246" s="152">
        <f>ROUND(I246*H246,2)</f>
        <v>0</v>
      </c>
      <c r="BL246" s="17" t="s">
        <v>165</v>
      </c>
      <c r="BM246" s="151" t="s">
        <v>1911</v>
      </c>
    </row>
    <row r="247" spans="1:65" s="2" customFormat="1" ht="78" x14ac:dyDescent="0.2">
      <c r="A247" s="29"/>
      <c r="B247" s="30"/>
      <c r="C247" s="29"/>
      <c r="D247" s="153" t="s">
        <v>167</v>
      </c>
      <c r="E247" s="29"/>
      <c r="F247" s="154" t="s">
        <v>271</v>
      </c>
      <c r="G247" s="29"/>
      <c r="H247" s="29"/>
      <c r="I247" s="29"/>
      <c r="J247" s="29"/>
      <c r="K247" s="29"/>
      <c r="L247" s="30"/>
      <c r="M247" s="155"/>
      <c r="N247" s="156"/>
      <c r="O247" s="55"/>
      <c r="P247" s="55"/>
      <c r="Q247" s="55"/>
      <c r="R247" s="55"/>
      <c r="S247" s="55"/>
      <c r="T247" s="56"/>
      <c r="U247" s="29"/>
      <c r="V247" s="29"/>
      <c r="W247" s="29"/>
      <c r="X247" s="29"/>
      <c r="Y247" s="29"/>
      <c r="Z247" s="29"/>
      <c r="AA247" s="29"/>
      <c r="AB247" s="29"/>
      <c r="AC247" s="29"/>
      <c r="AD247" s="29"/>
      <c r="AE247" s="29"/>
      <c r="AT247" s="17" t="s">
        <v>167</v>
      </c>
      <c r="AU247" s="17" t="s">
        <v>82</v>
      </c>
    </row>
    <row r="248" spans="1:65" s="2" customFormat="1" ht="101.25" customHeight="1" x14ac:dyDescent="0.2">
      <c r="A248" s="29"/>
      <c r="B248" s="140"/>
      <c r="C248" s="141" t="s">
        <v>433</v>
      </c>
      <c r="D248" s="141" t="s">
        <v>160</v>
      </c>
      <c r="E248" s="142" t="s">
        <v>783</v>
      </c>
      <c r="F248" s="143" t="s">
        <v>784</v>
      </c>
      <c r="G248" s="144" t="s">
        <v>275</v>
      </c>
      <c r="H248" s="145">
        <v>1.4</v>
      </c>
      <c r="I248" s="146"/>
      <c r="J248" s="146">
        <f>ROUND(I248*H248,2)</f>
        <v>0</v>
      </c>
      <c r="K248" s="143" t="s">
        <v>330</v>
      </c>
      <c r="L248" s="30"/>
      <c r="M248" s="147" t="s">
        <v>1</v>
      </c>
      <c r="N248" s="148" t="s">
        <v>37</v>
      </c>
      <c r="O248" s="149">
        <v>0</v>
      </c>
      <c r="P248" s="149">
        <f>O248*H248</f>
        <v>0</v>
      </c>
      <c r="Q248" s="149">
        <v>0</v>
      </c>
      <c r="R248" s="149">
        <f>Q248*H248</f>
        <v>0</v>
      </c>
      <c r="S248" s="149">
        <v>0</v>
      </c>
      <c r="T248" s="150">
        <f>S248*H248</f>
        <v>0</v>
      </c>
      <c r="U248" s="29"/>
      <c r="V248" s="29"/>
      <c r="W248" s="29"/>
      <c r="X248" s="29"/>
      <c r="Y248" s="29"/>
      <c r="Z248" s="29"/>
      <c r="AA248" s="29"/>
      <c r="AB248" s="29"/>
      <c r="AC248" s="29"/>
      <c r="AD248" s="29"/>
      <c r="AE248" s="29"/>
      <c r="AR248" s="151" t="s">
        <v>165</v>
      </c>
      <c r="AT248" s="151" t="s">
        <v>160</v>
      </c>
      <c r="AU248" s="151" t="s">
        <v>82</v>
      </c>
      <c r="AY248" s="17" t="s">
        <v>157</v>
      </c>
      <c r="BE248" s="152">
        <f>IF(N248="základní",J248,0)</f>
        <v>0</v>
      </c>
      <c r="BF248" s="152">
        <f>IF(N248="snížená",J248,0)</f>
        <v>0</v>
      </c>
      <c r="BG248" s="152">
        <f>IF(N248="zákl. přenesená",J248,0)</f>
        <v>0</v>
      </c>
      <c r="BH248" s="152">
        <f>IF(N248="sníž. přenesená",J248,0)</f>
        <v>0</v>
      </c>
      <c r="BI248" s="152">
        <f>IF(N248="nulová",J248,0)</f>
        <v>0</v>
      </c>
      <c r="BJ248" s="17" t="s">
        <v>80</v>
      </c>
      <c r="BK248" s="152">
        <f>ROUND(I248*H248,2)</f>
        <v>0</v>
      </c>
      <c r="BL248" s="17" t="s">
        <v>165</v>
      </c>
      <c r="BM248" s="151" t="s">
        <v>1912</v>
      </c>
    </row>
    <row r="249" spans="1:65" s="2" customFormat="1" ht="48.75" x14ac:dyDescent="0.2">
      <c r="A249" s="29"/>
      <c r="B249" s="30"/>
      <c r="C249" s="29"/>
      <c r="D249" s="153" t="s">
        <v>167</v>
      </c>
      <c r="E249" s="29"/>
      <c r="F249" s="154" t="s">
        <v>749</v>
      </c>
      <c r="G249" s="29"/>
      <c r="H249" s="29"/>
      <c r="I249" s="29"/>
      <c r="J249" s="29"/>
      <c r="K249" s="29"/>
      <c r="L249" s="30"/>
      <c r="M249" s="155"/>
      <c r="N249" s="156"/>
      <c r="O249" s="55"/>
      <c r="P249" s="55"/>
      <c r="Q249" s="55"/>
      <c r="R249" s="55"/>
      <c r="S249" s="55"/>
      <c r="T249" s="56"/>
      <c r="U249" s="29"/>
      <c r="V249" s="29"/>
      <c r="W249" s="29"/>
      <c r="X249" s="29"/>
      <c r="Y249" s="29"/>
      <c r="Z249" s="29"/>
      <c r="AA249" s="29"/>
      <c r="AB249" s="29"/>
      <c r="AC249" s="29"/>
      <c r="AD249" s="29"/>
      <c r="AE249" s="29"/>
      <c r="AT249" s="17" t="s">
        <v>167</v>
      </c>
      <c r="AU249" s="17" t="s">
        <v>82</v>
      </c>
    </row>
    <row r="250" spans="1:65" s="14" customFormat="1" x14ac:dyDescent="0.2">
      <c r="B250" s="163"/>
      <c r="D250" s="153" t="s">
        <v>169</v>
      </c>
      <c r="E250" s="164" t="s">
        <v>1</v>
      </c>
      <c r="F250" s="165" t="s">
        <v>1437</v>
      </c>
      <c r="H250" s="166">
        <v>1.4</v>
      </c>
      <c r="L250" s="163"/>
      <c r="M250" s="167"/>
      <c r="N250" s="168"/>
      <c r="O250" s="168"/>
      <c r="P250" s="168"/>
      <c r="Q250" s="168"/>
      <c r="R250" s="168"/>
      <c r="S250" s="168"/>
      <c r="T250" s="169"/>
      <c r="AT250" s="164" t="s">
        <v>169</v>
      </c>
      <c r="AU250" s="164" t="s">
        <v>82</v>
      </c>
      <c r="AV250" s="14" t="s">
        <v>82</v>
      </c>
      <c r="AW250" s="14" t="s">
        <v>171</v>
      </c>
      <c r="AX250" s="14" t="s">
        <v>80</v>
      </c>
      <c r="AY250" s="164" t="s">
        <v>157</v>
      </c>
    </row>
    <row r="251" spans="1:65" s="2" customFormat="1" ht="90" customHeight="1" x14ac:dyDescent="0.2">
      <c r="A251" s="29"/>
      <c r="B251" s="140"/>
      <c r="C251" s="141" t="s">
        <v>438</v>
      </c>
      <c r="D251" s="141" t="s">
        <v>160</v>
      </c>
      <c r="E251" s="142" t="s">
        <v>790</v>
      </c>
      <c r="F251" s="143" t="s">
        <v>791</v>
      </c>
      <c r="G251" s="144" t="s">
        <v>275</v>
      </c>
      <c r="H251" s="145">
        <v>3.2</v>
      </c>
      <c r="I251" s="146"/>
      <c r="J251" s="146">
        <f>ROUND(I251*H251,2)</f>
        <v>0</v>
      </c>
      <c r="K251" s="143" t="s">
        <v>330</v>
      </c>
      <c r="L251" s="30"/>
      <c r="M251" s="147" t="s">
        <v>1</v>
      </c>
      <c r="N251" s="148" t="s">
        <v>37</v>
      </c>
      <c r="O251" s="149">
        <v>0</v>
      </c>
      <c r="P251" s="149">
        <f>O251*H251</f>
        <v>0</v>
      </c>
      <c r="Q251" s="149">
        <v>0</v>
      </c>
      <c r="R251" s="149">
        <f>Q251*H251</f>
        <v>0</v>
      </c>
      <c r="S251" s="149">
        <v>0</v>
      </c>
      <c r="T251" s="150">
        <f>S251*H251</f>
        <v>0</v>
      </c>
      <c r="U251" s="29"/>
      <c r="V251" s="29"/>
      <c r="W251" s="29"/>
      <c r="X251" s="29"/>
      <c r="Y251" s="29"/>
      <c r="Z251" s="29"/>
      <c r="AA251" s="29"/>
      <c r="AB251" s="29"/>
      <c r="AC251" s="29"/>
      <c r="AD251" s="29"/>
      <c r="AE251" s="29"/>
      <c r="AR251" s="151" t="s">
        <v>165</v>
      </c>
      <c r="AT251" s="151" t="s">
        <v>160</v>
      </c>
      <c r="AU251" s="151" t="s">
        <v>82</v>
      </c>
      <c r="AY251" s="17" t="s">
        <v>157</v>
      </c>
      <c r="BE251" s="152">
        <f>IF(N251="základní",J251,0)</f>
        <v>0</v>
      </c>
      <c r="BF251" s="152">
        <f>IF(N251="snížená",J251,0)</f>
        <v>0</v>
      </c>
      <c r="BG251" s="152">
        <f>IF(N251="zákl. přenesená",J251,0)</f>
        <v>0</v>
      </c>
      <c r="BH251" s="152">
        <f>IF(N251="sníž. přenesená",J251,0)</f>
        <v>0</v>
      </c>
      <c r="BI251" s="152">
        <f>IF(N251="nulová",J251,0)</f>
        <v>0</v>
      </c>
      <c r="BJ251" s="17" t="s">
        <v>80</v>
      </c>
      <c r="BK251" s="152">
        <f>ROUND(I251*H251,2)</f>
        <v>0</v>
      </c>
      <c r="BL251" s="17" t="s">
        <v>165</v>
      </c>
      <c r="BM251" s="151" t="s">
        <v>1913</v>
      </c>
    </row>
    <row r="252" spans="1:65" s="2" customFormat="1" ht="48.75" x14ac:dyDescent="0.2">
      <c r="A252" s="29"/>
      <c r="B252" s="30"/>
      <c r="C252" s="29"/>
      <c r="D252" s="153" t="s">
        <v>167</v>
      </c>
      <c r="E252" s="29"/>
      <c r="F252" s="154" t="s">
        <v>749</v>
      </c>
      <c r="G252" s="29"/>
      <c r="H252" s="29"/>
      <c r="I252" s="29"/>
      <c r="J252" s="29"/>
      <c r="K252" s="29"/>
      <c r="L252" s="30"/>
      <c r="M252" s="155"/>
      <c r="N252" s="156"/>
      <c r="O252" s="55"/>
      <c r="P252" s="55"/>
      <c r="Q252" s="55"/>
      <c r="R252" s="55"/>
      <c r="S252" s="55"/>
      <c r="T252" s="56"/>
      <c r="U252" s="29"/>
      <c r="V252" s="29"/>
      <c r="W252" s="29"/>
      <c r="X252" s="29"/>
      <c r="Y252" s="29"/>
      <c r="Z252" s="29"/>
      <c r="AA252" s="29"/>
      <c r="AB252" s="29"/>
      <c r="AC252" s="29"/>
      <c r="AD252" s="29"/>
      <c r="AE252" s="29"/>
      <c r="AT252" s="17" t="s">
        <v>167</v>
      </c>
      <c r="AU252" s="17" t="s">
        <v>82</v>
      </c>
    </row>
    <row r="253" spans="1:65" s="14" customFormat="1" x14ac:dyDescent="0.2">
      <c r="B253" s="163"/>
      <c r="D253" s="153" t="s">
        <v>169</v>
      </c>
      <c r="E253" s="164" t="s">
        <v>1</v>
      </c>
      <c r="F253" s="165" t="s">
        <v>1439</v>
      </c>
      <c r="H253" s="166">
        <v>3.2</v>
      </c>
      <c r="L253" s="163"/>
      <c r="M253" s="167"/>
      <c r="N253" s="168"/>
      <c r="O253" s="168"/>
      <c r="P253" s="168"/>
      <c r="Q253" s="168"/>
      <c r="R253" s="168"/>
      <c r="S253" s="168"/>
      <c r="T253" s="169"/>
      <c r="AT253" s="164" t="s">
        <v>169</v>
      </c>
      <c r="AU253" s="164" t="s">
        <v>82</v>
      </c>
      <c r="AV253" s="14" t="s">
        <v>82</v>
      </c>
      <c r="AW253" s="14" t="s">
        <v>171</v>
      </c>
      <c r="AX253" s="14" t="s">
        <v>80</v>
      </c>
      <c r="AY253" s="164" t="s">
        <v>157</v>
      </c>
    </row>
    <row r="254" spans="1:65" s="2" customFormat="1" ht="90" customHeight="1" x14ac:dyDescent="0.2">
      <c r="A254" s="29"/>
      <c r="B254" s="140"/>
      <c r="C254" s="141" t="s">
        <v>445</v>
      </c>
      <c r="D254" s="141" t="s">
        <v>160</v>
      </c>
      <c r="E254" s="142" t="s">
        <v>798</v>
      </c>
      <c r="F254" s="143" t="s">
        <v>799</v>
      </c>
      <c r="G254" s="144" t="s">
        <v>275</v>
      </c>
      <c r="H254" s="145">
        <v>120</v>
      </c>
      <c r="I254" s="146"/>
      <c r="J254" s="146">
        <f>ROUND(I254*H254,2)</f>
        <v>0</v>
      </c>
      <c r="K254" s="143" t="s">
        <v>330</v>
      </c>
      <c r="L254" s="30"/>
      <c r="M254" s="147" t="s">
        <v>1</v>
      </c>
      <c r="N254" s="148" t="s">
        <v>37</v>
      </c>
      <c r="O254" s="149">
        <v>0</v>
      </c>
      <c r="P254" s="149">
        <f>O254*H254</f>
        <v>0</v>
      </c>
      <c r="Q254" s="149">
        <v>0</v>
      </c>
      <c r="R254" s="149">
        <f>Q254*H254</f>
        <v>0</v>
      </c>
      <c r="S254" s="149">
        <v>0</v>
      </c>
      <c r="T254" s="150">
        <f>S254*H254</f>
        <v>0</v>
      </c>
      <c r="U254" s="29"/>
      <c r="V254" s="29"/>
      <c r="W254" s="29"/>
      <c r="X254" s="29"/>
      <c r="Y254" s="29"/>
      <c r="Z254" s="29"/>
      <c r="AA254" s="29"/>
      <c r="AB254" s="29"/>
      <c r="AC254" s="29"/>
      <c r="AD254" s="29"/>
      <c r="AE254" s="29"/>
      <c r="AR254" s="151" t="s">
        <v>165</v>
      </c>
      <c r="AT254" s="151" t="s">
        <v>160</v>
      </c>
      <c r="AU254" s="151" t="s">
        <v>82</v>
      </c>
      <c r="AY254" s="17" t="s">
        <v>157</v>
      </c>
      <c r="BE254" s="152">
        <f>IF(N254="základní",J254,0)</f>
        <v>0</v>
      </c>
      <c r="BF254" s="152">
        <f>IF(N254="snížená",J254,0)</f>
        <v>0</v>
      </c>
      <c r="BG254" s="152">
        <f>IF(N254="zákl. přenesená",J254,0)</f>
        <v>0</v>
      </c>
      <c r="BH254" s="152">
        <f>IF(N254="sníž. přenesená",J254,0)</f>
        <v>0</v>
      </c>
      <c r="BI254" s="152">
        <f>IF(N254="nulová",J254,0)</f>
        <v>0</v>
      </c>
      <c r="BJ254" s="17" t="s">
        <v>80</v>
      </c>
      <c r="BK254" s="152">
        <f>ROUND(I254*H254,2)</f>
        <v>0</v>
      </c>
      <c r="BL254" s="17" t="s">
        <v>165</v>
      </c>
      <c r="BM254" s="151" t="s">
        <v>1914</v>
      </c>
    </row>
    <row r="255" spans="1:65" s="2" customFormat="1" ht="58.5" x14ac:dyDescent="0.2">
      <c r="A255" s="29"/>
      <c r="B255" s="30"/>
      <c r="C255" s="29"/>
      <c r="D255" s="153" t="s">
        <v>167</v>
      </c>
      <c r="E255" s="29"/>
      <c r="F255" s="154" t="s">
        <v>801</v>
      </c>
      <c r="G255" s="29"/>
      <c r="H255" s="29"/>
      <c r="I255" s="29"/>
      <c r="J255" s="29"/>
      <c r="K255" s="29"/>
      <c r="L255" s="30"/>
      <c r="M255" s="155"/>
      <c r="N255" s="156"/>
      <c r="O255" s="55"/>
      <c r="P255" s="55"/>
      <c r="Q255" s="55"/>
      <c r="R255" s="55"/>
      <c r="S255" s="55"/>
      <c r="T255" s="56"/>
      <c r="U255" s="29"/>
      <c r="V255" s="29"/>
      <c r="W255" s="29"/>
      <c r="X255" s="29"/>
      <c r="Y255" s="29"/>
      <c r="Z255" s="29"/>
      <c r="AA255" s="29"/>
      <c r="AB255" s="29"/>
      <c r="AC255" s="29"/>
      <c r="AD255" s="29"/>
      <c r="AE255" s="29"/>
      <c r="AT255" s="17" t="s">
        <v>167</v>
      </c>
      <c r="AU255" s="17" t="s">
        <v>82</v>
      </c>
    </row>
    <row r="256" spans="1:65" s="2" customFormat="1" ht="24" x14ac:dyDescent="0.2">
      <c r="A256" s="29"/>
      <c r="B256" s="140"/>
      <c r="C256" s="177" t="s">
        <v>453</v>
      </c>
      <c r="D256" s="177" t="s">
        <v>183</v>
      </c>
      <c r="E256" s="178" t="s">
        <v>808</v>
      </c>
      <c r="F256" s="179" t="s">
        <v>1298</v>
      </c>
      <c r="G256" s="180" t="s">
        <v>275</v>
      </c>
      <c r="H256" s="181">
        <v>120</v>
      </c>
      <c r="I256" s="182"/>
      <c r="J256" s="182">
        <f>ROUND(I256*H256,2)</f>
        <v>0</v>
      </c>
      <c r="K256" s="179" t="s">
        <v>330</v>
      </c>
      <c r="L256" s="183"/>
      <c r="M256" s="184" t="s">
        <v>1</v>
      </c>
      <c r="N256" s="185" t="s">
        <v>37</v>
      </c>
      <c r="O256" s="149">
        <v>0</v>
      </c>
      <c r="P256" s="149">
        <f>O256*H256</f>
        <v>0</v>
      </c>
      <c r="Q256" s="149">
        <v>0</v>
      </c>
      <c r="R256" s="149">
        <f>Q256*H256</f>
        <v>0</v>
      </c>
      <c r="S256" s="149">
        <v>0</v>
      </c>
      <c r="T256" s="150">
        <f>S256*H256</f>
        <v>0</v>
      </c>
      <c r="U256" s="29"/>
      <c r="V256" s="29"/>
      <c r="W256" s="29"/>
      <c r="X256" s="29"/>
      <c r="Y256" s="29"/>
      <c r="Z256" s="29"/>
      <c r="AA256" s="29"/>
      <c r="AB256" s="29"/>
      <c r="AC256" s="29"/>
      <c r="AD256" s="29"/>
      <c r="AE256" s="29"/>
      <c r="AR256" s="151" t="s">
        <v>187</v>
      </c>
      <c r="AT256" s="151" t="s">
        <v>183</v>
      </c>
      <c r="AU256" s="151" t="s">
        <v>82</v>
      </c>
      <c r="AY256" s="17" t="s">
        <v>157</v>
      </c>
      <c r="BE256" s="152">
        <f>IF(N256="základní",J256,0)</f>
        <v>0</v>
      </c>
      <c r="BF256" s="152">
        <f>IF(N256="snížená",J256,0)</f>
        <v>0</v>
      </c>
      <c r="BG256" s="152">
        <f>IF(N256="zákl. přenesená",J256,0)</f>
        <v>0</v>
      </c>
      <c r="BH256" s="152">
        <f>IF(N256="sníž. přenesená",J256,0)</f>
        <v>0</v>
      </c>
      <c r="BI256" s="152">
        <f>IF(N256="nulová",J256,0)</f>
        <v>0</v>
      </c>
      <c r="BJ256" s="17" t="s">
        <v>80</v>
      </c>
      <c r="BK256" s="152">
        <f>ROUND(I256*H256,2)</f>
        <v>0</v>
      </c>
      <c r="BL256" s="17" t="s">
        <v>165</v>
      </c>
      <c r="BM256" s="151" t="s">
        <v>1915</v>
      </c>
    </row>
    <row r="257" spans="1:65" s="2" customFormat="1" ht="90" customHeight="1" x14ac:dyDescent="0.2">
      <c r="A257" s="29"/>
      <c r="B257" s="140"/>
      <c r="C257" s="141" t="s">
        <v>460</v>
      </c>
      <c r="D257" s="141" t="s">
        <v>160</v>
      </c>
      <c r="E257" s="142" t="s">
        <v>826</v>
      </c>
      <c r="F257" s="143" t="s">
        <v>827</v>
      </c>
      <c r="G257" s="144" t="s">
        <v>275</v>
      </c>
      <c r="H257" s="145">
        <v>6</v>
      </c>
      <c r="I257" s="146"/>
      <c r="J257" s="146">
        <f>ROUND(I257*H257,2)</f>
        <v>0</v>
      </c>
      <c r="K257" s="143" t="s">
        <v>330</v>
      </c>
      <c r="L257" s="30"/>
      <c r="M257" s="147" t="s">
        <v>1</v>
      </c>
      <c r="N257" s="148" t="s">
        <v>37</v>
      </c>
      <c r="O257" s="149">
        <v>0</v>
      </c>
      <c r="P257" s="149">
        <f>O257*H257</f>
        <v>0</v>
      </c>
      <c r="Q257" s="149">
        <v>0</v>
      </c>
      <c r="R257" s="149">
        <f>Q257*H257</f>
        <v>0</v>
      </c>
      <c r="S257" s="149">
        <v>0</v>
      </c>
      <c r="T257" s="150">
        <f>S257*H257</f>
        <v>0</v>
      </c>
      <c r="U257" s="29"/>
      <c r="V257" s="29"/>
      <c r="W257" s="29"/>
      <c r="X257" s="29"/>
      <c r="Y257" s="29"/>
      <c r="Z257" s="29"/>
      <c r="AA257" s="29"/>
      <c r="AB257" s="29"/>
      <c r="AC257" s="29"/>
      <c r="AD257" s="29"/>
      <c r="AE257" s="29"/>
      <c r="AR257" s="151" t="s">
        <v>165</v>
      </c>
      <c r="AT257" s="151" t="s">
        <v>160</v>
      </c>
      <c r="AU257" s="151" t="s">
        <v>82</v>
      </c>
      <c r="AY257" s="17" t="s">
        <v>157</v>
      </c>
      <c r="BE257" s="152">
        <f>IF(N257="základní",J257,0)</f>
        <v>0</v>
      </c>
      <c r="BF257" s="152">
        <f>IF(N257="snížená",J257,0)</f>
        <v>0</v>
      </c>
      <c r="BG257" s="152">
        <f>IF(N257="zákl. přenesená",J257,0)</f>
        <v>0</v>
      </c>
      <c r="BH257" s="152">
        <f>IF(N257="sníž. přenesená",J257,0)</f>
        <v>0</v>
      </c>
      <c r="BI257" s="152">
        <f>IF(N257="nulová",J257,0)</f>
        <v>0</v>
      </c>
      <c r="BJ257" s="17" t="s">
        <v>80</v>
      </c>
      <c r="BK257" s="152">
        <f>ROUND(I257*H257,2)</f>
        <v>0</v>
      </c>
      <c r="BL257" s="17" t="s">
        <v>165</v>
      </c>
      <c r="BM257" s="151" t="s">
        <v>1916</v>
      </c>
    </row>
    <row r="258" spans="1:65" s="2" customFormat="1" ht="58.5" x14ac:dyDescent="0.2">
      <c r="A258" s="29"/>
      <c r="B258" s="30"/>
      <c r="C258" s="29"/>
      <c r="D258" s="153" t="s">
        <v>167</v>
      </c>
      <c r="E258" s="29"/>
      <c r="F258" s="154" t="s">
        <v>801</v>
      </c>
      <c r="G258" s="29"/>
      <c r="H258" s="29"/>
      <c r="I258" s="29"/>
      <c r="J258" s="29"/>
      <c r="K258" s="29"/>
      <c r="L258" s="30"/>
      <c r="M258" s="155"/>
      <c r="N258" s="156"/>
      <c r="O258" s="55"/>
      <c r="P258" s="55"/>
      <c r="Q258" s="55"/>
      <c r="R258" s="55"/>
      <c r="S258" s="55"/>
      <c r="T258" s="56"/>
      <c r="U258" s="29"/>
      <c r="V258" s="29"/>
      <c r="W258" s="29"/>
      <c r="X258" s="29"/>
      <c r="Y258" s="29"/>
      <c r="Z258" s="29"/>
      <c r="AA258" s="29"/>
      <c r="AB258" s="29"/>
      <c r="AC258" s="29"/>
      <c r="AD258" s="29"/>
      <c r="AE258" s="29"/>
      <c r="AT258" s="17" t="s">
        <v>167</v>
      </c>
      <c r="AU258" s="17" t="s">
        <v>82</v>
      </c>
    </row>
    <row r="259" spans="1:65" s="14" customFormat="1" x14ac:dyDescent="0.2">
      <c r="B259" s="163"/>
      <c r="D259" s="153" t="s">
        <v>169</v>
      </c>
      <c r="E259" s="164" t="s">
        <v>1</v>
      </c>
      <c r="F259" s="165" t="s">
        <v>1917</v>
      </c>
      <c r="H259" s="166">
        <v>6</v>
      </c>
      <c r="L259" s="163"/>
      <c r="M259" s="167"/>
      <c r="N259" s="168"/>
      <c r="O259" s="168"/>
      <c r="P259" s="168"/>
      <c r="Q259" s="168"/>
      <c r="R259" s="168"/>
      <c r="S259" s="168"/>
      <c r="T259" s="169"/>
      <c r="AT259" s="164" t="s">
        <v>169</v>
      </c>
      <c r="AU259" s="164" t="s">
        <v>82</v>
      </c>
      <c r="AV259" s="14" t="s">
        <v>82</v>
      </c>
      <c r="AW259" s="14" t="s">
        <v>171</v>
      </c>
      <c r="AX259" s="14" t="s">
        <v>80</v>
      </c>
      <c r="AY259" s="164" t="s">
        <v>157</v>
      </c>
    </row>
    <row r="260" spans="1:65" s="2" customFormat="1" ht="66.75" customHeight="1" x14ac:dyDescent="0.2">
      <c r="A260" s="29"/>
      <c r="B260" s="140"/>
      <c r="C260" s="141" t="s">
        <v>464</v>
      </c>
      <c r="D260" s="141" t="s">
        <v>160</v>
      </c>
      <c r="E260" s="142" t="s">
        <v>879</v>
      </c>
      <c r="F260" s="143" t="s">
        <v>1329</v>
      </c>
      <c r="G260" s="144" t="s">
        <v>163</v>
      </c>
      <c r="H260" s="145">
        <v>55.44</v>
      </c>
      <c r="I260" s="146"/>
      <c r="J260" s="146">
        <f>ROUND(I260*H260,2)</f>
        <v>0</v>
      </c>
      <c r="K260" s="143" t="s">
        <v>330</v>
      </c>
      <c r="L260" s="30"/>
      <c r="M260" s="147" t="s">
        <v>1</v>
      </c>
      <c r="N260" s="148" t="s">
        <v>37</v>
      </c>
      <c r="O260" s="149">
        <v>0</v>
      </c>
      <c r="P260" s="149">
        <f>O260*H260</f>
        <v>0</v>
      </c>
      <c r="Q260" s="149">
        <v>0</v>
      </c>
      <c r="R260" s="149">
        <f>Q260*H260</f>
        <v>0</v>
      </c>
      <c r="S260" s="149">
        <v>0</v>
      </c>
      <c r="T260" s="150">
        <f>S260*H260</f>
        <v>0</v>
      </c>
      <c r="U260" s="29"/>
      <c r="V260" s="29"/>
      <c r="W260" s="29"/>
      <c r="X260" s="29"/>
      <c r="Y260" s="29"/>
      <c r="Z260" s="29"/>
      <c r="AA260" s="29"/>
      <c r="AB260" s="29"/>
      <c r="AC260" s="29"/>
      <c r="AD260" s="29"/>
      <c r="AE260" s="29"/>
      <c r="AR260" s="151" t="s">
        <v>165</v>
      </c>
      <c r="AT260" s="151" t="s">
        <v>160</v>
      </c>
      <c r="AU260" s="151" t="s">
        <v>82</v>
      </c>
      <c r="AY260" s="17" t="s">
        <v>157</v>
      </c>
      <c r="BE260" s="152">
        <f>IF(N260="základní",J260,0)</f>
        <v>0</v>
      </c>
      <c r="BF260" s="152">
        <f>IF(N260="snížená",J260,0)</f>
        <v>0</v>
      </c>
      <c r="BG260" s="152">
        <f>IF(N260="zákl. přenesená",J260,0)</f>
        <v>0</v>
      </c>
      <c r="BH260" s="152">
        <f>IF(N260="sníž. přenesená",J260,0)</f>
        <v>0</v>
      </c>
      <c r="BI260" s="152">
        <f>IF(N260="nulová",J260,0)</f>
        <v>0</v>
      </c>
      <c r="BJ260" s="17" t="s">
        <v>80</v>
      </c>
      <c r="BK260" s="152">
        <f>ROUND(I260*H260,2)</f>
        <v>0</v>
      </c>
      <c r="BL260" s="17" t="s">
        <v>165</v>
      </c>
      <c r="BM260" s="151" t="s">
        <v>1918</v>
      </c>
    </row>
    <row r="261" spans="1:65" s="2" customFormat="1" ht="29.25" x14ac:dyDescent="0.2">
      <c r="A261" s="29"/>
      <c r="B261" s="30"/>
      <c r="C261" s="29"/>
      <c r="D261" s="153" t="s">
        <v>167</v>
      </c>
      <c r="E261" s="29"/>
      <c r="F261" s="154" t="s">
        <v>882</v>
      </c>
      <c r="G261" s="29"/>
      <c r="H261" s="29"/>
      <c r="I261" s="29"/>
      <c r="J261" s="29"/>
      <c r="K261" s="29"/>
      <c r="L261" s="30"/>
      <c r="M261" s="155"/>
      <c r="N261" s="156"/>
      <c r="O261" s="55"/>
      <c r="P261" s="55"/>
      <c r="Q261" s="55"/>
      <c r="R261" s="55"/>
      <c r="S261" s="55"/>
      <c r="T261" s="56"/>
      <c r="U261" s="29"/>
      <c r="V261" s="29"/>
      <c r="W261" s="29"/>
      <c r="X261" s="29"/>
      <c r="Y261" s="29"/>
      <c r="Z261" s="29"/>
      <c r="AA261" s="29"/>
      <c r="AB261" s="29"/>
      <c r="AC261" s="29"/>
      <c r="AD261" s="29"/>
      <c r="AE261" s="29"/>
      <c r="AT261" s="17" t="s">
        <v>167</v>
      </c>
      <c r="AU261" s="17" t="s">
        <v>82</v>
      </c>
    </row>
    <row r="262" spans="1:65" s="14" customFormat="1" x14ac:dyDescent="0.2">
      <c r="B262" s="163"/>
      <c r="D262" s="153" t="s">
        <v>169</v>
      </c>
      <c r="E262" s="164" t="s">
        <v>1</v>
      </c>
      <c r="F262" s="165" t="s">
        <v>1919</v>
      </c>
      <c r="H262" s="166">
        <v>52.8</v>
      </c>
      <c r="L262" s="163"/>
      <c r="M262" s="167"/>
      <c r="N262" s="168"/>
      <c r="O262" s="168"/>
      <c r="P262" s="168"/>
      <c r="Q262" s="168"/>
      <c r="R262" s="168"/>
      <c r="S262" s="168"/>
      <c r="T262" s="169"/>
      <c r="AT262" s="164" t="s">
        <v>169</v>
      </c>
      <c r="AU262" s="164" t="s">
        <v>82</v>
      </c>
      <c r="AV262" s="14" t="s">
        <v>82</v>
      </c>
      <c r="AW262" s="14" t="s">
        <v>171</v>
      </c>
      <c r="AX262" s="14" t="s">
        <v>72</v>
      </c>
      <c r="AY262" s="164" t="s">
        <v>157</v>
      </c>
    </row>
    <row r="263" spans="1:65" s="14" customFormat="1" x14ac:dyDescent="0.2">
      <c r="B263" s="163"/>
      <c r="D263" s="153" t="s">
        <v>169</v>
      </c>
      <c r="E263" s="164" t="s">
        <v>1</v>
      </c>
      <c r="F263" s="165" t="s">
        <v>1920</v>
      </c>
      <c r="H263" s="166">
        <v>2.64</v>
      </c>
      <c r="L263" s="163"/>
      <c r="M263" s="167"/>
      <c r="N263" s="168"/>
      <c r="O263" s="168"/>
      <c r="P263" s="168"/>
      <c r="Q263" s="168"/>
      <c r="R263" s="168"/>
      <c r="S263" s="168"/>
      <c r="T263" s="169"/>
      <c r="AT263" s="164" t="s">
        <v>169</v>
      </c>
      <c r="AU263" s="164" t="s">
        <v>82</v>
      </c>
      <c r="AV263" s="14" t="s">
        <v>82</v>
      </c>
      <c r="AW263" s="14" t="s">
        <v>171</v>
      </c>
      <c r="AX263" s="14" t="s">
        <v>72</v>
      </c>
      <c r="AY263" s="164" t="s">
        <v>157</v>
      </c>
    </row>
    <row r="264" spans="1:65" s="15" customFormat="1" x14ac:dyDescent="0.2">
      <c r="B264" s="170"/>
      <c r="D264" s="153" t="s">
        <v>169</v>
      </c>
      <c r="E264" s="171" t="s">
        <v>1</v>
      </c>
      <c r="F264" s="172" t="s">
        <v>175</v>
      </c>
      <c r="H264" s="173">
        <v>55.44</v>
      </c>
      <c r="L264" s="170"/>
      <c r="M264" s="174"/>
      <c r="N264" s="175"/>
      <c r="O264" s="175"/>
      <c r="P264" s="175"/>
      <c r="Q264" s="175"/>
      <c r="R264" s="175"/>
      <c r="S264" s="175"/>
      <c r="T264" s="176"/>
      <c r="AT264" s="171" t="s">
        <v>169</v>
      </c>
      <c r="AU264" s="171" t="s">
        <v>82</v>
      </c>
      <c r="AV264" s="15" t="s">
        <v>165</v>
      </c>
      <c r="AW264" s="15" t="s">
        <v>171</v>
      </c>
      <c r="AX264" s="15" t="s">
        <v>80</v>
      </c>
      <c r="AY264" s="171" t="s">
        <v>157</v>
      </c>
    </row>
    <row r="265" spans="1:65" s="12" customFormat="1" ht="22.9" customHeight="1" x14ac:dyDescent="0.2">
      <c r="B265" s="128"/>
      <c r="D265" s="129" t="s">
        <v>71</v>
      </c>
      <c r="E265" s="138" t="s">
        <v>226</v>
      </c>
      <c r="F265" s="138" t="s">
        <v>917</v>
      </c>
      <c r="J265" s="139">
        <f>BK265</f>
        <v>0</v>
      </c>
      <c r="L265" s="128"/>
      <c r="M265" s="132"/>
      <c r="N265" s="133"/>
      <c r="O265" s="133"/>
      <c r="P265" s="134">
        <f>SUM(P266:P275)</f>
        <v>174.90156999999999</v>
      </c>
      <c r="Q265" s="133"/>
      <c r="R265" s="134">
        <f>SUM(R266:R275)</f>
        <v>3.3607890500000002</v>
      </c>
      <c r="S265" s="133"/>
      <c r="T265" s="135">
        <f>SUM(T266:T275)</f>
        <v>91.924499999999995</v>
      </c>
      <c r="AR265" s="129" t="s">
        <v>80</v>
      </c>
      <c r="AT265" s="136" t="s">
        <v>71</v>
      </c>
      <c r="AU265" s="136" t="s">
        <v>80</v>
      </c>
      <c r="AY265" s="129" t="s">
        <v>157</v>
      </c>
      <c r="BK265" s="137">
        <f>SUM(BK266:BK275)</f>
        <v>0</v>
      </c>
    </row>
    <row r="266" spans="1:65" s="2" customFormat="1" ht="24" x14ac:dyDescent="0.2">
      <c r="A266" s="29"/>
      <c r="B266" s="140"/>
      <c r="C266" s="141" t="s">
        <v>594</v>
      </c>
      <c r="D266" s="141" t="s">
        <v>160</v>
      </c>
      <c r="E266" s="142" t="s">
        <v>1334</v>
      </c>
      <c r="F266" s="143" t="s">
        <v>1335</v>
      </c>
      <c r="G266" s="144" t="s">
        <v>236</v>
      </c>
      <c r="H266" s="145">
        <v>2</v>
      </c>
      <c r="I266" s="146"/>
      <c r="J266" s="146">
        <f>ROUND(I266*H266,2)</f>
        <v>0</v>
      </c>
      <c r="K266" s="143" t="s">
        <v>164</v>
      </c>
      <c r="L266" s="30"/>
      <c r="M266" s="147" t="s">
        <v>1</v>
      </c>
      <c r="N266" s="148" t="s">
        <v>37</v>
      </c>
      <c r="O266" s="149">
        <v>1.2649999999999999</v>
      </c>
      <c r="P266" s="149">
        <f>O266*H266</f>
        <v>2.5299999999999998</v>
      </c>
      <c r="Q266" s="149">
        <v>6.4900000000000001E-3</v>
      </c>
      <c r="R266" s="149">
        <f>Q266*H266</f>
        <v>1.298E-2</v>
      </c>
      <c r="S266" s="149">
        <v>0</v>
      </c>
      <c r="T266" s="150">
        <f>S266*H266</f>
        <v>0</v>
      </c>
      <c r="U266" s="29"/>
      <c r="V266" s="29"/>
      <c r="W266" s="29"/>
      <c r="X266" s="29"/>
      <c r="Y266" s="29"/>
      <c r="Z266" s="29"/>
      <c r="AA266" s="29"/>
      <c r="AB266" s="29"/>
      <c r="AC266" s="29"/>
      <c r="AD266" s="29"/>
      <c r="AE266" s="29"/>
      <c r="AR266" s="151" t="s">
        <v>165</v>
      </c>
      <c r="AT266" s="151" t="s">
        <v>160</v>
      </c>
      <c r="AU266" s="151" t="s">
        <v>82</v>
      </c>
      <c r="AY266" s="17" t="s">
        <v>157</v>
      </c>
      <c r="BE266" s="152">
        <f>IF(N266="základní",J266,0)</f>
        <v>0</v>
      </c>
      <c r="BF266" s="152">
        <f>IF(N266="snížená",J266,0)</f>
        <v>0</v>
      </c>
      <c r="BG266" s="152">
        <f>IF(N266="zákl. přenesená",J266,0)</f>
        <v>0</v>
      </c>
      <c r="BH266" s="152">
        <f>IF(N266="sníž. přenesená",J266,0)</f>
        <v>0</v>
      </c>
      <c r="BI266" s="152">
        <f>IF(N266="nulová",J266,0)</f>
        <v>0</v>
      </c>
      <c r="BJ266" s="17" t="s">
        <v>80</v>
      </c>
      <c r="BK266" s="152">
        <f>ROUND(I266*H266,2)</f>
        <v>0</v>
      </c>
      <c r="BL266" s="17" t="s">
        <v>165</v>
      </c>
      <c r="BM266" s="151" t="s">
        <v>1921</v>
      </c>
    </row>
    <row r="267" spans="1:65" s="14" customFormat="1" x14ac:dyDescent="0.2">
      <c r="B267" s="163"/>
      <c r="D267" s="153" t="s">
        <v>169</v>
      </c>
      <c r="E267" s="164" t="s">
        <v>1</v>
      </c>
      <c r="F267" s="165" t="s">
        <v>82</v>
      </c>
      <c r="H267" s="166">
        <v>2</v>
      </c>
      <c r="L267" s="163"/>
      <c r="M267" s="167"/>
      <c r="N267" s="168"/>
      <c r="O267" s="168"/>
      <c r="P267" s="168"/>
      <c r="Q267" s="168"/>
      <c r="R267" s="168"/>
      <c r="S267" s="168"/>
      <c r="T267" s="169"/>
      <c r="AT267" s="164" t="s">
        <v>169</v>
      </c>
      <c r="AU267" s="164" t="s">
        <v>82</v>
      </c>
      <c r="AV267" s="14" t="s">
        <v>82</v>
      </c>
      <c r="AW267" s="14" t="s">
        <v>171</v>
      </c>
      <c r="AX267" s="14" t="s">
        <v>80</v>
      </c>
      <c r="AY267" s="164" t="s">
        <v>157</v>
      </c>
    </row>
    <row r="268" spans="1:65" s="2" customFormat="1" ht="90" customHeight="1" x14ac:dyDescent="0.2">
      <c r="A268" s="29"/>
      <c r="B268" s="140"/>
      <c r="C268" s="141" t="s">
        <v>597</v>
      </c>
      <c r="D268" s="141" t="s">
        <v>160</v>
      </c>
      <c r="E268" s="142" t="s">
        <v>918</v>
      </c>
      <c r="F268" s="143" t="s">
        <v>919</v>
      </c>
      <c r="G268" s="144" t="s">
        <v>275</v>
      </c>
      <c r="H268" s="145">
        <v>120</v>
      </c>
      <c r="I268" s="146"/>
      <c r="J268" s="146">
        <f>ROUND(I268*H268,2)</f>
        <v>0</v>
      </c>
      <c r="K268" s="143" t="s">
        <v>201</v>
      </c>
      <c r="L268" s="30"/>
      <c r="M268" s="147" t="s">
        <v>1</v>
      </c>
      <c r="N268" s="148" t="s">
        <v>37</v>
      </c>
      <c r="O268" s="149">
        <v>1.4999999999999999E-2</v>
      </c>
      <c r="P268" s="149">
        <f>O268*H268</f>
        <v>1.7999999999999998</v>
      </c>
      <c r="Q268" s="149">
        <v>0</v>
      </c>
      <c r="R268" s="149">
        <f>Q268*H268</f>
        <v>0</v>
      </c>
      <c r="S268" s="149">
        <v>0.19400000000000001</v>
      </c>
      <c r="T268" s="150">
        <f>S268*H268</f>
        <v>23.28</v>
      </c>
      <c r="U268" s="29"/>
      <c r="V268" s="29"/>
      <c r="W268" s="29"/>
      <c r="X268" s="29"/>
      <c r="Y268" s="29"/>
      <c r="Z268" s="29"/>
      <c r="AA268" s="29"/>
      <c r="AB268" s="29"/>
      <c r="AC268" s="29"/>
      <c r="AD268" s="29"/>
      <c r="AE268" s="29"/>
      <c r="AR268" s="151" t="s">
        <v>165</v>
      </c>
      <c r="AT268" s="151" t="s">
        <v>160</v>
      </c>
      <c r="AU268" s="151" t="s">
        <v>82</v>
      </c>
      <c r="AY268" s="17" t="s">
        <v>157</v>
      </c>
      <c r="BE268" s="152">
        <f>IF(N268="základní",J268,0)</f>
        <v>0</v>
      </c>
      <c r="BF268" s="152">
        <f>IF(N268="snížená",J268,0)</f>
        <v>0</v>
      </c>
      <c r="BG268" s="152">
        <f>IF(N268="zákl. přenesená",J268,0)</f>
        <v>0</v>
      </c>
      <c r="BH268" s="152">
        <f>IF(N268="sníž. přenesená",J268,0)</f>
        <v>0</v>
      </c>
      <c r="BI268" s="152">
        <f>IF(N268="nulová",J268,0)</f>
        <v>0</v>
      </c>
      <c r="BJ268" s="17" t="s">
        <v>80</v>
      </c>
      <c r="BK268" s="152">
        <f>ROUND(I268*H268,2)</f>
        <v>0</v>
      </c>
      <c r="BL268" s="17" t="s">
        <v>165</v>
      </c>
      <c r="BM268" s="151" t="s">
        <v>1922</v>
      </c>
    </row>
    <row r="269" spans="1:65" s="2" customFormat="1" ht="68.25" x14ac:dyDescent="0.2">
      <c r="A269" s="29"/>
      <c r="B269" s="30"/>
      <c r="C269" s="29"/>
      <c r="D269" s="153" t="s">
        <v>167</v>
      </c>
      <c r="E269" s="29"/>
      <c r="F269" s="154" t="s">
        <v>921</v>
      </c>
      <c r="G269" s="29"/>
      <c r="H269" s="29"/>
      <c r="I269" s="29"/>
      <c r="J269" s="29"/>
      <c r="K269" s="29"/>
      <c r="L269" s="30"/>
      <c r="M269" s="155"/>
      <c r="N269" s="156"/>
      <c r="O269" s="55"/>
      <c r="P269" s="55"/>
      <c r="Q269" s="55"/>
      <c r="R269" s="55"/>
      <c r="S269" s="55"/>
      <c r="T269" s="56"/>
      <c r="U269" s="29"/>
      <c r="V269" s="29"/>
      <c r="W269" s="29"/>
      <c r="X269" s="29"/>
      <c r="Y269" s="29"/>
      <c r="Z269" s="29"/>
      <c r="AA269" s="29"/>
      <c r="AB269" s="29"/>
      <c r="AC269" s="29"/>
      <c r="AD269" s="29"/>
      <c r="AE269" s="29"/>
      <c r="AT269" s="17" t="s">
        <v>167</v>
      </c>
      <c r="AU269" s="17" t="s">
        <v>82</v>
      </c>
    </row>
    <row r="270" spans="1:65" s="2" customFormat="1" ht="24" x14ac:dyDescent="0.2">
      <c r="A270" s="29"/>
      <c r="B270" s="140"/>
      <c r="C270" s="141" t="s">
        <v>601</v>
      </c>
      <c r="D270" s="141" t="s">
        <v>160</v>
      </c>
      <c r="E270" s="142" t="s">
        <v>1337</v>
      </c>
      <c r="F270" s="143" t="s">
        <v>1338</v>
      </c>
      <c r="G270" s="144" t="s">
        <v>163</v>
      </c>
      <c r="H270" s="145">
        <v>21.25</v>
      </c>
      <c r="I270" s="146"/>
      <c r="J270" s="146">
        <f>ROUND(I270*H270,2)</f>
        <v>0</v>
      </c>
      <c r="K270" s="143" t="s">
        <v>164</v>
      </c>
      <c r="L270" s="30"/>
      <c r="M270" s="147" t="s">
        <v>1</v>
      </c>
      <c r="N270" s="148" t="s">
        <v>37</v>
      </c>
      <c r="O270" s="149">
        <v>2.976</v>
      </c>
      <c r="P270" s="149">
        <f>O270*H270</f>
        <v>63.24</v>
      </c>
      <c r="Q270" s="149">
        <v>0.12</v>
      </c>
      <c r="R270" s="149">
        <f>Q270*H270</f>
        <v>2.5499999999999998</v>
      </c>
      <c r="S270" s="149">
        <v>2.4900000000000002</v>
      </c>
      <c r="T270" s="150">
        <f>S270*H270</f>
        <v>52.912500000000001</v>
      </c>
      <c r="U270" s="29"/>
      <c r="V270" s="29"/>
      <c r="W270" s="29"/>
      <c r="X270" s="29"/>
      <c r="Y270" s="29"/>
      <c r="Z270" s="29"/>
      <c r="AA270" s="29"/>
      <c r="AB270" s="29"/>
      <c r="AC270" s="29"/>
      <c r="AD270" s="29"/>
      <c r="AE270" s="29"/>
      <c r="AR270" s="151" t="s">
        <v>165</v>
      </c>
      <c r="AT270" s="151" t="s">
        <v>160</v>
      </c>
      <c r="AU270" s="151" t="s">
        <v>82</v>
      </c>
      <c r="AY270" s="17" t="s">
        <v>157</v>
      </c>
      <c r="BE270" s="152">
        <f>IF(N270="základní",J270,0)</f>
        <v>0</v>
      </c>
      <c r="BF270" s="152">
        <f>IF(N270="snížená",J270,0)</f>
        <v>0</v>
      </c>
      <c r="BG270" s="152">
        <f>IF(N270="zákl. přenesená",J270,0)</f>
        <v>0</v>
      </c>
      <c r="BH270" s="152">
        <f>IF(N270="sníž. přenesená",J270,0)</f>
        <v>0</v>
      </c>
      <c r="BI270" s="152">
        <f>IF(N270="nulová",J270,0)</f>
        <v>0</v>
      </c>
      <c r="BJ270" s="17" t="s">
        <v>80</v>
      </c>
      <c r="BK270" s="152">
        <f>ROUND(I270*H270,2)</f>
        <v>0</v>
      </c>
      <c r="BL270" s="17" t="s">
        <v>165</v>
      </c>
      <c r="BM270" s="151" t="s">
        <v>1923</v>
      </c>
    </row>
    <row r="271" spans="1:65" s="2" customFormat="1" ht="175.5" x14ac:dyDescent="0.2">
      <c r="A271" s="29"/>
      <c r="B271" s="30"/>
      <c r="C271" s="29"/>
      <c r="D271" s="153" t="s">
        <v>167</v>
      </c>
      <c r="E271" s="29"/>
      <c r="F271" s="154" t="s">
        <v>1340</v>
      </c>
      <c r="G271" s="29"/>
      <c r="H271" s="29"/>
      <c r="I271" s="29"/>
      <c r="J271" s="29"/>
      <c r="K271" s="29"/>
      <c r="L271" s="30"/>
      <c r="M271" s="155"/>
      <c r="N271" s="156"/>
      <c r="O271" s="55"/>
      <c r="P271" s="55"/>
      <c r="Q271" s="55"/>
      <c r="R271" s="55"/>
      <c r="S271" s="55"/>
      <c r="T271" s="56"/>
      <c r="U271" s="29"/>
      <c r="V271" s="29"/>
      <c r="W271" s="29"/>
      <c r="X271" s="29"/>
      <c r="Y271" s="29"/>
      <c r="Z271" s="29"/>
      <c r="AA271" s="29"/>
      <c r="AB271" s="29"/>
      <c r="AC271" s="29"/>
      <c r="AD271" s="29"/>
      <c r="AE271" s="29"/>
      <c r="AT271" s="17" t="s">
        <v>167</v>
      </c>
      <c r="AU271" s="17" t="s">
        <v>82</v>
      </c>
    </row>
    <row r="272" spans="1:65" s="14" customFormat="1" x14ac:dyDescent="0.2">
      <c r="B272" s="163"/>
      <c r="D272" s="153" t="s">
        <v>169</v>
      </c>
      <c r="E272" s="164" t="s">
        <v>1</v>
      </c>
      <c r="F272" s="165" t="s">
        <v>1924</v>
      </c>
      <c r="H272" s="166">
        <v>21.25</v>
      </c>
      <c r="L272" s="163"/>
      <c r="M272" s="167"/>
      <c r="N272" s="168"/>
      <c r="O272" s="168"/>
      <c r="P272" s="168"/>
      <c r="Q272" s="168"/>
      <c r="R272" s="168"/>
      <c r="S272" s="168"/>
      <c r="T272" s="169"/>
      <c r="AT272" s="164" t="s">
        <v>169</v>
      </c>
      <c r="AU272" s="164" t="s">
        <v>82</v>
      </c>
      <c r="AV272" s="14" t="s">
        <v>82</v>
      </c>
      <c r="AW272" s="14" t="s">
        <v>171</v>
      </c>
      <c r="AX272" s="14" t="s">
        <v>80</v>
      </c>
      <c r="AY272" s="164" t="s">
        <v>157</v>
      </c>
    </row>
    <row r="273" spans="1:65" s="2" customFormat="1" ht="24" x14ac:dyDescent="0.2">
      <c r="A273" s="29"/>
      <c r="B273" s="140"/>
      <c r="C273" s="141" t="s">
        <v>605</v>
      </c>
      <c r="D273" s="141" t="s">
        <v>160</v>
      </c>
      <c r="E273" s="142" t="s">
        <v>1342</v>
      </c>
      <c r="F273" s="143" t="s">
        <v>1343</v>
      </c>
      <c r="G273" s="144" t="s">
        <v>163</v>
      </c>
      <c r="H273" s="145">
        <v>6.5549999999999997</v>
      </c>
      <c r="I273" s="146"/>
      <c r="J273" s="146">
        <f>ROUND(I273*H273,2)</f>
        <v>0</v>
      </c>
      <c r="K273" s="143" t="s">
        <v>164</v>
      </c>
      <c r="L273" s="30"/>
      <c r="M273" s="147" t="s">
        <v>1</v>
      </c>
      <c r="N273" s="148" t="s">
        <v>37</v>
      </c>
      <c r="O273" s="149">
        <v>16.373999999999999</v>
      </c>
      <c r="P273" s="149">
        <f>O273*H273</f>
        <v>107.33156999999999</v>
      </c>
      <c r="Q273" s="149">
        <v>0.12171</v>
      </c>
      <c r="R273" s="149">
        <f>Q273*H273</f>
        <v>0.79780904999999991</v>
      </c>
      <c r="S273" s="149">
        <v>2.4</v>
      </c>
      <c r="T273" s="150">
        <f>S273*H273</f>
        <v>15.731999999999999</v>
      </c>
      <c r="U273" s="29"/>
      <c r="V273" s="29"/>
      <c r="W273" s="29"/>
      <c r="X273" s="29"/>
      <c r="Y273" s="29"/>
      <c r="Z273" s="29"/>
      <c r="AA273" s="29"/>
      <c r="AB273" s="29"/>
      <c r="AC273" s="29"/>
      <c r="AD273" s="29"/>
      <c r="AE273" s="29"/>
      <c r="AR273" s="151" t="s">
        <v>165</v>
      </c>
      <c r="AT273" s="151" t="s">
        <v>160</v>
      </c>
      <c r="AU273" s="151" t="s">
        <v>82</v>
      </c>
      <c r="AY273" s="17" t="s">
        <v>157</v>
      </c>
      <c r="BE273" s="152">
        <f>IF(N273="základní",J273,0)</f>
        <v>0</v>
      </c>
      <c r="BF273" s="152">
        <f>IF(N273="snížená",J273,0)</f>
        <v>0</v>
      </c>
      <c r="BG273" s="152">
        <f>IF(N273="zákl. přenesená",J273,0)</f>
        <v>0</v>
      </c>
      <c r="BH273" s="152">
        <f>IF(N273="sníž. přenesená",J273,0)</f>
        <v>0</v>
      </c>
      <c r="BI273" s="152">
        <f>IF(N273="nulová",J273,0)</f>
        <v>0</v>
      </c>
      <c r="BJ273" s="17" t="s">
        <v>80</v>
      </c>
      <c r="BK273" s="152">
        <f>ROUND(I273*H273,2)</f>
        <v>0</v>
      </c>
      <c r="BL273" s="17" t="s">
        <v>165</v>
      </c>
      <c r="BM273" s="151" t="s">
        <v>1925</v>
      </c>
    </row>
    <row r="274" spans="1:65" s="2" customFormat="1" ht="175.5" x14ac:dyDescent="0.2">
      <c r="A274" s="29"/>
      <c r="B274" s="30"/>
      <c r="C274" s="29"/>
      <c r="D274" s="153" t="s">
        <v>167</v>
      </c>
      <c r="E274" s="29"/>
      <c r="F274" s="154" t="s">
        <v>1340</v>
      </c>
      <c r="G274" s="29"/>
      <c r="H274" s="29"/>
      <c r="I274" s="29"/>
      <c r="J274" s="29"/>
      <c r="K274" s="29"/>
      <c r="L274" s="30"/>
      <c r="M274" s="155"/>
      <c r="N274" s="156"/>
      <c r="O274" s="55"/>
      <c r="P274" s="55"/>
      <c r="Q274" s="55"/>
      <c r="R274" s="55"/>
      <c r="S274" s="55"/>
      <c r="T274" s="56"/>
      <c r="U274" s="29"/>
      <c r="V274" s="29"/>
      <c r="W274" s="29"/>
      <c r="X274" s="29"/>
      <c r="Y274" s="29"/>
      <c r="Z274" s="29"/>
      <c r="AA274" s="29"/>
      <c r="AB274" s="29"/>
      <c r="AC274" s="29"/>
      <c r="AD274" s="29"/>
      <c r="AE274" s="29"/>
      <c r="AT274" s="17" t="s">
        <v>167</v>
      </c>
      <c r="AU274" s="17" t="s">
        <v>82</v>
      </c>
    </row>
    <row r="275" spans="1:65" s="14" customFormat="1" x14ac:dyDescent="0.2">
      <c r="B275" s="163"/>
      <c r="D275" s="153" t="s">
        <v>169</v>
      </c>
      <c r="E275" s="164" t="s">
        <v>1</v>
      </c>
      <c r="F275" s="165" t="s">
        <v>1926</v>
      </c>
      <c r="H275" s="166">
        <v>6.5549999999999997</v>
      </c>
      <c r="L275" s="163"/>
      <c r="M275" s="167"/>
      <c r="N275" s="168"/>
      <c r="O275" s="168"/>
      <c r="P275" s="168"/>
      <c r="Q275" s="168"/>
      <c r="R275" s="168"/>
      <c r="S275" s="168"/>
      <c r="T275" s="169"/>
      <c r="AT275" s="164" t="s">
        <v>169</v>
      </c>
      <c r="AU275" s="164" t="s">
        <v>82</v>
      </c>
      <c r="AV275" s="14" t="s">
        <v>82</v>
      </c>
      <c r="AW275" s="14" t="s">
        <v>171</v>
      </c>
      <c r="AX275" s="14" t="s">
        <v>80</v>
      </c>
      <c r="AY275" s="164" t="s">
        <v>157</v>
      </c>
    </row>
    <row r="276" spans="1:65" s="12" customFormat="1" ht="22.9" customHeight="1" x14ac:dyDescent="0.2">
      <c r="B276" s="128"/>
      <c r="D276" s="129" t="s">
        <v>71</v>
      </c>
      <c r="E276" s="138" t="s">
        <v>1113</v>
      </c>
      <c r="F276" s="138" t="s">
        <v>1114</v>
      </c>
      <c r="J276" s="139">
        <f>BK276</f>
        <v>0</v>
      </c>
      <c r="L276" s="128"/>
      <c r="M276" s="132"/>
      <c r="N276" s="133"/>
      <c r="O276" s="133"/>
      <c r="P276" s="134">
        <f>SUM(P277:P296)</f>
        <v>27.951359999999998</v>
      </c>
      <c r="Q276" s="133"/>
      <c r="R276" s="134">
        <f>SUM(R277:R296)</f>
        <v>0</v>
      </c>
      <c r="S276" s="133"/>
      <c r="T276" s="135">
        <f>SUM(T277:T296)</f>
        <v>0</v>
      </c>
      <c r="AR276" s="129" t="s">
        <v>80</v>
      </c>
      <c r="AT276" s="136" t="s">
        <v>71</v>
      </c>
      <c r="AU276" s="136" t="s">
        <v>80</v>
      </c>
      <c r="AY276" s="129" t="s">
        <v>157</v>
      </c>
      <c r="BK276" s="137">
        <f>SUM(BK277:BK296)</f>
        <v>0</v>
      </c>
    </row>
    <row r="277" spans="1:65" s="2" customFormat="1" ht="44.25" customHeight="1" x14ac:dyDescent="0.2">
      <c r="A277" s="29"/>
      <c r="B277" s="140"/>
      <c r="C277" s="141" t="s">
        <v>609</v>
      </c>
      <c r="D277" s="141" t="s">
        <v>160</v>
      </c>
      <c r="E277" s="142" t="s">
        <v>1346</v>
      </c>
      <c r="F277" s="143" t="s">
        <v>1347</v>
      </c>
      <c r="G277" s="144" t="s">
        <v>186</v>
      </c>
      <c r="H277" s="145">
        <v>15.731999999999999</v>
      </c>
      <c r="I277" s="146"/>
      <c r="J277" s="146">
        <f>ROUND(I277*H277,2)</f>
        <v>0</v>
      </c>
      <c r="K277" s="143" t="s">
        <v>164</v>
      </c>
      <c r="L277" s="30"/>
      <c r="M277" s="147" t="s">
        <v>1</v>
      </c>
      <c r="N277" s="148" t="s">
        <v>37</v>
      </c>
      <c r="O277" s="149">
        <v>0</v>
      </c>
      <c r="P277" s="149">
        <f>O277*H277</f>
        <v>0</v>
      </c>
      <c r="Q277" s="149">
        <v>0</v>
      </c>
      <c r="R277" s="149">
        <f>Q277*H277</f>
        <v>0</v>
      </c>
      <c r="S277" s="149">
        <v>0</v>
      </c>
      <c r="T277" s="150">
        <f>S277*H277</f>
        <v>0</v>
      </c>
      <c r="U277" s="29"/>
      <c r="V277" s="29"/>
      <c r="W277" s="29"/>
      <c r="X277" s="29"/>
      <c r="Y277" s="29"/>
      <c r="Z277" s="29"/>
      <c r="AA277" s="29"/>
      <c r="AB277" s="29"/>
      <c r="AC277" s="29"/>
      <c r="AD277" s="29"/>
      <c r="AE277" s="29"/>
      <c r="AR277" s="151" t="s">
        <v>165</v>
      </c>
      <c r="AT277" s="151" t="s">
        <v>160</v>
      </c>
      <c r="AU277" s="151" t="s">
        <v>82</v>
      </c>
      <c r="AY277" s="17" t="s">
        <v>157</v>
      </c>
      <c r="BE277" s="152">
        <f>IF(N277="základní",J277,0)</f>
        <v>0</v>
      </c>
      <c r="BF277" s="152">
        <f>IF(N277="snížená",J277,0)</f>
        <v>0</v>
      </c>
      <c r="BG277" s="152">
        <f>IF(N277="zákl. přenesená",J277,0)</f>
        <v>0</v>
      </c>
      <c r="BH277" s="152">
        <f>IF(N277="sníž. přenesená",J277,0)</f>
        <v>0</v>
      </c>
      <c r="BI277" s="152">
        <f>IF(N277="nulová",J277,0)</f>
        <v>0</v>
      </c>
      <c r="BJ277" s="17" t="s">
        <v>80</v>
      </c>
      <c r="BK277" s="152">
        <f>ROUND(I277*H277,2)</f>
        <v>0</v>
      </c>
      <c r="BL277" s="17" t="s">
        <v>165</v>
      </c>
      <c r="BM277" s="151" t="s">
        <v>1927</v>
      </c>
    </row>
    <row r="278" spans="1:65" s="2" customFormat="1" ht="68.25" x14ac:dyDescent="0.2">
      <c r="A278" s="29"/>
      <c r="B278" s="30"/>
      <c r="C278" s="29"/>
      <c r="D278" s="153" t="s">
        <v>167</v>
      </c>
      <c r="E278" s="29"/>
      <c r="F278" s="154" t="s">
        <v>1127</v>
      </c>
      <c r="G278" s="29"/>
      <c r="H278" s="29"/>
      <c r="I278" s="29"/>
      <c r="J278" s="29"/>
      <c r="K278" s="29"/>
      <c r="L278" s="30"/>
      <c r="M278" s="155"/>
      <c r="N278" s="156"/>
      <c r="O278" s="55"/>
      <c r="P278" s="55"/>
      <c r="Q278" s="55"/>
      <c r="R278" s="55"/>
      <c r="S278" s="55"/>
      <c r="T278" s="56"/>
      <c r="U278" s="29"/>
      <c r="V278" s="29"/>
      <c r="W278" s="29"/>
      <c r="X278" s="29"/>
      <c r="Y278" s="29"/>
      <c r="Z278" s="29"/>
      <c r="AA278" s="29"/>
      <c r="AB278" s="29"/>
      <c r="AC278" s="29"/>
      <c r="AD278" s="29"/>
      <c r="AE278" s="29"/>
      <c r="AT278" s="17" t="s">
        <v>167</v>
      </c>
      <c r="AU278" s="17" t="s">
        <v>82</v>
      </c>
    </row>
    <row r="279" spans="1:65" s="14" customFormat="1" x14ac:dyDescent="0.2">
      <c r="B279" s="163"/>
      <c r="D279" s="153" t="s">
        <v>169</v>
      </c>
      <c r="E279" s="164" t="s">
        <v>1</v>
      </c>
      <c r="F279" s="165" t="s">
        <v>1928</v>
      </c>
      <c r="H279" s="166">
        <v>15.731999999999999</v>
      </c>
      <c r="L279" s="163"/>
      <c r="M279" s="167"/>
      <c r="N279" s="168"/>
      <c r="O279" s="168"/>
      <c r="P279" s="168"/>
      <c r="Q279" s="168"/>
      <c r="R279" s="168"/>
      <c r="S279" s="168"/>
      <c r="T279" s="169"/>
      <c r="AT279" s="164" t="s">
        <v>169</v>
      </c>
      <c r="AU279" s="164" t="s">
        <v>82</v>
      </c>
      <c r="AV279" s="14" t="s">
        <v>82</v>
      </c>
      <c r="AW279" s="14" t="s">
        <v>171</v>
      </c>
      <c r="AX279" s="14" t="s">
        <v>80</v>
      </c>
      <c r="AY279" s="164" t="s">
        <v>157</v>
      </c>
    </row>
    <row r="280" spans="1:65" s="2" customFormat="1" ht="44.25" customHeight="1" x14ac:dyDescent="0.2">
      <c r="A280" s="29"/>
      <c r="B280" s="140"/>
      <c r="C280" s="141" t="s">
        <v>613</v>
      </c>
      <c r="D280" s="141" t="s">
        <v>160</v>
      </c>
      <c r="E280" s="142" t="s">
        <v>1350</v>
      </c>
      <c r="F280" s="143" t="s">
        <v>1009</v>
      </c>
      <c r="G280" s="144" t="s">
        <v>186</v>
      </c>
      <c r="H280" s="145">
        <v>125.556</v>
      </c>
      <c r="I280" s="146"/>
      <c r="J280" s="146">
        <f>ROUND(I280*H280,2)</f>
        <v>0</v>
      </c>
      <c r="K280" s="143" t="s">
        <v>164</v>
      </c>
      <c r="L280" s="30"/>
      <c r="M280" s="147" t="s">
        <v>1</v>
      </c>
      <c r="N280" s="148" t="s">
        <v>37</v>
      </c>
      <c r="O280" s="149">
        <v>0</v>
      </c>
      <c r="P280" s="149">
        <f>O280*H280</f>
        <v>0</v>
      </c>
      <c r="Q280" s="149">
        <v>0</v>
      </c>
      <c r="R280" s="149">
        <f>Q280*H280</f>
        <v>0</v>
      </c>
      <c r="S280" s="149">
        <v>0</v>
      </c>
      <c r="T280" s="150">
        <f>S280*H280</f>
        <v>0</v>
      </c>
      <c r="U280" s="29"/>
      <c r="V280" s="29"/>
      <c r="W280" s="29"/>
      <c r="X280" s="29"/>
      <c r="Y280" s="29"/>
      <c r="Z280" s="29"/>
      <c r="AA280" s="29"/>
      <c r="AB280" s="29"/>
      <c r="AC280" s="29"/>
      <c r="AD280" s="29"/>
      <c r="AE280" s="29"/>
      <c r="AR280" s="151" t="s">
        <v>165</v>
      </c>
      <c r="AT280" s="151" t="s">
        <v>160</v>
      </c>
      <c r="AU280" s="151" t="s">
        <v>82</v>
      </c>
      <c r="AY280" s="17" t="s">
        <v>157</v>
      </c>
      <c r="BE280" s="152">
        <f>IF(N280="základní",J280,0)</f>
        <v>0</v>
      </c>
      <c r="BF280" s="152">
        <f>IF(N280="snížená",J280,0)</f>
        <v>0</v>
      </c>
      <c r="BG280" s="152">
        <f>IF(N280="zákl. přenesená",J280,0)</f>
        <v>0</v>
      </c>
      <c r="BH280" s="152">
        <f>IF(N280="sníž. přenesená",J280,0)</f>
        <v>0</v>
      </c>
      <c r="BI280" s="152">
        <f>IF(N280="nulová",J280,0)</f>
        <v>0</v>
      </c>
      <c r="BJ280" s="17" t="s">
        <v>80</v>
      </c>
      <c r="BK280" s="152">
        <f>ROUND(I280*H280,2)</f>
        <v>0</v>
      </c>
      <c r="BL280" s="17" t="s">
        <v>165</v>
      </c>
      <c r="BM280" s="151" t="s">
        <v>1929</v>
      </c>
    </row>
    <row r="281" spans="1:65" s="2" customFormat="1" ht="68.25" x14ac:dyDescent="0.2">
      <c r="A281" s="29"/>
      <c r="B281" s="30"/>
      <c r="C281" s="29"/>
      <c r="D281" s="153" t="s">
        <v>167</v>
      </c>
      <c r="E281" s="29"/>
      <c r="F281" s="154" t="s">
        <v>1127</v>
      </c>
      <c r="G281" s="29"/>
      <c r="H281" s="29"/>
      <c r="I281" s="29"/>
      <c r="J281" s="29"/>
      <c r="K281" s="29"/>
      <c r="L281" s="30"/>
      <c r="M281" s="155"/>
      <c r="N281" s="156"/>
      <c r="O281" s="55"/>
      <c r="P281" s="55"/>
      <c r="Q281" s="55"/>
      <c r="R281" s="55"/>
      <c r="S281" s="55"/>
      <c r="T281" s="56"/>
      <c r="U281" s="29"/>
      <c r="V281" s="29"/>
      <c r="W281" s="29"/>
      <c r="X281" s="29"/>
      <c r="Y281" s="29"/>
      <c r="Z281" s="29"/>
      <c r="AA281" s="29"/>
      <c r="AB281" s="29"/>
      <c r="AC281" s="29"/>
      <c r="AD281" s="29"/>
      <c r="AE281" s="29"/>
      <c r="AT281" s="17" t="s">
        <v>167</v>
      </c>
      <c r="AU281" s="17" t="s">
        <v>82</v>
      </c>
    </row>
    <row r="282" spans="1:65" s="14" customFormat="1" x14ac:dyDescent="0.2">
      <c r="B282" s="163"/>
      <c r="D282" s="153" t="s">
        <v>169</v>
      </c>
      <c r="E282" s="164" t="s">
        <v>1</v>
      </c>
      <c r="F282" s="165" t="s">
        <v>1930</v>
      </c>
      <c r="H282" s="166">
        <v>83.055999999999997</v>
      </c>
      <c r="L282" s="163"/>
      <c r="M282" s="167"/>
      <c r="N282" s="168"/>
      <c r="O282" s="168"/>
      <c r="P282" s="168"/>
      <c r="Q282" s="168"/>
      <c r="R282" s="168"/>
      <c r="S282" s="168"/>
      <c r="T282" s="169"/>
      <c r="AT282" s="164" t="s">
        <v>169</v>
      </c>
      <c r="AU282" s="164" t="s">
        <v>82</v>
      </c>
      <c r="AV282" s="14" t="s">
        <v>82</v>
      </c>
      <c r="AW282" s="14" t="s">
        <v>171</v>
      </c>
      <c r="AX282" s="14" t="s">
        <v>72</v>
      </c>
      <c r="AY282" s="164" t="s">
        <v>157</v>
      </c>
    </row>
    <row r="283" spans="1:65" s="14" customFormat="1" x14ac:dyDescent="0.2">
      <c r="B283" s="163"/>
      <c r="D283" s="153" t="s">
        <v>169</v>
      </c>
      <c r="E283" s="164" t="s">
        <v>1</v>
      </c>
      <c r="F283" s="165" t="s">
        <v>1931</v>
      </c>
      <c r="H283" s="166">
        <v>42.5</v>
      </c>
      <c r="L283" s="163"/>
      <c r="M283" s="167"/>
      <c r="N283" s="168"/>
      <c r="O283" s="168"/>
      <c r="P283" s="168"/>
      <c r="Q283" s="168"/>
      <c r="R283" s="168"/>
      <c r="S283" s="168"/>
      <c r="T283" s="169"/>
      <c r="AT283" s="164" t="s">
        <v>169</v>
      </c>
      <c r="AU283" s="164" t="s">
        <v>82</v>
      </c>
      <c r="AV283" s="14" t="s">
        <v>82</v>
      </c>
      <c r="AW283" s="14" t="s">
        <v>171</v>
      </c>
      <c r="AX283" s="14" t="s">
        <v>72</v>
      </c>
      <c r="AY283" s="164" t="s">
        <v>157</v>
      </c>
    </row>
    <row r="284" spans="1:65" s="15" customFormat="1" x14ac:dyDescent="0.2">
      <c r="B284" s="170"/>
      <c r="D284" s="153" t="s">
        <v>169</v>
      </c>
      <c r="E284" s="171" t="s">
        <v>1</v>
      </c>
      <c r="F284" s="172" t="s">
        <v>175</v>
      </c>
      <c r="H284" s="173">
        <v>125.556</v>
      </c>
      <c r="L284" s="170"/>
      <c r="M284" s="174"/>
      <c r="N284" s="175"/>
      <c r="O284" s="175"/>
      <c r="P284" s="175"/>
      <c r="Q284" s="175"/>
      <c r="R284" s="175"/>
      <c r="S284" s="175"/>
      <c r="T284" s="176"/>
      <c r="AT284" s="171" t="s">
        <v>169</v>
      </c>
      <c r="AU284" s="171" t="s">
        <v>82</v>
      </c>
      <c r="AV284" s="15" t="s">
        <v>165</v>
      </c>
      <c r="AW284" s="15" t="s">
        <v>171</v>
      </c>
      <c r="AX284" s="15" t="s">
        <v>80</v>
      </c>
      <c r="AY284" s="171" t="s">
        <v>157</v>
      </c>
    </row>
    <row r="285" spans="1:65" s="2" customFormat="1" ht="36" x14ac:dyDescent="0.2">
      <c r="A285" s="29"/>
      <c r="B285" s="140"/>
      <c r="C285" s="141" t="s">
        <v>617</v>
      </c>
      <c r="D285" s="141" t="s">
        <v>160</v>
      </c>
      <c r="E285" s="142" t="s">
        <v>1354</v>
      </c>
      <c r="F285" s="143" t="s">
        <v>1355</v>
      </c>
      <c r="G285" s="144" t="s">
        <v>186</v>
      </c>
      <c r="H285" s="145">
        <v>58.231999999999999</v>
      </c>
      <c r="I285" s="146"/>
      <c r="J285" s="146">
        <f>ROUND(I285*H285,2)</f>
        <v>0</v>
      </c>
      <c r="K285" s="143" t="s">
        <v>164</v>
      </c>
      <c r="L285" s="30"/>
      <c r="M285" s="147" t="s">
        <v>1</v>
      </c>
      <c r="N285" s="148" t="s">
        <v>37</v>
      </c>
      <c r="O285" s="149">
        <v>0.24</v>
      </c>
      <c r="P285" s="149">
        <f>O285*H285</f>
        <v>13.975679999999999</v>
      </c>
      <c r="Q285" s="149">
        <v>0</v>
      </c>
      <c r="R285" s="149">
        <f>Q285*H285</f>
        <v>0</v>
      </c>
      <c r="S285" s="149">
        <v>0</v>
      </c>
      <c r="T285" s="150">
        <f>S285*H285</f>
        <v>0</v>
      </c>
      <c r="U285" s="29"/>
      <c r="V285" s="29"/>
      <c r="W285" s="29"/>
      <c r="X285" s="29"/>
      <c r="Y285" s="29"/>
      <c r="Z285" s="29"/>
      <c r="AA285" s="29"/>
      <c r="AB285" s="29"/>
      <c r="AC285" s="29"/>
      <c r="AD285" s="29"/>
      <c r="AE285" s="29"/>
      <c r="AR285" s="151" t="s">
        <v>165</v>
      </c>
      <c r="AT285" s="151" t="s">
        <v>160</v>
      </c>
      <c r="AU285" s="151" t="s">
        <v>82</v>
      </c>
      <c r="AY285" s="17" t="s">
        <v>157</v>
      </c>
      <c r="BE285" s="152">
        <f>IF(N285="základní",J285,0)</f>
        <v>0</v>
      </c>
      <c r="BF285" s="152">
        <f>IF(N285="snížená",J285,0)</f>
        <v>0</v>
      </c>
      <c r="BG285" s="152">
        <f>IF(N285="zákl. přenesená",J285,0)</f>
        <v>0</v>
      </c>
      <c r="BH285" s="152">
        <f>IF(N285="sníž. přenesená",J285,0)</f>
        <v>0</v>
      </c>
      <c r="BI285" s="152">
        <f>IF(N285="nulová",J285,0)</f>
        <v>0</v>
      </c>
      <c r="BJ285" s="17" t="s">
        <v>80</v>
      </c>
      <c r="BK285" s="152">
        <f>ROUND(I285*H285,2)</f>
        <v>0</v>
      </c>
      <c r="BL285" s="17" t="s">
        <v>165</v>
      </c>
      <c r="BM285" s="151" t="s">
        <v>1932</v>
      </c>
    </row>
    <row r="286" spans="1:65" s="2" customFormat="1" ht="58.5" x14ac:dyDescent="0.2">
      <c r="A286" s="29"/>
      <c r="B286" s="30"/>
      <c r="C286" s="29"/>
      <c r="D286" s="153" t="s">
        <v>167</v>
      </c>
      <c r="E286" s="29"/>
      <c r="F286" s="154" t="s">
        <v>1357</v>
      </c>
      <c r="G286" s="29"/>
      <c r="H286" s="29"/>
      <c r="I286" s="29"/>
      <c r="J286" s="29"/>
      <c r="K286" s="29"/>
      <c r="L286" s="30"/>
      <c r="M286" s="155"/>
      <c r="N286" s="156"/>
      <c r="O286" s="55"/>
      <c r="P286" s="55"/>
      <c r="Q286" s="55"/>
      <c r="R286" s="55"/>
      <c r="S286" s="55"/>
      <c r="T286" s="56"/>
      <c r="U286" s="29"/>
      <c r="V286" s="29"/>
      <c r="W286" s="29"/>
      <c r="X286" s="29"/>
      <c r="Y286" s="29"/>
      <c r="Z286" s="29"/>
      <c r="AA286" s="29"/>
      <c r="AB286" s="29"/>
      <c r="AC286" s="29"/>
      <c r="AD286" s="29"/>
      <c r="AE286" s="29"/>
      <c r="AT286" s="17" t="s">
        <v>167</v>
      </c>
      <c r="AU286" s="17" t="s">
        <v>82</v>
      </c>
    </row>
    <row r="287" spans="1:65" s="14" customFormat="1" x14ac:dyDescent="0.2">
      <c r="B287" s="163"/>
      <c r="D287" s="153" t="s">
        <v>169</v>
      </c>
      <c r="E287" s="164" t="s">
        <v>1</v>
      </c>
      <c r="F287" s="165" t="s">
        <v>1933</v>
      </c>
      <c r="H287" s="166">
        <v>15.731999999999999</v>
      </c>
      <c r="L287" s="163"/>
      <c r="M287" s="167"/>
      <c r="N287" s="168"/>
      <c r="O287" s="168"/>
      <c r="P287" s="168"/>
      <c r="Q287" s="168"/>
      <c r="R287" s="168"/>
      <c r="S287" s="168"/>
      <c r="T287" s="169"/>
      <c r="AT287" s="164" t="s">
        <v>169</v>
      </c>
      <c r="AU287" s="164" t="s">
        <v>82</v>
      </c>
      <c r="AV287" s="14" t="s">
        <v>82</v>
      </c>
      <c r="AW287" s="14" t="s">
        <v>171</v>
      </c>
      <c r="AX287" s="14" t="s">
        <v>72</v>
      </c>
      <c r="AY287" s="164" t="s">
        <v>157</v>
      </c>
    </row>
    <row r="288" spans="1:65" s="14" customFormat="1" x14ac:dyDescent="0.2">
      <c r="B288" s="163"/>
      <c r="D288" s="153" t="s">
        <v>169</v>
      </c>
      <c r="E288" s="164" t="s">
        <v>1</v>
      </c>
      <c r="F288" s="165" t="s">
        <v>1931</v>
      </c>
      <c r="H288" s="166">
        <v>42.5</v>
      </c>
      <c r="L288" s="163"/>
      <c r="M288" s="167"/>
      <c r="N288" s="168"/>
      <c r="O288" s="168"/>
      <c r="P288" s="168"/>
      <c r="Q288" s="168"/>
      <c r="R288" s="168"/>
      <c r="S288" s="168"/>
      <c r="T288" s="169"/>
      <c r="AT288" s="164" t="s">
        <v>169</v>
      </c>
      <c r="AU288" s="164" t="s">
        <v>82</v>
      </c>
      <c r="AV288" s="14" t="s">
        <v>82</v>
      </c>
      <c r="AW288" s="14" t="s">
        <v>171</v>
      </c>
      <c r="AX288" s="14" t="s">
        <v>72</v>
      </c>
      <c r="AY288" s="164" t="s">
        <v>157</v>
      </c>
    </row>
    <row r="289" spans="1:65" s="15" customFormat="1" x14ac:dyDescent="0.2">
      <c r="B289" s="170"/>
      <c r="D289" s="153" t="s">
        <v>169</v>
      </c>
      <c r="E289" s="171" t="s">
        <v>1</v>
      </c>
      <c r="F289" s="172" t="s">
        <v>175</v>
      </c>
      <c r="H289" s="173">
        <v>58.231999999999999</v>
      </c>
      <c r="L289" s="170"/>
      <c r="M289" s="174"/>
      <c r="N289" s="175"/>
      <c r="O289" s="175"/>
      <c r="P289" s="175"/>
      <c r="Q289" s="175"/>
      <c r="R289" s="175"/>
      <c r="S289" s="175"/>
      <c r="T289" s="176"/>
      <c r="AT289" s="171" t="s">
        <v>169</v>
      </c>
      <c r="AU289" s="171" t="s">
        <v>82</v>
      </c>
      <c r="AV289" s="15" t="s">
        <v>165</v>
      </c>
      <c r="AW289" s="15" t="s">
        <v>171</v>
      </c>
      <c r="AX289" s="15" t="s">
        <v>80</v>
      </c>
      <c r="AY289" s="171" t="s">
        <v>157</v>
      </c>
    </row>
    <row r="290" spans="1:65" s="2" customFormat="1" ht="48" x14ac:dyDescent="0.2">
      <c r="A290" s="29"/>
      <c r="B290" s="140"/>
      <c r="C290" s="141" t="s">
        <v>622</v>
      </c>
      <c r="D290" s="141" t="s">
        <v>160</v>
      </c>
      <c r="E290" s="142" t="s">
        <v>1359</v>
      </c>
      <c r="F290" s="143" t="s">
        <v>1360</v>
      </c>
      <c r="G290" s="144" t="s">
        <v>186</v>
      </c>
      <c r="H290" s="145">
        <v>1106.4079999999999</v>
      </c>
      <c r="I290" s="146"/>
      <c r="J290" s="146">
        <f>ROUND(I290*H290,2)</f>
        <v>0</v>
      </c>
      <c r="K290" s="143" t="s">
        <v>164</v>
      </c>
      <c r="L290" s="30"/>
      <c r="M290" s="147" t="s">
        <v>1</v>
      </c>
      <c r="N290" s="148" t="s">
        <v>37</v>
      </c>
      <c r="O290" s="149">
        <v>4.0000000000000001E-3</v>
      </c>
      <c r="P290" s="149">
        <f>O290*H290</f>
        <v>4.4256319999999993</v>
      </c>
      <c r="Q290" s="149">
        <v>0</v>
      </c>
      <c r="R290" s="149">
        <f>Q290*H290</f>
        <v>0</v>
      </c>
      <c r="S290" s="149">
        <v>0</v>
      </c>
      <c r="T290" s="150">
        <f>S290*H290</f>
        <v>0</v>
      </c>
      <c r="U290" s="29"/>
      <c r="V290" s="29"/>
      <c r="W290" s="29"/>
      <c r="X290" s="29"/>
      <c r="Y290" s="29"/>
      <c r="Z290" s="29"/>
      <c r="AA290" s="29"/>
      <c r="AB290" s="29"/>
      <c r="AC290" s="29"/>
      <c r="AD290" s="29"/>
      <c r="AE290" s="29"/>
      <c r="AR290" s="151" t="s">
        <v>165</v>
      </c>
      <c r="AT290" s="151" t="s">
        <v>160</v>
      </c>
      <c r="AU290" s="151" t="s">
        <v>82</v>
      </c>
      <c r="AY290" s="17" t="s">
        <v>157</v>
      </c>
      <c r="BE290" s="152">
        <f>IF(N290="základní",J290,0)</f>
        <v>0</v>
      </c>
      <c r="BF290" s="152">
        <f>IF(N290="snížená",J290,0)</f>
        <v>0</v>
      </c>
      <c r="BG290" s="152">
        <f>IF(N290="zákl. přenesená",J290,0)</f>
        <v>0</v>
      </c>
      <c r="BH290" s="152">
        <f>IF(N290="sníž. přenesená",J290,0)</f>
        <v>0</v>
      </c>
      <c r="BI290" s="152">
        <f>IF(N290="nulová",J290,0)</f>
        <v>0</v>
      </c>
      <c r="BJ290" s="17" t="s">
        <v>80</v>
      </c>
      <c r="BK290" s="152">
        <f>ROUND(I290*H290,2)</f>
        <v>0</v>
      </c>
      <c r="BL290" s="17" t="s">
        <v>165</v>
      </c>
      <c r="BM290" s="151" t="s">
        <v>1934</v>
      </c>
    </row>
    <row r="291" spans="1:65" s="2" customFormat="1" ht="58.5" x14ac:dyDescent="0.2">
      <c r="A291" s="29"/>
      <c r="B291" s="30"/>
      <c r="C291" s="29"/>
      <c r="D291" s="153" t="s">
        <v>167</v>
      </c>
      <c r="E291" s="29"/>
      <c r="F291" s="154" t="s">
        <v>1357</v>
      </c>
      <c r="G291" s="29"/>
      <c r="H291" s="29"/>
      <c r="I291" s="29"/>
      <c r="J291" s="29"/>
      <c r="K291" s="29"/>
      <c r="L291" s="30"/>
      <c r="M291" s="155"/>
      <c r="N291" s="156"/>
      <c r="O291" s="55"/>
      <c r="P291" s="55"/>
      <c r="Q291" s="55"/>
      <c r="R291" s="55"/>
      <c r="S291" s="55"/>
      <c r="T291" s="56"/>
      <c r="U291" s="29"/>
      <c r="V291" s="29"/>
      <c r="W291" s="29"/>
      <c r="X291" s="29"/>
      <c r="Y291" s="29"/>
      <c r="Z291" s="29"/>
      <c r="AA291" s="29"/>
      <c r="AB291" s="29"/>
      <c r="AC291" s="29"/>
      <c r="AD291" s="29"/>
      <c r="AE291" s="29"/>
      <c r="AT291" s="17" t="s">
        <v>167</v>
      </c>
      <c r="AU291" s="17" t="s">
        <v>82</v>
      </c>
    </row>
    <row r="292" spans="1:65" s="14" customFormat="1" x14ac:dyDescent="0.2">
      <c r="B292" s="163"/>
      <c r="D292" s="153" t="s">
        <v>169</v>
      </c>
      <c r="E292" s="164" t="s">
        <v>1</v>
      </c>
      <c r="F292" s="165" t="s">
        <v>1935</v>
      </c>
      <c r="H292" s="166">
        <v>1106.4079999999999</v>
      </c>
      <c r="L292" s="163"/>
      <c r="M292" s="167"/>
      <c r="N292" s="168"/>
      <c r="O292" s="168"/>
      <c r="P292" s="168"/>
      <c r="Q292" s="168"/>
      <c r="R292" s="168"/>
      <c r="S292" s="168"/>
      <c r="T292" s="169"/>
      <c r="AT292" s="164" t="s">
        <v>169</v>
      </c>
      <c r="AU292" s="164" t="s">
        <v>82</v>
      </c>
      <c r="AV292" s="14" t="s">
        <v>82</v>
      </c>
      <c r="AW292" s="14" t="s">
        <v>171</v>
      </c>
      <c r="AX292" s="14" t="s">
        <v>80</v>
      </c>
      <c r="AY292" s="164" t="s">
        <v>157</v>
      </c>
    </row>
    <row r="293" spans="1:65" s="2" customFormat="1" ht="24" x14ac:dyDescent="0.2">
      <c r="A293" s="29"/>
      <c r="B293" s="140"/>
      <c r="C293" s="141" t="s">
        <v>626</v>
      </c>
      <c r="D293" s="141" t="s">
        <v>160</v>
      </c>
      <c r="E293" s="142" t="s">
        <v>1363</v>
      </c>
      <c r="F293" s="143" t="s">
        <v>1364</v>
      </c>
      <c r="G293" s="144" t="s">
        <v>186</v>
      </c>
      <c r="H293" s="145">
        <v>58.231999999999999</v>
      </c>
      <c r="I293" s="146"/>
      <c r="J293" s="146">
        <f>ROUND(I293*H293,2)</f>
        <v>0</v>
      </c>
      <c r="K293" s="143" t="s">
        <v>164</v>
      </c>
      <c r="L293" s="30"/>
      <c r="M293" s="147" t="s">
        <v>1</v>
      </c>
      <c r="N293" s="148" t="s">
        <v>37</v>
      </c>
      <c r="O293" s="149">
        <v>0.16400000000000001</v>
      </c>
      <c r="P293" s="149">
        <f>O293*H293</f>
        <v>9.5500480000000003</v>
      </c>
      <c r="Q293" s="149">
        <v>0</v>
      </c>
      <c r="R293" s="149">
        <f>Q293*H293</f>
        <v>0</v>
      </c>
      <c r="S293" s="149">
        <v>0</v>
      </c>
      <c r="T293" s="150">
        <f>S293*H293</f>
        <v>0</v>
      </c>
      <c r="U293" s="29"/>
      <c r="V293" s="29"/>
      <c r="W293" s="29"/>
      <c r="X293" s="29"/>
      <c r="Y293" s="29"/>
      <c r="Z293" s="29"/>
      <c r="AA293" s="29"/>
      <c r="AB293" s="29"/>
      <c r="AC293" s="29"/>
      <c r="AD293" s="29"/>
      <c r="AE293" s="29"/>
      <c r="AR293" s="151" t="s">
        <v>165</v>
      </c>
      <c r="AT293" s="151" t="s">
        <v>160</v>
      </c>
      <c r="AU293" s="151" t="s">
        <v>82</v>
      </c>
      <c r="AY293" s="17" t="s">
        <v>157</v>
      </c>
      <c r="BE293" s="152">
        <f>IF(N293="základní",J293,0)</f>
        <v>0</v>
      </c>
      <c r="BF293" s="152">
        <f>IF(N293="snížená",J293,0)</f>
        <v>0</v>
      </c>
      <c r="BG293" s="152">
        <f>IF(N293="zákl. přenesená",J293,0)</f>
        <v>0</v>
      </c>
      <c r="BH293" s="152">
        <f>IF(N293="sníž. přenesená",J293,0)</f>
        <v>0</v>
      </c>
      <c r="BI293" s="152">
        <f>IF(N293="nulová",J293,0)</f>
        <v>0</v>
      </c>
      <c r="BJ293" s="17" t="s">
        <v>80</v>
      </c>
      <c r="BK293" s="152">
        <f>ROUND(I293*H293,2)</f>
        <v>0</v>
      </c>
      <c r="BL293" s="17" t="s">
        <v>165</v>
      </c>
      <c r="BM293" s="151" t="s">
        <v>1936</v>
      </c>
    </row>
    <row r="294" spans="1:65" s="14" customFormat="1" x14ac:dyDescent="0.2">
      <c r="B294" s="163"/>
      <c r="D294" s="153" t="s">
        <v>169</v>
      </c>
      <c r="E294" s="164" t="s">
        <v>1</v>
      </c>
      <c r="F294" s="165" t="s">
        <v>1933</v>
      </c>
      <c r="H294" s="166">
        <v>15.731999999999999</v>
      </c>
      <c r="L294" s="163"/>
      <c r="M294" s="167"/>
      <c r="N294" s="168"/>
      <c r="O294" s="168"/>
      <c r="P294" s="168"/>
      <c r="Q294" s="168"/>
      <c r="R294" s="168"/>
      <c r="S294" s="168"/>
      <c r="T294" s="169"/>
      <c r="AT294" s="164" t="s">
        <v>169</v>
      </c>
      <c r="AU294" s="164" t="s">
        <v>82</v>
      </c>
      <c r="AV294" s="14" t="s">
        <v>82</v>
      </c>
      <c r="AW294" s="14" t="s">
        <v>171</v>
      </c>
      <c r="AX294" s="14" t="s">
        <v>72</v>
      </c>
      <c r="AY294" s="164" t="s">
        <v>157</v>
      </c>
    </row>
    <row r="295" spans="1:65" s="14" customFormat="1" x14ac:dyDescent="0.2">
      <c r="B295" s="163"/>
      <c r="D295" s="153" t="s">
        <v>169</v>
      </c>
      <c r="E295" s="164" t="s">
        <v>1</v>
      </c>
      <c r="F295" s="165" t="s">
        <v>1931</v>
      </c>
      <c r="H295" s="166">
        <v>42.5</v>
      </c>
      <c r="L295" s="163"/>
      <c r="M295" s="167"/>
      <c r="N295" s="168"/>
      <c r="O295" s="168"/>
      <c r="P295" s="168"/>
      <c r="Q295" s="168"/>
      <c r="R295" s="168"/>
      <c r="S295" s="168"/>
      <c r="T295" s="169"/>
      <c r="AT295" s="164" t="s">
        <v>169</v>
      </c>
      <c r="AU295" s="164" t="s">
        <v>82</v>
      </c>
      <c r="AV295" s="14" t="s">
        <v>82</v>
      </c>
      <c r="AW295" s="14" t="s">
        <v>171</v>
      </c>
      <c r="AX295" s="14" t="s">
        <v>72</v>
      </c>
      <c r="AY295" s="164" t="s">
        <v>157</v>
      </c>
    </row>
    <row r="296" spans="1:65" s="15" customFormat="1" x14ac:dyDescent="0.2">
      <c r="B296" s="170"/>
      <c r="D296" s="153" t="s">
        <v>169</v>
      </c>
      <c r="E296" s="171" t="s">
        <v>1</v>
      </c>
      <c r="F296" s="172" t="s">
        <v>175</v>
      </c>
      <c r="H296" s="173">
        <v>58.231999999999999</v>
      </c>
      <c r="L296" s="170"/>
      <c r="M296" s="174"/>
      <c r="N296" s="175"/>
      <c r="O296" s="175"/>
      <c r="P296" s="175"/>
      <c r="Q296" s="175"/>
      <c r="R296" s="175"/>
      <c r="S296" s="175"/>
      <c r="T296" s="176"/>
      <c r="AT296" s="171" t="s">
        <v>169</v>
      </c>
      <c r="AU296" s="171" t="s">
        <v>82</v>
      </c>
      <c r="AV296" s="15" t="s">
        <v>165</v>
      </c>
      <c r="AW296" s="15" t="s">
        <v>171</v>
      </c>
      <c r="AX296" s="15" t="s">
        <v>80</v>
      </c>
      <c r="AY296" s="171" t="s">
        <v>157</v>
      </c>
    </row>
    <row r="297" spans="1:65" s="12" customFormat="1" ht="22.9" customHeight="1" x14ac:dyDescent="0.2">
      <c r="B297" s="128"/>
      <c r="D297" s="129" t="s">
        <v>71</v>
      </c>
      <c r="E297" s="138" t="s">
        <v>1366</v>
      </c>
      <c r="F297" s="138" t="s">
        <v>1367</v>
      </c>
      <c r="J297" s="139">
        <f>BK297</f>
        <v>0</v>
      </c>
      <c r="L297" s="128"/>
      <c r="M297" s="132"/>
      <c r="N297" s="133"/>
      <c r="O297" s="133"/>
      <c r="P297" s="134">
        <f>SUM(P298:P300)</f>
        <v>12.386304000000001</v>
      </c>
      <c r="Q297" s="133"/>
      <c r="R297" s="134">
        <f>SUM(R298:R300)</f>
        <v>0</v>
      </c>
      <c r="S297" s="133"/>
      <c r="T297" s="135">
        <f>SUM(T298:T300)</f>
        <v>0</v>
      </c>
      <c r="AR297" s="129" t="s">
        <v>80</v>
      </c>
      <c r="AT297" s="136" t="s">
        <v>71</v>
      </c>
      <c r="AU297" s="136" t="s">
        <v>80</v>
      </c>
      <c r="AY297" s="129" t="s">
        <v>157</v>
      </c>
      <c r="BK297" s="137">
        <f>SUM(BK298:BK300)</f>
        <v>0</v>
      </c>
    </row>
    <row r="298" spans="1:65" s="2" customFormat="1" ht="44.25" customHeight="1" x14ac:dyDescent="0.2">
      <c r="A298" s="29"/>
      <c r="B298" s="140"/>
      <c r="C298" s="141" t="s">
        <v>629</v>
      </c>
      <c r="D298" s="141" t="s">
        <v>160</v>
      </c>
      <c r="E298" s="142" t="s">
        <v>1368</v>
      </c>
      <c r="F298" s="143" t="s">
        <v>1369</v>
      </c>
      <c r="G298" s="144" t="s">
        <v>186</v>
      </c>
      <c r="H298" s="145">
        <v>28.672000000000001</v>
      </c>
      <c r="I298" s="146"/>
      <c r="J298" s="146">
        <f>ROUND(I298*H298,2)</f>
        <v>0</v>
      </c>
      <c r="K298" s="143" t="s">
        <v>164</v>
      </c>
      <c r="L298" s="30"/>
      <c r="M298" s="147" t="s">
        <v>1</v>
      </c>
      <c r="N298" s="148" t="s">
        <v>37</v>
      </c>
      <c r="O298" s="149">
        <v>0.432</v>
      </c>
      <c r="P298" s="149">
        <f>O298*H298</f>
        <v>12.386304000000001</v>
      </c>
      <c r="Q298" s="149">
        <v>0</v>
      </c>
      <c r="R298" s="149">
        <f>Q298*H298</f>
        <v>0</v>
      </c>
      <c r="S298" s="149">
        <v>0</v>
      </c>
      <c r="T298" s="150">
        <f>S298*H298</f>
        <v>0</v>
      </c>
      <c r="U298" s="29"/>
      <c r="V298" s="29"/>
      <c r="W298" s="29"/>
      <c r="X298" s="29"/>
      <c r="Y298" s="29"/>
      <c r="Z298" s="29"/>
      <c r="AA298" s="29"/>
      <c r="AB298" s="29"/>
      <c r="AC298" s="29"/>
      <c r="AD298" s="29"/>
      <c r="AE298" s="29"/>
      <c r="AR298" s="151" t="s">
        <v>165</v>
      </c>
      <c r="AT298" s="151" t="s">
        <v>160</v>
      </c>
      <c r="AU298" s="151" t="s">
        <v>82</v>
      </c>
      <c r="AY298" s="17" t="s">
        <v>157</v>
      </c>
      <c r="BE298" s="152">
        <f>IF(N298="základní",J298,0)</f>
        <v>0</v>
      </c>
      <c r="BF298" s="152">
        <f>IF(N298="snížená",J298,0)</f>
        <v>0</v>
      </c>
      <c r="BG298" s="152">
        <f>IF(N298="zákl. přenesená",J298,0)</f>
        <v>0</v>
      </c>
      <c r="BH298" s="152">
        <f>IF(N298="sníž. přenesená",J298,0)</f>
        <v>0</v>
      </c>
      <c r="BI298" s="152">
        <f>IF(N298="nulová",J298,0)</f>
        <v>0</v>
      </c>
      <c r="BJ298" s="17" t="s">
        <v>80</v>
      </c>
      <c r="BK298" s="152">
        <f>ROUND(I298*H298,2)</f>
        <v>0</v>
      </c>
      <c r="BL298" s="17" t="s">
        <v>165</v>
      </c>
      <c r="BM298" s="151" t="s">
        <v>1937</v>
      </c>
    </row>
    <row r="299" spans="1:65" s="2" customFormat="1" ht="58.5" x14ac:dyDescent="0.2">
      <c r="A299" s="29"/>
      <c r="B299" s="30"/>
      <c r="C299" s="29"/>
      <c r="D299" s="153" t="s">
        <v>167</v>
      </c>
      <c r="E299" s="29"/>
      <c r="F299" s="154" t="s">
        <v>1371</v>
      </c>
      <c r="G299" s="29"/>
      <c r="H299" s="29"/>
      <c r="I299" s="29"/>
      <c r="J299" s="29"/>
      <c r="K299" s="29"/>
      <c r="L299" s="30"/>
      <c r="M299" s="155"/>
      <c r="N299" s="156"/>
      <c r="O299" s="55"/>
      <c r="P299" s="55"/>
      <c r="Q299" s="55"/>
      <c r="R299" s="55"/>
      <c r="S299" s="55"/>
      <c r="T299" s="56"/>
      <c r="U299" s="29"/>
      <c r="V299" s="29"/>
      <c r="W299" s="29"/>
      <c r="X299" s="29"/>
      <c r="Y299" s="29"/>
      <c r="Z299" s="29"/>
      <c r="AA299" s="29"/>
      <c r="AB299" s="29"/>
      <c r="AC299" s="29"/>
      <c r="AD299" s="29"/>
      <c r="AE299" s="29"/>
      <c r="AT299" s="17" t="s">
        <v>167</v>
      </c>
      <c r="AU299" s="17" t="s">
        <v>82</v>
      </c>
    </row>
    <row r="300" spans="1:65" s="14" customFormat="1" ht="22.5" x14ac:dyDescent="0.2">
      <c r="B300" s="163"/>
      <c r="D300" s="153" t="s">
        <v>169</v>
      </c>
      <c r="E300" s="164" t="s">
        <v>1</v>
      </c>
      <c r="F300" s="165" t="s">
        <v>1938</v>
      </c>
      <c r="H300" s="166">
        <v>28.6724</v>
      </c>
      <c r="L300" s="163"/>
      <c r="M300" s="167"/>
      <c r="N300" s="168"/>
      <c r="O300" s="168"/>
      <c r="P300" s="168"/>
      <c r="Q300" s="168"/>
      <c r="R300" s="168"/>
      <c r="S300" s="168"/>
      <c r="T300" s="169"/>
      <c r="AT300" s="164" t="s">
        <v>169</v>
      </c>
      <c r="AU300" s="164" t="s">
        <v>82</v>
      </c>
      <c r="AV300" s="14" t="s">
        <v>82</v>
      </c>
      <c r="AW300" s="14" t="s">
        <v>171</v>
      </c>
      <c r="AX300" s="14" t="s">
        <v>80</v>
      </c>
      <c r="AY300" s="164" t="s">
        <v>157</v>
      </c>
    </row>
    <row r="301" spans="1:65" s="12" customFormat="1" ht="25.9" customHeight="1" x14ac:dyDescent="0.2">
      <c r="B301" s="128"/>
      <c r="D301" s="129" t="s">
        <v>71</v>
      </c>
      <c r="E301" s="130" t="s">
        <v>1373</v>
      </c>
      <c r="F301" s="130" t="s">
        <v>1374</v>
      </c>
      <c r="J301" s="131">
        <f>BK301</f>
        <v>0</v>
      </c>
      <c r="L301" s="128"/>
      <c r="M301" s="132"/>
      <c r="N301" s="133"/>
      <c r="O301" s="133"/>
      <c r="P301" s="134">
        <f>P302</f>
        <v>4.5256499999999988</v>
      </c>
      <c r="Q301" s="133"/>
      <c r="R301" s="134">
        <f>R302</f>
        <v>3.2000000000000001E-2</v>
      </c>
      <c r="S301" s="133"/>
      <c r="T301" s="135">
        <f>T302</f>
        <v>0</v>
      </c>
      <c r="AR301" s="129" t="s">
        <v>82</v>
      </c>
      <c r="AT301" s="136" t="s">
        <v>71</v>
      </c>
      <c r="AU301" s="136" t="s">
        <v>72</v>
      </c>
      <c r="AY301" s="129" t="s">
        <v>157</v>
      </c>
      <c r="BK301" s="137">
        <f>BK302</f>
        <v>0</v>
      </c>
    </row>
    <row r="302" spans="1:65" s="12" customFormat="1" ht="22.9" customHeight="1" x14ac:dyDescent="0.2">
      <c r="B302" s="128"/>
      <c r="D302" s="129" t="s">
        <v>71</v>
      </c>
      <c r="E302" s="138" t="s">
        <v>1375</v>
      </c>
      <c r="F302" s="138" t="s">
        <v>1376</v>
      </c>
      <c r="J302" s="139">
        <f>BK302</f>
        <v>0</v>
      </c>
      <c r="L302" s="128"/>
      <c r="M302" s="132"/>
      <c r="N302" s="133"/>
      <c r="O302" s="133"/>
      <c r="P302" s="134">
        <f>SUM(P303:P314)</f>
        <v>4.5256499999999988</v>
      </c>
      <c r="Q302" s="133"/>
      <c r="R302" s="134">
        <f>SUM(R303:R314)</f>
        <v>3.2000000000000001E-2</v>
      </c>
      <c r="S302" s="133"/>
      <c r="T302" s="135">
        <f>SUM(T303:T314)</f>
        <v>0</v>
      </c>
      <c r="AR302" s="129" t="s">
        <v>82</v>
      </c>
      <c r="AT302" s="136" t="s">
        <v>71</v>
      </c>
      <c r="AU302" s="136" t="s">
        <v>80</v>
      </c>
      <c r="AY302" s="129" t="s">
        <v>157</v>
      </c>
      <c r="BK302" s="137">
        <f>SUM(BK303:BK314)</f>
        <v>0</v>
      </c>
    </row>
    <row r="303" spans="1:65" s="2" customFormat="1" ht="33" customHeight="1" x14ac:dyDescent="0.2">
      <c r="A303" s="29"/>
      <c r="B303" s="140"/>
      <c r="C303" s="141" t="s">
        <v>632</v>
      </c>
      <c r="D303" s="141" t="s">
        <v>160</v>
      </c>
      <c r="E303" s="142" t="s">
        <v>1377</v>
      </c>
      <c r="F303" s="143" t="s">
        <v>1378</v>
      </c>
      <c r="G303" s="144" t="s">
        <v>195</v>
      </c>
      <c r="H303" s="145">
        <v>40.049999999999997</v>
      </c>
      <c r="I303" s="146"/>
      <c r="J303" s="146">
        <f>ROUND(I303*H303,2)</f>
        <v>0</v>
      </c>
      <c r="K303" s="143" t="s">
        <v>1</v>
      </c>
      <c r="L303" s="30"/>
      <c r="M303" s="147" t="s">
        <v>1</v>
      </c>
      <c r="N303" s="148" t="s">
        <v>37</v>
      </c>
      <c r="O303" s="149">
        <v>5.3999999999999999E-2</v>
      </c>
      <c r="P303" s="149">
        <f>O303*H303</f>
        <v>2.1626999999999996</v>
      </c>
      <c r="Q303" s="149">
        <v>0</v>
      </c>
      <c r="R303" s="149">
        <f>Q303*H303</f>
        <v>0</v>
      </c>
      <c r="S303" s="149">
        <v>0</v>
      </c>
      <c r="T303" s="150">
        <f>S303*H303</f>
        <v>0</v>
      </c>
      <c r="U303" s="29"/>
      <c r="V303" s="29"/>
      <c r="W303" s="29"/>
      <c r="X303" s="29"/>
      <c r="Y303" s="29"/>
      <c r="Z303" s="29"/>
      <c r="AA303" s="29"/>
      <c r="AB303" s="29"/>
      <c r="AC303" s="29"/>
      <c r="AD303" s="29"/>
      <c r="AE303" s="29"/>
      <c r="AR303" s="151" t="s">
        <v>262</v>
      </c>
      <c r="AT303" s="151" t="s">
        <v>160</v>
      </c>
      <c r="AU303" s="151" t="s">
        <v>82</v>
      </c>
      <c r="AY303" s="17" t="s">
        <v>157</v>
      </c>
      <c r="BE303" s="152">
        <f>IF(N303="základní",J303,0)</f>
        <v>0</v>
      </c>
      <c r="BF303" s="152">
        <f>IF(N303="snížená",J303,0)</f>
        <v>0</v>
      </c>
      <c r="BG303" s="152">
        <f>IF(N303="zákl. přenesená",J303,0)</f>
        <v>0</v>
      </c>
      <c r="BH303" s="152">
        <f>IF(N303="sníž. přenesená",J303,0)</f>
        <v>0</v>
      </c>
      <c r="BI303" s="152">
        <f>IF(N303="nulová",J303,0)</f>
        <v>0</v>
      </c>
      <c r="BJ303" s="17" t="s">
        <v>80</v>
      </c>
      <c r="BK303" s="152">
        <f>ROUND(I303*H303,2)</f>
        <v>0</v>
      </c>
      <c r="BL303" s="17" t="s">
        <v>262</v>
      </c>
      <c r="BM303" s="151" t="s">
        <v>1939</v>
      </c>
    </row>
    <row r="304" spans="1:65" s="2" customFormat="1" ht="29.25" x14ac:dyDescent="0.2">
      <c r="A304" s="29"/>
      <c r="B304" s="30"/>
      <c r="C304" s="29"/>
      <c r="D304" s="153" t="s">
        <v>167</v>
      </c>
      <c r="E304" s="29"/>
      <c r="F304" s="154" t="s">
        <v>1380</v>
      </c>
      <c r="G304" s="29"/>
      <c r="H304" s="29"/>
      <c r="I304" s="29"/>
      <c r="J304" s="29"/>
      <c r="K304" s="29"/>
      <c r="L304" s="30"/>
      <c r="M304" s="155"/>
      <c r="N304" s="156"/>
      <c r="O304" s="55"/>
      <c r="P304" s="55"/>
      <c r="Q304" s="55"/>
      <c r="R304" s="55"/>
      <c r="S304" s="55"/>
      <c r="T304" s="56"/>
      <c r="U304" s="29"/>
      <c r="V304" s="29"/>
      <c r="W304" s="29"/>
      <c r="X304" s="29"/>
      <c r="Y304" s="29"/>
      <c r="Z304" s="29"/>
      <c r="AA304" s="29"/>
      <c r="AB304" s="29"/>
      <c r="AC304" s="29"/>
      <c r="AD304" s="29"/>
      <c r="AE304" s="29"/>
      <c r="AT304" s="17" t="s">
        <v>167</v>
      </c>
      <c r="AU304" s="17" t="s">
        <v>82</v>
      </c>
    </row>
    <row r="305" spans="1:65" s="14" customFormat="1" x14ac:dyDescent="0.2">
      <c r="B305" s="163"/>
      <c r="D305" s="153" t="s">
        <v>169</v>
      </c>
      <c r="E305" s="164" t="s">
        <v>1</v>
      </c>
      <c r="F305" s="165" t="s">
        <v>1940</v>
      </c>
      <c r="H305" s="166">
        <v>40.049999999999997</v>
      </c>
      <c r="L305" s="163"/>
      <c r="M305" s="167"/>
      <c r="N305" s="168"/>
      <c r="O305" s="168"/>
      <c r="P305" s="168"/>
      <c r="Q305" s="168"/>
      <c r="R305" s="168"/>
      <c r="S305" s="168"/>
      <c r="T305" s="169"/>
      <c r="AT305" s="164" t="s">
        <v>169</v>
      </c>
      <c r="AU305" s="164" t="s">
        <v>82</v>
      </c>
      <c r="AV305" s="14" t="s">
        <v>82</v>
      </c>
      <c r="AW305" s="14" t="s">
        <v>171</v>
      </c>
      <c r="AX305" s="14" t="s">
        <v>80</v>
      </c>
      <c r="AY305" s="164" t="s">
        <v>157</v>
      </c>
    </row>
    <row r="306" spans="1:65" s="2" customFormat="1" ht="16.5" customHeight="1" x14ac:dyDescent="0.2">
      <c r="A306" s="29"/>
      <c r="B306" s="140"/>
      <c r="C306" s="177" t="s">
        <v>638</v>
      </c>
      <c r="D306" s="177" t="s">
        <v>183</v>
      </c>
      <c r="E306" s="178" t="s">
        <v>1382</v>
      </c>
      <c r="F306" s="179" t="s">
        <v>1383</v>
      </c>
      <c r="G306" s="180" t="s">
        <v>186</v>
      </c>
      <c r="H306" s="181">
        <v>1.4E-2</v>
      </c>
      <c r="I306" s="182"/>
      <c r="J306" s="182">
        <f>ROUND(I306*H306,2)</f>
        <v>0</v>
      </c>
      <c r="K306" s="179" t="s">
        <v>1</v>
      </c>
      <c r="L306" s="183"/>
      <c r="M306" s="184" t="s">
        <v>1</v>
      </c>
      <c r="N306" s="185" t="s">
        <v>37</v>
      </c>
      <c r="O306" s="149">
        <v>0</v>
      </c>
      <c r="P306" s="149">
        <f>O306*H306</f>
        <v>0</v>
      </c>
      <c r="Q306" s="149">
        <v>1</v>
      </c>
      <c r="R306" s="149">
        <f>Q306*H306</f>
        <v>1.4E-2</v>
      </c>
      <c r="S306" s="149">
        <v>0</v>
      </c>
      <c r="T306" s="150">
        <f>S306*H306</f>
        <v>0</v>
      </c>
      <c r="U306" s="29"/>
      <c r="V306" s="29"/>
      <c r="W306" s="29"/>
      <c r="X306" s="29"/>
      <c r="Y306" s="29"/>
      <c r="Z306" s="29"/>
      <c r="AA306" s="29"/>
      <c r="AB306" s="29"/>
      <c r="AC306" s="29"/>
      <c r="AD306" s="29"/>
      <c r="AE306" s="29"/>
      <c r="AR306" s="151" t="s">
        <v>396</v>
      </c>
      <c r="AT306" s="151" t="s">
        <v>183</v>
      </c>
      <c r="AU306" s="151" t="s">
        <v>82</v>
      </c>
      <c r="AY306" s="17" t="s">
        <v>157</v>
      </c>
      <c r="BE306" s="152">
        <f>IF(N306="základní",J306,0)</f>
        <v>0</v>
      </c>
      <c r="BF306" s="152">
        <f>IF(N306="snížená",J306,0)</f>
        <v>0</v>
      </c>
      <c r="BG306" s="152">
        <f>IF(N306="zákl. přenesená",J306,0)</f>
        <v>0</v>
      </c>
      <c r="BH306" s="152">
        <f>IF(N306="sníž. přenesená",J306,0)</f>
        <v>0</v>
      </c>
      <c r="BI306" s="152">
        <f>IF(N306="nulová",J306,0)</f>
        <v>0</v>
      </c>
      <c r="BJ306" s="17" t="s">
        <v>80</v>
      </c>
      <c r="BK306" s="152">
        <f>ROUND(I306*H306,2)</f>
        <v>0</v>
      </c>
      <c r="BL306" s="17" t="s">
        <v>262</v>
      </c>
      <c r="BM306" s="151" t="s">
        <v>1941</v>
      </c>
    </row>
    <row r="307" spans="1:65" s="2" customFormat="1" ht="19.5" x14ac:dyDescent="0.2">
      <c r="A307" s="29"/>
      <c r="B307" s="30"/>
      <c r="C307" s="29"/>
      <c r="D307" s="153" t="s">
        <v>979</v>
      </c>
      <c r="E307" s="29"/>
      <c r="F307" s="154" t="s">
        <v>1385</v>
      </c>
      <c r="G307" s="29"/>
      <c r="H307" s="29"/>
      <c r="I307" s="29"/>
      <c r="J307" s="29"/>
      <c r="K307" s="29"/>
      <c r="L307" s="30"/>
      <c r="M307" s="155"/>
      <c r="N307" s="156"/>
      <c r="O307" s="55"/>
      <c r="P307" s="55"/>
      <c r="Q307" s="55"/>
      <c r="R307" s="55"/>
      <c r="S307" s="55"/>
      <c r="T307" s="56"/>
      <c r="U307" s="29"/>
      <c r="V307" s="29"/>
      <c r="W307" s="29"/>
      <c r="X307" s="29"/>
      <c r="Y307" s="29"/>
      <c r="Z307" s="29"/>
      <c r="AA307" s="29"/>
      <c r="AB307" s="29"/>
      <c r="AC307" s="29"/>
      <c r="AD307" s="29"/>
      <c r="AE307" s="29"/>
      <c r="AT307" s="17" t="s">
        <v>979</v>
      </c>
      <c r="AU307" s="17" t="s">
        <v>82</v>
      </c>
    </row>
    <row r="308" spans="1:65" s="14" customFormat="1" x14ac:dyDescent="0.2">
      <c r="B308" s="163"/>
      <c r="D308" s="153" t="s">
        <v>169</v>
      </c>
      <c r="F308" s="165" t="s">
        <v>1942</v>
      </c>
      <c r="H308" s="166">
        <v>1.4E-2</v>
      </c>
      <c r="L308" s="163"/>
      <c r="M308" s="167"/>
      <c r="N308" s="168"/>
      <c r="O308" s="168"/>
      <c r="P308" s="168"/>
      <c r="Q308" s="168"/>
      <c r="R308" s="168"/>
      <c r="S308" s="168"/>
      <c r="T308" s="169"/>
      <c r="AT308" s="164" t="s">
        <v>169</v>
      </c>
      <c r="AU308" s="164" t="s">
        <v>82</v>
      </c>
      <c r="AV308" s="14" t="s">
        <v>82</v>
      </c>
      <c r="AW308" s="14" t="s">
        <v>3</v>
      </c>
      <c r="AX308" s="14" t="s">
        <v>80</v>
      </c>
      <c r="AY308" s="164" t="s">
        <v>157</v>
      </c>
    </row>
    <row r="309" spans="1:65" s="2" customFormat="1" ht="36" x14ac:dyDescent="0.2">
      <c r="A309" s="29"/>
      <c r="B309" s="140"/>
      <c r="C309" s="141" t="s">
        <v>639</v>
      </c>
      <c r="D309" s="141" t="s">
        <v>160</v>
      </c>
      <c r="E309" s="142" t="s">
        <v>1387</v>
      </c>
      <c r="F309" s="143" t="s">
        <v>1388</v>
      </c>
      <c r="G309" s="144" t="s">
        <v>195</v>
      </c>
      <c r="H309" s="145">
        <v>40.049999999999997</v>
      </c>
      <c r="I309" s="146"/>
      <c r="J309" s="146">
        <f>ROUND(I309*H309,2)</f>
        <v>0</v>
      </c>
      <c r="K309" s="143" t="s">
        <v>164</v>
      </c>
      <c r="L309" s="30"/>
      <c r="M309" s="147" t="s">
        <v>1</v>
      </c>
      <c r="N309" s="148" t="s">
        <v>37</v>
      </c>
      <c r="O309" s="149">
        <v>5.8999999999999997E-2</v>
      </c>
      <c r="P309" s="149">
        <f>O309*H309</f>
        <v>2.3629499999999997</v>
      </c>
      <c r="Q309" s="149">
        <v>0</v>
      </c>
      <c r="R309" s="149">
        <f>Q309*H309</f>
        <v>0</v>
      </c>
      <c r="S309" s="149">
        <v>0</v>
      </c>
      <c r="T309" s="150">
        <f>S309*H309</f>
        <v>0</v>
      </c>
      <c r="U309" s="29"/>
      <c r="V309" s="29"/>
      <c r="W309" s="29"/>
      <c r="X309" s="29"/>
      <c r="Y309" s="29"/>
      <c r="Z309" s="29"/>
      <c r="AA309" s="29"/>
      <c r="AB309" s="29"/>
      <c r="AC309" s="29"/>
      <c r="AD309" s="29"/>
      <c r="AE309" s="29"/>
      <c r="AR309" s="151" t="s">
        <v>165</v>
      </c>
      <c r="AT309" s="151" t="s">
        <v>160</v>
      </c>
      <c r="AU309" s="151" t="s">
        <v>82</v>
      </c>
      <c r="AY309" s="17" t="s">
        <v>157</v>
      </c>
      <c r="BE309" s="152">
        <f>IF(N309="základní",J309,0)</f>
        <v>0</v>
      </c>
      <c r="BF309" s="152">
        <f>IF(N309="snížená",J309,0)</f>
        <v>0</v>
      </c>
      <c r="BG309" s="152">
        <f>IF(N309="zákl. přenesená",J309,0)</f>
        <v>0</v>
      </c>
      <c r="BH309" s="152">
        <f>IF(N309="sníž. přenesená",J309,0)</f>
        <v>0</v>
      </c>
      <c r="BI309" s="152">
        <f>IF(N309="nulová",J309,0)</f>
        <v>0</v>
      </c>
      <c r="BJ309" s="17" t="s">
        <v>80</v>
      </c>
      <c r="BK309" s="152">
        <f>ROUND(I309*H309,2)</f>
        <v>0</v>
      </c>
      <c r="BL309" s="17" t="s">
        <v>165</v>
      </c>
      <c r="BM309" s="151" t="s">
        <v>1943</v>
      </c>
    </row>
    <row r="310" spans="1:65" s="2" customFormat="1" ht="29.25" x14ac:dyDescent="0.2">
      <c r="A310" s="29"/>
      <c r="B310" s="30"/>
      <c r="C310" s="29"/>
      <c r="D310" s="153" t="s">
        <v>167</v>
      </c>
      <c r="E310" s="29"/>
      <c r="F310" s="154" t="s">
        <v>1380</v>
      </c>
      <c r="G310" s="29"/>
      <c r="H310" s="29"/>
      <c r="I310" s="29"/>
      <c r="J310" s="29"/>
      <c r="K310" s="29"/>
      <c r="L310" s="30"/>
      <c r="M310" s="155"/>
      <c r="N310" s="156"/>
      <c r="O310" s="55"/>
      <c r="P310" s="55"/>
      <c r="Q310" s="55"/>
      <c r="R310" s="55"/>
      <c r="S310" s="55"/>
      <c r="T310" s="56"/>
      <c r="U310" s="29"/>
      <c r="V310" s="29"/>
      <c r="W310" s="29"/>
      <c r="X310" s="29"/>
      <c r="Y310" s="29"/>
      <c r="Z310" s="29"/>
      <c r="AA310" s="29"/>
      <c r="AB310" s="29"/>
      <c r="AC310" s="29"/>
      <c r="AD310" s="29"/>
      <c r="AE310" s="29"/>
      <c r="AT310" s="17" t="s">
        <v>167</v>
      </c>
      <c r="AU310" s="17" t="s">
        <v>82</v>
      </c>
    </row>
    <row r="311" spans="1:65" s="14" customFormat="1" x14ac:dyDescent="0.2">
      <c r="B311" s="163"/>
      <c r="D311" s="153" t="s">
        <v>169</v>
      </c>
      <c r="E311" s="164" t="s">
        <v>1</v>
      </c>
      <c r="F311" s="165" t="s">
        <v>1940</v>
      </c>
      <c r="H311" s="166">
        <v>40.049999999999997</v>
      </c>
      <c r="L311" s="163"/>
      <c r="M311" s="167"/>
      <c r="N311" s="168"/>
      <c r="O311" s="168"/>
      <c r="P311" s="168"/>
      <c r="Q311" s="168"/>
      <c r="R311" s="168"/>
      <c r="S311" s="168"/>
      <c r="T311" s="169"/>
      <c r="AT311" s="164" t="s">
        <v>169</v>
      </c>
      <c r="AU311" s="164" t="s">
        <v>82</v>
      </c>
      <c r="AV311" s="14" t="s">
        <v>82</v>
      </c>
      <c r="AW311" s="14" t="s">
        <v>171</v>
      </c>
      <c r="AX311" s="14" t="s">
        <v>80</v>
      </c>
      <c r="AY311" s="164" t="s">
        <v>157</v>
      </c>
    </row>
    <row r="312" spans="1:65" s="2" customFormat="1" ht="16.5" customHeight="1" x14ac:dyDescent="0.2">
      <c r="A312" s="29"/>
      <c r="B312" s="140"/>
      <c r="C312" s="177" t="s">
        <v>655</v>
      </c>
      <c r="D312" s="177" t="s">
        <v>183</v>
      </c>
      <c r="E312" s="178" t="s">
        <v>1390</v>
      </c>
      <c r="F312" s="179" t="s">
        <v>1391</v>
      </c>
      <c r="G312" s="180" t="s">
        <v>186</v>
      </c>
      <c r="H312" s="181">
        <v>1.7999999999999999E-2</v>
      </c>
      <c r="I312" s="182"/>
      <c r="J312" s="182">
        <f>ROUND(I312*H312,2)</f>
        <v>0</v>
      </c>
      <c r="K312" s="179" t="s">
        <v>1</v>
      </c>
      <c r="L312" s="183"/>
      <c r="M312" s="184" t="s">
        <v>1</v>
      </c>
      <c r="N312" s="185" t="s">
        <v>37</v>
      </c>
      <c r="O312" s="149">
        <v>0</v>
      </c>
      <c r="P312" s="149">
        <f>O312*H312</f>
        <v>0</v>
      </c>
      <c r="Q312" s="149">
        <v>1</v>
      </c>
      <c r="R312" s="149">
        <f>Q312*H312</f>
        <v>1.7999999999999999E-2</v>
      </c>
      <c r="S312" s="149">
        <v>0</v>
      </c>
      <c r="T312" s="150">
        <f>S312*H312</f>
        <v>0</v>
      </c>
      <c r="U312" s="29"/>
      <c r="V312" s="29"/>
      <c r="W312" s="29"/>
      <c r="X312" s="29"/>
      <c r="Y312" s="29"/>
      <c r="Z312" s="29"/>
      <c r="AA312" s="29"/>
      <c r="AB312" s="29"/>
      <c r="AC312" s="29"/>
      <c r="AD312" s="29"/>
      <c r="AE312" s="29"/>
      <c r="AR312" s="151" t="s">
        <v>187</v>
      </c>
      <c r="AT312" s="151" t="s">
        <v>183</v>
      </c>
      <c r="AU312" s="151" t="s">
        <v>82</v>
      </c>
      <c r="AY312" s="17" t="s">
        <v>157</v>
      </c>
      <c r="BE312" s="152">
        <f>IF(N312="základní",J312,0)</f>
        <v>0</v>
      </c>
      <c r="BF312" s="152">
        <f>IF(N312="snížená",J312,0)</f>
        <v>0</v>
      </c>
      <c r="BG312" s="152">
        <f>IF(N312="zákl. přenesená",J312,0)</f>
        <v>0</v>
      </c>
      <c r="BH312" s="152">
        <f>IF(N312="sníž. přenesená",J312,0)</f>
        <v>0</v>
      </c>
      <c r="BI312" s="152">
        <f>IF(N312="nulová",J312,0)</f>
        <v>0</v>
      </c>
      <c r="BJ312" s="17" t="s">
        <v>80</v>
      </c>
      <c r="BK312" s="152">
        <f>ROUND(I312*H312,2)</f>
        <v>0</v>
      </c>
      <c r="BL312" s="17" t="s">
        <v>165</v>
      </c>
      <c r="BM312" s="151" t="s">
        <v>1944</v>
      </c>
    </row>
    <row r="313" spans="1:65" s="2" customFormat="1" ht="19.5" x14ac:dyDescent="0.2">
      <c r="A313" s="29"/>
      <c r="B313" s="30"/>
      <c r="C313" s="29"/>
      <c r="D313" s="153" t="s">
        <v>979</v>
      </c>
      <c r="E313" s="29"/>
      <c r="F313" s="154" t="s">
        <v>1393</v>
      </c>
      <c r="G313" s="29"/>
      <c r="H313" s="29"/>
      <c r="I313" s="29"/>
      <c r="J313" s="29"/>
      <c r="K313" s="29"/>
      <c r="L313" s="30"/>
      <c r="M313" s="155"/>
      <c r="N313" s="156"/>
      <c r="O313" s="55"/>
      <c r="P313" s="55"/>
      <c r="Q313" s="55"/>
      <c r="R313" s="55"/>
      <c r="S313" s="55"/>
      <c r="T313" s="56"/>
      <c r="U313" s="29"/>
      <c r="V313" s="29"/>
      <c r="W313" s="29"/>
      <c r="X313" s="29"/>
      <c r="Y313" s="29"/>
      <c r="Z313" s="29"/>
      <c r="AA313" s="29"/>
      <c r="AB313" s="29"/>
      <c r="AC313" s="29"/>
      <c r="AD313" s="29"/>
      <c r="AE313" s="29"/>
      <c r="AT313" s="17" t="s">
        <v>979</v>
      </c>
      <c r="AU313" s="17" t="s">
        <v>82</v>
      </c>
    </row>
    <row r="314" spans="1:65" s="14" customFormat="1" x14ac:dyDescent="0.2">
      <c r="B314" s="163"/>
      <c r="D314" s="153" t="s">
        <v>169</v>
      </c>
      <c r="F314" s="165" t="s">
        <v>1945</v>
      </c>
      <c r="H314" s="166">
        <v>1.7999999999999999E-2</v>
      </c>
      <c r="L314" s="163"/>
      <c r="M314" s="167"/>
      <c r="N314" s="168"/>
      <c r="O314" s="168"/>
      <c r="P314" s="168"/>
      <c r="Q314" s="168"/>
      <c r="R314" s="168"/>
      <c r="S314" s="168"/>
      <c r="T314" s="169"/>
      <c r="AT314" s="164" t="s">
        <v>169</v>
      </c>
      <c r="AU314" s="164" t="s">
        <v>82</v>
      </c>
      <c r="AV314" s="14" t="s">
        <v>82</v>
      </c>
      <c r="AW314" s="14" t="s">
        <v>3</v>
      </c>
      <c r="AX314" s="14" t="s">
        <v>80</v>
      </c>
      <c r="AY314" s="164" t="s">
        <v>157</v>
      </c>
    </row>
    <row r="315" spans="1:65" s="12" customFormat="1" ht="25.9" customHeight="1" x14ac:dyDescent="0.2">
      <c r="B315" s="128"/>
      <c r="D315" s="129" t="s">
        <v>71</v>
      </c>
      <c r="E315" s="130" t="s">
        <v>325</v>
      </c>
      <c r="F315" s="130" t="s">
        <v>326</v>
      </c>
      <c r="J315" s="131">
        <f>BK315</f>
        <v>0</v>
      </c>
      <c r="L315" s="128"/>
      <c r="M315" s="132"/>
      <c r="N315" s="133"/>
      <c r="O315" s="133"/>
      <c r="P315" s="134">
        <f>SUM(P316:P337)</f>
        <v>0</v>
      </c>
      <c r="Q315" s="133"/>
      <c r="R315" s="134">
        <f>SUM(R316:R337)</f>
        <v>0</v>
      </c>
      <c r="S315" s="133"/>
      <c r="T315" s="135">
        <f>SUM(T316:T337)</f>
        <v>0</v>
      </c>
      <c r="AR315" s="129" t="s">
        <v>165</v>
      </c>
      <c r="AT315" s="136" t="s">
        <v>71</v>
      </c>
      <c r="AU315" s="136" t="s">
        <v>72</v>
      </c>
      <c r="AY315" s="129" t="s">
        <v>157</v>
      </c>
      <c r="BK315" s="137">
        <f>SUM(BK316:BK337)</f>
        <v>0</v>
      </c>
    </row>
    <row r="316" spans="1:65" s="2" customFormat="1" ht="156.75" customHeight="1" x14ac:dyDescent="0.2">
      <c r="A316" s="29"/>
      <c r="B316" s="140"/>
      <c r="C316" s="141" t="s">
        <v>660</v>
      </c>
      <c r="D316" s="141" t="s">
        <v>160</v>
      </c>
      <c r="E316" s="142" t="s">
        <v>328</v>
      </c>
      <c r="F316" s="143" t="s">
        <v>329</v>
      </c>
      <c r="G316" s="144" t="s">
        <v>186</v>
      </c>
      <c r="H316" s="145">
        <v>97.475999999999999</v>
      </c>
      <c r="I316" s="146"/>
      <c r="J316" s="146">
        <f>ROUND(I316*H316,2)</f>
        <v>0</v>
      </c>
      <c r="K316" s="143" t="s">
        <v>330</v>
      </c>
      <c r="L316" s="30"/>
      <c r="M316" s="147" t="s">
        <v>1</v>
      </c>
      <c r="N316" s="148" t="s">
        <v>37</v>
      </c>
      <c r="O316" s="149">
        <v>0</v>
      </c>
      <c r="P316" s="149">
        <f>O316*H316</f>
        <v>0</v>
      </c>
      <c r="Q316" s="149">
        <v>0</v>
      </c>
      <c r="R316" s="149">
        <f>Q316*H316</f>
        <v>0</v>
      </c>
      <c r="S316" s="149">
        <v>0</v>
      </c>
      <c r="T316" s="150">
        <f>S316*H316</f>
        <v>0</v>
      </c>
      <c r="U316" s="29"/>
      <c r="V316" s="29"/>
      <c r="W316" s="29"/>
      <c r="X316" s="29"/>
      <c r="Y316" s="29"/>
      <c r="Z316" s="29"/>
      <c r="AA316" s="29"/>
      <c r="AB316" s="29"/>
      <c r="AC316" s="29"/>
      <c r="AD316" s="29"/>
      <c r="AE316" s="29"/>
      <c r="AR316" s="151" t="s">
        <v>331</v>
      </c>
      <c r="AT316" s="151" t="s">
        <v>160</v>
      </c>
      <c r="AU316" s="151" t="s">
        <v>80</v>
      </c>
      <c r="AY316" s="17" t="s">
        <v>157</v>
      </c>
      <c r="BE316" s="152">
        <f>IF(N316="základní",J316,0)</f>
        <v>0</v>
      </c>
      <c r="BF316" s="152">
        <f>IF(N316="snížená",J316,0)</f>
        <v>0</v>
      </c>
      <c r="BG316" s="152">
        <f>IF(N316="zákl. přenesená",J316,0)</f>
        <v>0</v>
      </c>
      <c r="BH316" s="152">
        <f>IF(N316="sníž. přenesená",J316,0)</f>
        <v>0</v>
      </c>
      <c r="BI316" s="152">
        <f>IF(N316="nulová",J316,0)</f>
        <v>0</v>
      </c>
      <c r="BJ316" s="17" t="s">
        <v>80</v>
      </c>
      <c r="BK316" s="152">
        <f>ROUND(I316*H316,2)</f>
        <v>0</v>
      </c>
      <c r="BL316" s="17" t="s">
        <v>331</v>
      </c>
      <c r="BM316" s="151" t="s">
        <v>1946</v>
      </c>
    </row>
    <row r="317" spans="1:65" s="2" customFormat="1" ht="87.75" x14ac:dyDescent="0.2">
      <c r="A317" s="29"/>
      <c r="B317" s="30"/>
      <c r="C317" s="29"/>
      <c r="D317" s="153" t="s">
        <v>167</v>
      </c>
      <c r="E317" s="29"/>
      <c r="F317" s="154" t="s">
        <v>333</v>
      </c>
      <c r="G317" s="29"/>
      <c r="H317" s="29"/>
      <c r="I317" s="29"/>
      <c r="J317" s="29"/>
      <c r="K317" s="29"/>
      <c r="L317" s="30"/>
      <c r="M317" s="155"/>
      <c r="N317" s="156"/>
      <c r="O317" s="55"/>
      <c r="P317" s="55"/>
      <c r="Q317" s="55"/>
      <c r="R317" s="55"/>
      <c r="S317" s="55"/>
      <c r="T317" s="56"/>
      <c r="U317" s="29"/>
      <c r="V317" s="29"/>
      <c r="W317" s="29"/>
      <c r="X317" s="29"/>
      <c r="Y317" s="29"/>
      <c r="Z317" s="29"/>
      <c r="AA317" s="29"/>
      <c r="AB317" s="29"/>
      <c r="AC317" s="29"/>
      <c r="AD317" s="29"/>
      <c r="AE317" s="29"/>
      <c r="AT317" s="17" t="s">
        <v>167</v>
      </c>
      <c r="AU317" s="17" t="s">
        <v>80</v>
      </c>
    </row>
    <row r="318" spans="1:65" s="13" customFormat="1" x14ac:dyDescent="0.2">
      <c r="B318" s="157"/>
      <c r="D318" s="153" t="s">
        <v>169</v>
      </c>
      <c r="E318" s="158" t="s">
        <v>1</v>
      </c>
      <c r="F318" s="159" t="s">
        <v>1396</v>
      </c>
      <c r="H318" s="158" t="s">
        <v>1</v>
      </c>
      <c r="L318" s="157"/>
      <c r="M318" s="160"/>
      <c r="N318" s="161"/>
      <c r="O318" s="161"/>
      <c r="P318" s="161"/>
      <c r="Q318" s="161"/>
      <c r="R318" s="161"/>
      <c r="S318" s="161"/>
      <c r="T318" s="162"/>
      <c r="AT318" s="158" t="s">
        <v>169</v>
      </c>
      <c r="AU318" s="158" t="s">
        <v>80</v>
      </c>
      <c r="AV318" s="13" t="s">
        <v>80</v>
      </c>
      <c r="AW318" s="13" t="s">
        <v>171</v>
      </c>
      <c r="AX318" s="13" t="s">
        <v>72</v>
      </c>
      <c r="AY318" s="158" t="s">
        <v>157</v>
      </c>
    </row>
    <row r="319" spans="1:65" s="14" customFormat="1" ht="22.5" x14ac:dyDescent="0.2">
      <c r="B319" s="163"/>
      <c r="D319" s="153" t="s">
        <v>169</v>
      </c>
      <c r="E319" s="164" t="s">
        <v>1</v>
      </c>
      <c r="F319" s="165" t="s">
        <v>1947</v>
      </c>
      <c r="H319" s="166">
        <v>97.475999999999999</v>
      </c>
      <c r="L319" s="163"/>
      <c r="M319" s="167"/>
      <c r="N319" s="168"/>
      <c r="O319" s="168"/>
      <c r="P319" s="168"/>
      <c r="Q319" s="168"/>
      <c r="R319" s="168"/>
      <c r="S319" s="168"/>
      <c r="T319" s="169"/>
      <c r="AT319" s="164" t="s">
        <v>169</v>
      </c>
      <c r="AU319" s="164" t="s">
        <v>80</v>
      </c>
      <c r="AV319" s="14" t="s">
        <v>82</v>
      </c>
      <c r="AW319" s="14" t="s">
        <v>171</v>
      </c>
      <c r="AX319" s="14" t="s">
        <v>72</v>
      </c>
      <c r="AY319" s="164" t="s">
        <v>157</v>
      </c>
    </row>
    <row r="320" spans="1:65" s="15" customFormat="1" x14ac:dyDescent="0.2">
      <c r="B320" s="170"/>
      <c r="D320" s="153" t="s">
        <v>169</v>
      </c>
      <c r="E320" s="171" t="s">
        <v>1</v>
      </c>
      <c r="F320" s="172" t="s">
        <v>175</v>
      </c>
      <c r="H320" s="173">
        <v>97.475999999999999</v>
      </c>
      <c r="L320" s="170"/>
      <c r="M320" s="174"/>
      <c r="N320" s="175"/>
      <c r="O320" s="175"/>
      <c r="P320" s="175"/>
      <c r="Q320" s="175"/>
      <c r="R320" s="175"/>
      <c r="S320" s="175"/>
      <c r="T320" s="176"/>
      <c r="AT320" s="171" t="s">
        <v>169</v>
      </c>
      <c r="AU320" s="171" t="s">
        <v>80</v>
      </c>
      <c r="AV320" s="15" t="s">
        <v>165</v>
      </c>
      <c r="AW320" s="15" t="s">
        <v>171</v>
      </c>
      <c r="AX320" s="15" t="s">
        <v>80</v>
      </c>
      <c r="AY320" s="171" t="s">
        <v>157</v>
      </c>
    </row>
    <row r="321" spans="1:65" s="2" customFormat="1" ht="156.75" customHeight="1" x14ac:dyDescent="0.2">
      <c r="A321" s="29"/>
      <c r="B321" s="140"/>
      <c r="C321" s="141" t="s">
        <v>661</v>
      </c>
      <c r="D321" s="141" t="s">
        <v>160</v>
      </c>
      <c r="E321" s="142" t="s">
        <v>633</v>
      </c>
      <c r="F321" s="143" t="s">
        <v>940</v>
      </c>
      <c r="G321" s="144" t="s">
        <v>186</v>
      </c>
      <c r="H321" s="145">
        <v>120.756</v>
      </c>
      <c r="I321" s="146"/>
      <c r="J321" s="146">
        <f>ROUND(I321*H321,2)</f>
        <v>0</v>
      </c>
      <c r="K321" s="143" t="s">
        <v>330</v>
      </c>
      <c r="L321" s="30"/>
      <c r="M321" s="147" t="s">
        <v>1</v>
      </c>
      <c r="N321" s="148" t="s">
        <v>37</v>
      </c>
      <c r="O321" s="149">
        <v>0</v>
      </c>
      <c r="P321" s="149">
        <f>O321*H321</f>
        <v>0</v>
      </c>
      <c r="Q321" s="149">
        <v>0</v>
      </c>
      <c r="R321" s="149">
        <f>Q321*H321</f>
        <v>0</v>
      </c>
      <c r="S321" s="149">
        <v>0</v>
      </c>
      <c r="T321" s="150">
        <f>S321*H321</f>
        <v>0</v>
      </c>
      <c r="U321" s="29"/>
      <c r="V321" s="29"/>
      <c r="W321" s="29"/>
      <c r="X321" s="29"/>
      <c r="Y321" s="29"/>
      <c r="Z321" s="29"/>
      <c r="AA321" s="29"/>
      <c r="AB321" s="29"/>
      <c r="AC321" s="29"/>
      <c r="AD321" s="29"/>
      <c r="AE321" s="29"/>
      <c r="AR321" s="151" t="s">
        <v>165</v>
      </c>
      <c r="AT321" s="151" t="s">
        <v>160</v>
      </c>
      <c r="AU321" s="151" t="s">
        <v>80</v>
      </c>
      <c r="AY321" s="17" t="s">
        <v>157</v>
      </c>
      <c r="BE321" s="152">
        <f>IF(N321="základní",J321,0)</f>
        <v>0</v>
      </c>
      <c r="BF321" s="152">
        <f>IF(N321="snížená",J321,0)</f>
        <v>0</v>
      </c>
      <c r="BG321" s="152">
        <f>IF(N321="zákl. přenesená",J321,0)</f>
        <v>0</v>
      </c>
      <c r="BH321" s="152">
        <f>IF(N321="sníž. přenesená",J321,0)</f>
        <v>0</v>
      </c>
      <c r="BI321" s="152">
        <f>IF(N321="nulová",J321,0)</f>
        <v>0</v>
      </c>
      <c r="BJ321" s="17" t="s">
        <v>80</v>
      </c>
      <c r="BK321" s="152">
        <f>ROUND(I321*H321,2)</f>
        <v>0</v>
      </c>
      <c r="BL321" s="17" t="s">
        <v>165</v>
      </c>
      <c r="BM321" s="151" t="s">
        <v>1948</v>
      </c>
    </row>
    <row r="322" spans="1:65" s="2" customFormat="1" ht="87.75" x14ac:dyDescent="0.2">
      <c r="A322" s="29"/>
      <c r="B322" s="30"/>
      <c r="C322" s="29"/>
      <c r="D322" s="153" t="s">
        <v>167</v>
      </c>
      <c r="E322" s="29"/>
      <c r="F322" s="154" t="s">
        <v>333</v>
      </c>
      <c r="G322" s="29"/>
      <c r="H322" s="29"/>
      <c r="I322" s="29"/>
      <c r="J322" s="29"/>
      <c r="K322" s="29"/>
      <c r="L322" s="30"/>
      <c r="M322" s="155"/>
      <c r="N322" s="156"/>
      <c r="O322" s="55"/>
      <c r="P322" s="55"/>
      <c r="Q322" s="55"/>
      <c r="R322" s="55"/>
      <c r="S322" s="55"/>
      <c r="T322" s="56"/>
      <c r="U322" s="29"/>
      <c r="V322" s="29"/>
      <c r="W322" s="29"/>
      <c r="X322" s="29"/>
      <c r="Y322" s="29"/>
      <c r="Z322" s="29"/>
      <c r="AA322" s="29"/>
      <c r="AB322" s="29"/>
      <c r="AC322" s="29"/>
      <c r="AD322" s="29"/>
      <c r="AE322" s="29"/>
      <c r="AT322" s="17" t="s">
        <v>167</v>
      </c>
      <c r="AU322" s="17" t="s">
        <v>80</v>
      </c>
    </row>
    <row r="323" spans="1:65" s="13" customFormat="1" x14ac:dyDescent="0.2">
      <c r="B323" s="157"/>
      <c r="D323" s="153" t="s">
        <v>169</v>
      </c>
      <c r="E323" s="158" t="s">
        <v>1</v>
      </c>
      <c r="F323" s="159" t="s">
        <v>1399</v>
      </c>
      <c r="H323" s="158" t="s">
        <v>1</v>
      </c>
      <c r="L323" s="157"/>
      <c r="M323" s="160"/>
      <c r="N323" s="161"/>
      <c r="O323" s="161"/>
      <c r="P323" s="161"/>
      <c r="Q323" s="161"/>
      <c r="R323" s="161"/>
      <c r="S323" s="161"/>
      <c r="T323" s="162"/>
      <c r="AT323" s="158" t="s">
        <v>169</v>
      </c>
      <c r="AU323" s="158" t="s">
        <v>80</v>
      </c>
      <c r="AV323" s="13" t="s">
        <v>80</v>
      </c>
      <c r="AW323" s="13" t="s">
        <v>171</v>
      </c>
      <c r="AX323" s="13" t="s">
        <v>72</v>
      </c>
      <c r="AY323" s="158" t="s">
        <v>157</v>
      </c>
    </row>
    <row r="324" spans="1:65" s="14" customFormat="1" x14ac:dyDescent="0.2">
      <c r="B324" s="163"/>
      <c r="D324" s="153" t="s">
        <v>169</v>
      </c>
      <c r="E324" s="164" t="s">
        <v>1</v>
      </c>
      <c r="F324" s="165" t="s">
        <v>1949</v>
      </c>
      <c r="H324" s="166">
        <v>97.475999999999999</v>
      </c>
      <c r="L324" s="163"/>
      <c r="M324" s="167"/>
      <c r="N324" s="168"/>
      <c r="O324" s="168"/>
      <c r="P324" s="168"/>
      <c r="Q324" s="168"/>
      <c r="R324" s="168"/>
      <c r="S324" s="168"/>
      <c r="T324" s="169"/>
      <c r="AT324" s="164" t="s">
        <v>169</v>
      </c>
      <c r="AU324" s="164" t="s">
        <v>80</v>
      </c>
      <c r="AV324" s="14" t="s">
        <v>82</v>
      </c>
      <c r="AW324" s="14" t="s">
        <v>171</v>
      </c>
      <c r="AX324" s="14" t="s">
        <v>72</v>
      </c>
      <c r="AY324" s="164" t="s">
        <v>157</v>
      </c>
    </row>
    <row r="325" spans="1:65" s="14" customFormat="1" x14ac:dyDescent="0.2">
      <c r="B325" s="163"/>
      <c r="D325" s="153" t="s">
        <v>169</v>
      </c>
      <c r="E325" s="164" t="s">
        <v>1</v>
      </c>
      <c r="F325" s="165" t="s">
        <v>1950</v>
      </c>
      <c r="H325" s="166">
        <v>23.28</v>
      </c>
      <c r="L325" s="163"/>
      <c r="M325" s="167"/>
      <c r="N325" s="168"/>
      <c r="O325" s="168"/>
      <c r="P325" s="168"/>
      <c r="Q325" s="168"/>
      <c r="R325" s="168"/>
      <c r="S325" s="168"/>
      <c r="T325" s="169"/>
      <c r="AT325" s="164" t="s">
        <v>169</v>
      </c>
      <c r="AU325" s="164" t="s">
        <v>80</v>
      </c>
      <c r="AV325" s="14" t="s">
        <v>82</v>
      </c>
      <c r="AW325" s="14" t="s">
        <v>171</v>
      </c>
      <c r="AX325" s="14" t="s">
        <v>72</v>
      </c>
      <c r="AY325" s="164" t="s">
        <v>157</v>
      </c>
    </row>
    <row r="326" spans="1:65" s="15" customFormat="1" x14ac:dyDescent="0.2">
      <c r="B326" s="170"/>
      <c r="D326" s="153" t="s">
        <v>169</v>
      </c>
      <c r="E326" s="171" t="s">
        <v>1</v>
      </c>
      <c r="F326" s="172" t="s">
        <v>175</v>
      </c>
      <c r="H326" s="173">
        <v>120.756</v>
      </c>
      <c r="L326" s="170"/>
      <c r="M326" s="174"/>
      <c r="N326" s="175"/>
      <c r="O326" s="175"/>
      <c r="P326" s="175"/>
      <c r="Q326" s="175"/>
      <c r="R326" s="175"/>
      <c r="S326" s="175"/>
      <c r="T326" s="176"/>
      <c r="AT326" s="171" t="s">
        <v>169</v>
      </c>
      <c r="AU326" s="171" t="s">
        <v>80</v>
      </c>
      <c r="AV326" s="15" t="s">
        <v>165</v>
      </c>
      <c r="AW326" s="15" t="s">
        <v>171</v>
      </c>
      <c r="AX326" s="15" t="s">
        <v>80</v>
      </c>
      <c r="AY326" s="171" t="s">
        <v>157</v>
      </c>
    </row>
    <row r="327" spans="1:65" s="2" customFormat="1" ht="156.75" customHeight="1" x14ac:dyDescent="0.2">
      <c r="A327" s="29"/>
      <c r="B327" s="140"/>
      <c r="C327" s="141" t="s">
        <v>663</v>
      </c>
      <c r="D327" s="141" t="s">
        <v>160</v>
      </c>
      <c r="E327" s="142" t="s">
        <v>336</v>
      </c>
      <c r="F327" s="143" t="s">
        <v>337</v>
      </c>
      <c r="G327" s="144" t="s">
        <v>186</v>
      </c>
      <c r="H327" s="145">
        <v>99.686000000000007</v>
      </c>
      <c r="I327" s="146"/>
      <c r="J327" s="146">
        <f>ROUND(I327*H327,2)</f>
        <v>0</v>
      </c>
      <c r="K327" s="143" t="s">
        <v>330</v>
      </c>
      <c r="L327" s="30"/>
      <c r="M327" s="147" t="s">
        <v>1</v>
      </c>
      <c r="N327" s="148" t="s">
        <v>37</v>
      </c>
      <c r="O327" s="149">
        <v>0</v>
      </c>
      <c r="P327" s="149">
        <f>O327*H327</f>
        <v>0</v>
      </c>
      <c r="Q327" s="149">
        <v>0</v>
      </c>
      <c r="R327" s="149">
        <f>Q327*H327</f>
        <v>0</v>
      </c>
      <c r="S327" s="149">
        <v>0</v>
      </c>
      <c r="T327" s="150">
        <f>S327*H327</f>
        <v>0</v>
      </c>
      <c r="U327" s="29"/>
      <c r="V327" s="29"/>
      <c r="W327" s="29"/>
      <c r="X327" s="29"/>
      <c r="Y327" s="29"/>
      <c r="Z327" s="29"/>
      <c r="AA327" s="29"/>
      <c r="AB327" s="29"/>
      <c r="AC327" s="29"/>
      <c r="AD327" s="29"/>
      <c r="AE327" s="29"/>
      <c r="AR327" s="151" t="s">
        <v>331</v>
      </c>
      <c r="AT327" s="151" t="s">
        <v>160</v>
      </c>
      <c r="AU327" s="151" t="s">
        <v>80</v>
      </c>
      <c r="AY327" s="17" t="s">
        <v>157</v>
      </c>
      <c r="BE327" s="152">
        <f>IF(N327="základní",J327,0)</f>
        <v>0</v>
      </c>
      <c r="BF327" s="152">
        <f>IF(N327="snížená",J327,0)</f>
        <v>0</v>
      </c>
      <c r="BG327" s="152">
        <f>IF(N327="zákl. přenesená",J327,0)</f>
        <v>0</v>
      </c>
      <c r="BH327" s="152">
        <f>IF(N327="sníž. přenesená",J327,0)</f>
        <v>0</v>
      </c>
      <c r="BI327" s="152">
        <f>IF(N327="nulová",J327,0)</f>
        <v>0</v>
      </c>
      <c r="BJ327" s="17" t="s">
        <v>80</v>
      </c>
      <c r="BK327" s="152">
        <f>ROUND(I327*H327,2)</f>
        <v>0</v>
      </c>
      <c r="BL327" s="17" t="s">
        <v>331</v>
      </c>
      <c r="BM327" s="151" t="s">
        <v>1951</v>
      </c>
    </row>
    <row r="328" spans="1:65" s="2" customFormat="1" ht="87.75" x14ac:dyDescent="0.2">
      <c r="A328" s="29"/>
      <c r="B328" s="30"/>
      <c r="C328" s="29"/>
      <c r="D328" s="153" t="s">
        <v>167</v>
      </c>
      <c r="E328" s="29"/>
      <c r="F328" s="154" t="s">
        <v>333</v>
      </c>
      <c r="G328" s="29"/>
      <c r="H328" s="29"/>
      <c r="I328" s="29"/>
      <c r="J328" s="29"/>
      <c r="K328" s="29"/>
      <c r="L328" s="30"/>
      <c r="M328" s="155"/>
      <c r="N328" s="156"/>
      <c r="O328" s="55"/>
      <c r="P328" s="55"/>
      <c r="Q328" s="55"/>
      <c r="R328" s="55"/>
      <c r="S328" s="55"/>
      <c r="T328" s="56"/>
      <c r="U328" s="29"/>
      <c r="V328" s="29"/>
      <c r="W328" s="29"/>
      <c r="X328" s="29"/>
      <c r="Y328" s="29"/>
      <c r="Z328" s="29"/>
      <c r="AA328" s="29"/>
      <c r="AB328" s="29"/>
      <c r="AC328" s="29"/>
      <c r="AD328" s="29"/>
      <c r="AE328" s="29"/>
      <c r="AT328" s="17" t="s">
        <v>167</v>
      </c>
      <c r="AU328" s="17" t="s">
        <v>80</v>
      </c>
    </row>
    <row r="329" spans="1:65" s="14" customFormat="1" x14ac:dyDescent="0.2">
      <c r="B329" s="163"/>
      <c r="D329" s="153" t="s">
        <v>169</v>
      </c>
      <c r="E329" s="164" t="s">
        <v>1</v>
      </c>
      <c r="F329" s="165" t="s">
        <v>1952</v>
      </c>
      <c r="H329" s="166">
        <v>99.686000000000007</v>
      </c>
      <c r="L329" s="163"/>
      <c r="M329" s="167"/>
      <c r="N329" s="168"/>
      <c r="O329" s="168"/>
      <c r="P329" s="168"/>
      <c r="Q329" s="168"/>
      <c r="R329" s="168"/>
      <c r="S329" s="168"/>
      <c r="T329" s="169"/>
      <c r="AT329" s="164" t="s">
        <v>169</v>
      </c>
      <c r="AU329" s="164" t="s">
        <v>80</v>
      </c>
      <c r="AV329" s="14" t="s">
        <v>82</v>
      </c>
      <c r="AW329" s="14" t="s">
        <v>171</v>
      </c>
      <c r="AX329" s="14" t="s">
        <v>80</v>
      </c>
      <c r="AY329" s="164" t="s">
        <v>157</v>
      </c>
    </row>
    <row r="330" spans="1:65" s="2" customFormat="1" ht="84" x14ac:dyDescent="0.2">
      <c r="A330" s="29"/>
      <c r="B330" s="140"/>
      <c r="C330" s="141" t="s">
        <v>665</v>
      </c>
      <c r="D330" s="141" t="s">
        <v>160</v>
      </c>
      <c r="E330" s="142" t="s">
        <v>391</v>
      </c>
      <c r="F330" s="143" t="s">
        <v>392</v>
      </c>
      <c r="G330" s="144" t="s">
        <v>236</v>
      </c>
      <c r="H330" s="145">
        <v>1</v>
      </c>
      <c r="I330" s="146"/>
      <c r="J330" s="146">
        <f>ROUND(I330*H330,2)</f>
        <v>0</v>
      </c>
      <c r="K330" s="143" t="s">
        <v>330</v>
      </c>
      <c r="L330" s="30"/>
      <c r="M330" s="147" t="s">
        <v>1</v>
      </c>
      <c r="N330" s="148" t="s">
        <v>37</v>
      </c>
      <c r="O330" s="149">
        <v>0</v>
      </c>
      <c r="P330" s="149">
        <f>O330*H330</f>
        <v>0</v>
      </c>
      <c r="Q330" s="149">
        <v>0</v>
      </c>
      <c r="R330" s="149">
        <f>Q330*H330</f>
        <v>0</v>
      </c>
      <c r="S330" s="149">
        <v>0</v>
      </c>
      <c r="T330" s="150">
        <f>S330*H330</f>
        <v>0</v>
      </c>
      <c r="U330" s="29"/>
      <c r="V330" s="29"/>
      <c r="W330" s="29"/>
      <c r="X330" s="29"/>
      <c r="Y330" s="29"/>
      <c r="Z330" s="29"/>
      <c r="AA330" s="29"/>
      <c r="AB330" s="29"/>
      <c r="AC330" s="29"/>
      <c r="AD330" s="29"/>
      <c r="AE330" s="29"/>
      <c r="AR330" s="151" t="s">
        <v>331</v>
      </c>
      <c r="AT330" s="151" t="s">
        <v>160</v>
      </c>
      <c r="AU330" s="151" t="s">
        <v>80</v>
      </c>
      <c r="AY330" s="17" t="s">
        <v>157</v>
      </c>
      <c r="BE330" s="152">
        <f>IF(N330="základní",J330,0)</f>
        <v>0</v>
      </c>
      <c r="BF330" s="152">
        <f>IF(N330="snížená",J330,0)</f>
        <v>0</v>
      </c>
      <c r="BG330" s="152">
        <f>IF(N330="zákl. přenesená",J330,0)</f>
        <v>0</v>
      </c>
      <c r="BH330" s="152">
        <f>IF(N330="sníž. přenesená",J330,0)</f>
        <v>0</v>
      </c>
      <c r="BI330" s="152">
        <f>IF(N330="nulová",J330,0)</f>
        <v>0</v>
      </c>
      <c r="BJ330" s="17" t="s">
        <v>80</v>
      </c>
      <c r="BK330" s="152">
        <f>ROUND(I330*H330,2)</f>
        <v>0</v>
      </c>
      <c r="BL330" s="17" t="s">
        <v>331</v>
      </c>
      <c r="BM330" s="151" t="s">
        <v>1953</v>
      </c>
    </row>
    <row r="331" spans="1:65" s="2" customFormat="1" ht="48.75" x14ac:dyDescent="0.2">
      <c r="A331" s="29"/>
      <c r="B331" s="30"/>
      <c r="C331" s="29"/>
      <c r="D331" s="153" t="s">
        <v>167</v>
      </c>
      <c r="E331" s="29"/>
      <c r="F331" s="154" t="s">
        <v>394</v>
      </c>
      <c r="G331" s="29"/>
      <c r="H331" s="29"/>
      <c r="I331" s="29"/>
      <c r="J331" s="29"/>
      <c r="K331" s="29"/>
      <c r="L331" s="30"/>
      <c r="M331" s="155"/>
      <c r="N331" s="156"/>
      <c r="O331" s="55"/>
      <c r="P331" s="55"/>
      <c r="Q331" s="55"/>
      <c r="R331" s="55"/>
      <c r="S331" s="55"/>
      <c r="T331" s="56"/>
      <c r="U331" s="29"/>
      <c r="V331" s="29"/>
      <c r="W331" s="29"/>
      <c r="X331" s="29"/>
      <c r="Y331" s="29"/>
      <c r="Z331" s="29"/>
      <c r="AA331" s="29"/>
      <c r="AB331" s="29"/>
      <c r="AC331" s="29"/>
      <c r="AD331" s="29"/>
      <c r="AE331" s="29"/>
      <c r="AT331" s="17" t="s">
        <v>167</v>
      </c>
      <c r="AU331" s="17" t="s">
        <v>80</v>
      </c>
    </row>
    <row r="332" spans="1:65" s="2" customFormat="1" ht="90" customHeight="1" x14ac:dyDescent="0.2">
      <c r="A332" s="29"/>
      <c r="B332" s="140"/>
      <c r="C332" s="141" t="s">
        <v>670</v>
      </c>
      <c r="D332" s="141" t="s">
        <v>160</v>
      </c>
      <c r="E332" s="142" t="s">
        <v>679</v>
      </c>
      <c r="F332" s="143" t="s">
        <v>1404</v>
      </c>
      <c r="G332" s="144" t="s">
        <v>186</v>
      </c>
      <c r="H332" s="145">
        <v>120.756</v>
      </c>
      <c r="I332" s="146"/>
      <c r="J332" s="146">
        <f>ROUND(I332*H332,2)</f>
        <v>0</v>
      </c>
      <c r="K332" s="143" t="s">
        <v>330</v>
      </c>
      <c r="L332" s="30"/>
      <c r="M332" s="147" t="s">
        <v>1</v>
      </c>
      <c r="N332" s="148" t="s">
        <v>37</v>
      </c>
      <c r="O332" s="149">
        <v>0</v>
      </c>
      <c r="P332" s="149">
        <f>O332*H332</f>
        <v>0</v>
      </c>
      <c r="Q332" s="149">
        <v>0</v>
      </c>
      <c r="R332" s="149">
        <f>Q332*H332</f>
        <v>0</v>
      </c>
      <c r="S332" s="149">
        <v>0</v>
      </c>
      <c r="T332" s="150">
        <f>S332*H332</f>
        <v>0</v>
      </c>
      <c r="U332" s="29"/>
      <c r="V332" s="29"/>
      <c r="W332" s="29"/>
      <c r="X332" s="29"/>
      <c r="Y332" s="29"/>
      <c r="Z332" s="29"/>
      <c r="AA332" s="29"/>
      <c r="AB332" s="29"/>
      <c r="AC332" s="29"/>
      <c r="AD332" s="29"/>
      <c r="AE332" s="29"/>
      <c r="AR332" s="151" t="s">
        <v>331</v>
      </c>
      <c r="AT332" s="151" t="s">
        <v>160</v>
      </c>
      <c r="AU332" s="151" t="s">
        <v>80</v>
      </c>
      <c r="AY332" s="17" t="s">
        <v>157</v>
      </c>
      <c r="BE332" s="152">
        <f>IF(N332="základní",J332,0)</f>
        <v>0</v>
      </c>
      <c r="BF332" s="152">
        <f>IF(N332="snížená",J332,0)</f>
        <v>0</v>
      </c>
      <c r="BG332" s="152">
        <f>IF(N332="zákl. přenesená",J332,0)</f>
        <v>0</v>
      </c>
      <c r="BH332" s="152">
        <f>IF(N332="sníž. přenesená",J332,0)</f>
        <v>0</v>
      </c>
      <c r="BI332" s="152">
        <f>IF(N332="nulová",J332,0)</f>
        <v>0</v>
      </c>
      <c r="BJ332" s="17" t="s">
        <v>80</v>
      </c>
      <c r="BK332" s="152">
        <f>ROUND(I332*H332,2)</f>
        <v>0</v>
      </c>
      <c r="BL332" s="17" t="s">
        <v>331</v>
      </c>
      <c r="BM332" s="151" t="s">
        <v>1954</v>
      </c>
    </row>
    <row r="333" spans="1:65" s="2" customFormat="1" ht="58.5" x14ac:dyDescent="0.2">
      <c r="A333" s="29"/>
      <c r="B333" s="30"/>
      <c r="C333" s="29"/>
      <c r="D333" s="153" t="s">
        <v>167</v>
      </c>
      <c r="E333" s="29"/>
      <c r="F333" s="154" t="s">
        <v>405</v>
      </c>
      <c r="G333" s="29"/>
      <c r="H333" s="29"/>
      <c r="I333" s="29"/>
      <c r="J333" s="29"/>
      <c r="K333" s="29"/>
      <c r="L333" s="30"/>
      <c r="M333" s="155"/>
      <c r="N333" s="156"/>
      <c r="O333" s="55"/>
      <c r="P333" s="55"/>
      <c r="Q333" s="55"/>
      <c r="R333" s="55"/>
      <c r="S333" s="55"/>
      <c r="T333" s="56"/>
      <c r="U333" s="29"/>
      <c r="V333" s="29"/>
      <c r="W333" s="29"/>
      <c r="X333" s="29"/>
      <c r="Y333" s="29"/>
      <c r="Z333" s="29"/>
      <c r="AA333" s="29"/>
      <c r="AB333" s="29"/>
      <c r="AC333" s="29"/>
      <c r="AD333" s="29"/>
      <c r="AE333" s="29"/>
      <c r="AT333" s="17" t="s">
        <v>167</v>
      </c>
      <c r="AU333" s="17" t="s">
        <v>80</v>
      </c>
    </row>
    <row r="334" spans="1:65" s="13" customFormat="1" x14ac:dyDescent="0.2">
      <c r="B334" s="157"/>
      <c r="D334" s="153" t="s">
        <v>169</v>
      </c>
      <c r="E334" s="158" t="s">
        <v>1</v>
      </c>
      <c r="F334" s="159" t="s">
        <v>1406</v>
      </c>
      <c r="H334" s="158" t="s">
        <v>1</v>
      </c>
      <c r="L334" s="157"/>
      <c r="M334" s="160"/>
      <c r="N334" s="161"/>
      <c r="O334" s="161"/>
      <c r="P334" s="161"/>
      <c r="Q334" s="161"/>
      <c r="R334" s="161"/>
      <c r="S334" s="161"/>
      <c r="T334" s="162"/>
      <c r="AT334" s="158" t="s">
        <v>169</v>
      </c>
      <c r="AU334" s="158" t="s">
        <v>80</v>
      </c>
      <c r="AV334" s="13" t="s">
        <v>80</v>
      </c>
      <c r="AW334" s="13" t="s">
        <v>171</v>
      </c>
      <c r="AX334" s="13" t="s">
        <v>72</v>
      </c>
      <c r="AY334" s="158" t="s">
        <v>157</v>
      </c>
    </row>
    <row r="335" spans="1:65" s="14" customFormat="1" ht="22.5" x14ac:dyDescent="0.2">
      <c r="B335" s="163"/>
      <c r="D335" s="153" t="s">
        <v>169</v>
      </c>
      <c r="E335" s="164" t="s">
        <v>1</v>
      </c>
      <c r="F335" s="165" t="s">
        <v>1955</v>
      </c>
      <c r="H335" s="166">
        <v>97.475999999999999</v>
      </c>
      <c r="L335" s="163"/>
      <c r="M335" s="167"/>
      <c r="N335" s="168"/>
      <c r="O335" s="168"/>
      <c r="P335" s="168"/>
      <c r="Q335" s="168"/>
      <c r="R335" s="168"/>
      <c r="S335" s="168"/>
      <c r="T335" s="169"/>
      <c r="AT335" s="164" t="s">
        <v>169</v>
      </c>
      <c r="AU335" s="164" t="s">
        <v>80</v>
      </c>
      <c r="AV335" s="14" t="s">
        <v>82</v>
      </c>
      <c r="AW335" s="14" t="s">
        <v>171</v>
      </c>
      <c r="AX335" s="14" t="s">
        <v>72</v>
      </c>
      <c r="AY335" s="164" t="s">
        <v>157</v>
      </c>
    </row>
    <row r="336" spans="1:65" s="14" customFormat="1" x14ac:dyDescent="0.2">
      <c r="B336" s="163"/>
      <c r="D336" s="153" t="s">
        <v>169</v>
      </c>
      <c r="E336" s="164" t="s">
        <v>1</v>
      </c>
      <c r="F336" s="165" t="s">
        <v>1950</v>
      </c>
      <c r="H336" s="166">
        <v>23.28</v>
      </c>
      <c r="L336" s="163"/>
      <c r="M336" s="167"/>
      <c r="N336" s="168"/>
      <c r="O336" s="168"/>
      <c r="P336" s="168"/>
      <c r="Q336" s="168"/>
      <c r="R336" s="168"/>
      <c r="S336" s="168"/>
      <c r="T336" s="169"/>
      <c r="AT336" s="164" t="s">
        <v>169</v>
      </c>
      <c r="AU336" s="164" t="s">
        <v>80</v>
      </c>
      <c r="AV336" s="14" t="s">
        <v>82</v>
      </c>
      <c r="AW336" s="14" t="s">
        <v>171</v>
      </c>
      <c r="AX336" s="14" t="s">
        <v>72</v>
      </c>
      <c r="AY336" s="164" t="s">
        <v>157</v>
      </c>
    </row>
    <row r="337" spans="1:65" s="15" customFormat="1" x14ac:dyDescent="0.2">
      <c r="B337" s="170"/>
      <c r="D337" s="153" t="s">
        <v>169</v>
      </c>
      <c r="E337" s="171" t="s">
        <v>1</v>
      </c>
      <c r="F337" s="172" t="s">
        <v>175</v>
      </c>
      <c r="H337" s="173">
        <v>120.756</v>
      </c>
      <c r="L337" s="170"/>
      <c r="M337" s="174"/>
      <c r="N337" s="175"/>
      <c r="O337" s="175"/>
      <c r="P337" s="175"/>
      <c r="Q337" s="175"/>
      <c r="R337" s="175"/>
      <c r="S337" s="175"/>
      <c r="T337" s="176"/>
      <c r="AT337" s="171" t="s">
        <v>169</v>
      </c>
      <c r="AU337" s="171" t="s">
        <v>80</v>
      </c>
      <c r="AV337" s="15" t="s">
        <v>165</v>
      </c>
      <c r="AW337" s="15" t="s">
        <v>171</v>
      </c>
      <c r="AX337" s="15" t="s">
        <v>80</v>
      </c>
      <c r="AY337" s="171" t="s">
        <v>157</v>
      </c>
    </row>
    <row r="338" spans="1:65" s="12" customFormat="1" ht="25.9" customHeight="1" x14ac:dyDescent="0.2">
      <c r="B338" s="128"/>
      <c r="D338" s="129" t="s">
        <v>71</v>
      </c>
      <c r="E338" s="130" t="s">
        <v>411</v>
      </c>
      <c r="F338" s="130" t="s">
        <v>412</v>
      </c>
      <c r="J338" s="131">
        <f>BK338</f>
        <v>0</v>
      </c>
      <c r="L338" s="128"/>
      <c r="M338" s="132"/>
      <c r="N338" s="133"/>
      <c r="O338" s="133"/>
      <c r="P338" s="134">
        <f>P339</f>
        <v>0</v>
      </c>
      <c r="Q338" s="133"/>
      <c r="R338" s="134">
        <f>R339</f>
        <v>0</v>
      </c>
      <c r="S338" s="133"/>
      <c r="T338" s="135">
        <f>T339</f>
        <v>0</v>
      </c>
      <c r="AR338" s="129" t="s">
        <v>158</v>
      </c>
      <c r="AT338" s="136" t="s">
        <v>71</v>
      </c>
      <c r="AU338" s="136" t="s">
        <v>72</v>
      </c>
      <c r="AY338" s="129" t="s">
        <v>157</v>
      </c>
      <c r="BK338" s="137">
        <f>BK339</f>
        <v>0</v>
      </c>
    </row>
    <row r="339" spans="1:65" s="12" customFormat="1" ht="22.9" customHeight="1" x14ac:dyDescent="0.2">
      <c r="B339" s="128"/>
      <c r="D339" s="129" t="s">
        <v>71</v>
      </c>
      <c r="E339" s="138" t="s">
        <v>1135</v>
      </c>
      <c r="F339" s="138" t="s">
        <v>1136</v>
      </c>
      <c r="J339" s="139">
        <f>BK339</f>
        <v>0</v>
      </c>
      <c r="L339" s="128"/>
      <c r="M339" s="132"/>
      <c r="N339" s="133"/>
      <c r="O339" s="133"/>
      <c r="P339" s="134">
        <f>SUM(P340:P343)</f>
        <v>0</v>
      </c>
      <c r="Q339" s="133"/>
      <c r="R339" s="134">
        <f>SUM(R340:R343)</f>
        <v>0</v>
      </c>
      <c r="S339" s="133"/>
      <c r="T339" s="135">
        <f>SUM(T340:T343)</f>
        <v>0</v>
      </c>
      <c r="AR339" s="129" t="s">
        <v>158</v>
      </c>
      <c r="AT339" s="136" t="s">
        <v>71</v>
      </c>
      <c r="AU339" s="136" t="s">
        <v>80</v>
      </c>
      <c r="AY339" s="129" t="s">
        <v>157</v>
      </c>
      <c r="BK339" s="137">
        <f>SUM(BK340:BK343)</f>
        <v>0</v>
      </c>
    </row>
    <row r="340" spans="1:65" s="2" customFormat="1" ht="16.5" customHeight="1" x14ac:dyDescent="0.2">
      <c r="A340" s="29"/>
      <c r="B340" s="140"/>
      <c r="C340" s="141" t="s">
        <v>675</v>
      </c>
      <c r="D340" s="141" t="s">
        <v>160</v>
      </c>
      <c r="E340" s="142" t="s">
        <v>1407</v>
      </c>
      <c r="F340" s="143" t="s">
        <v>1408</v>
      </c>
      <c r="G340" s="144" t="s">
        <v>1409</v>
      </c>
      <c r="H340" s="145">
        <v>1</v>
      </c>
      <c r="I340" s="146"/>
      <c r="J340" s="146">
        <f>ROUND(I340*H340,2)</f>
        <v>0</v>
      </c>
      <c r="K340" s="143" t="s">
        <v>1</v>
      </c>
      <c r="L340" s="30"/>
      <c r="M340" s="147" t="s">
        <v>1</v>
      </c>
      <c r="N340" s="148" t="s">
        <v>37</v>
      </c>
      <c r="O340" s="149">
        <v>0</v>
      </c>
      <c r="P340" s="149">
        <f>O340*H340</f>
        <v>0</v>
      </c>
      <c r="Q340" s="149">
        <v>0</v>
      </c>
      <c r="R340" s="149">
        <f>Q340*H340</f>
        <v>0</v>
      </c>
      <c r="S340" s="149">
        <v>0</v>
      </c>
      <c r="T340" s="150">
        <f>S340*H340</f>
        <v>0</v>
      </c>
      <c r="U340" s="29"/>
      <c r="V340" s="29"/>
      <c r="W340" s="29"/>
      <c r="X340" s="29"/>
      <c r="Y340" s="29"/>
      <c r="Z340" s="29"/>
      <c r="AA340" s="29"/>
      <c r="AB340" s="29"/>
      <c r="AC340" s="29"/>
      <c r="AD340" s="29"/>
      <c r="AE340" s="29"/>
      <c r="AR340" s="151" t="s">
        <v>1140</v>
      </c>
      <c r="AT340" s="151" t="s">
        <v>160</v>
      </c>
      <c r="AU340" s="151" t="s">
        <v>82</v>
      </c>
      <c r="AY340" s="17" t="s">
        <v>157</v>
      </c>
      <c r="BE340" s="152">
        <f>IF(N340="základní",J340,0)</f>
        <v>0</v>
      </c>
      <c r="BF340" s="152">
        <f>IF(N340="snížená",J340,0)</f>
        <v>0</v>
      </c>
      <c r="BG340" s="152">
        <f>IF(N340="zákl. přenesená",J340,0)</f>
        <v>0</v>
      </c>
      <c r="BH340" s="152">
        <f>IF(N340="sníž. přenesená",J340,0)</f>
        <v>0</v>
      </c>
      <c r="BI340" s="152">
        <f>IF(N340="nulová",J340,0)</f>
        <v>0</v>
      </c>
      <c r="BJ340" s="17" t="s">
        <v>80</v>
      </c>
      <c r="BK340" s="152">
        <f>ROUND(I340*H340,2)</f>
        <v>0</v>
      </c>
      <c r="BL340" s="17" t="s">
        <v>1140</v>
      </c>
      <c r="BM340" s="151" t="s">
        <v>1956</v>
      </c>
    </row>
    <row r="341" spans="1:65" s="2" customFormat="1" ht="16.5" customHeight="1" x14ac:dyDescent="0.2">
      <c r="A341" s="29"/>
      <c r="B341" s="140"/>
      <c r="C341" s="141" t="s">
        <v>678</v>
      </c>
      <c r="D341" s="141" t="s">
        <v>160</v>
      </c>
      <c r="E341" s="142" t="s">
        <v>1411</v>
      </c>
      <c r="F341" s="143" t="s">
        <v>1412</v>
      </c>
      <c r="G341" s="144" t="s">
        <v>1409</v>
      </c>
      <c r="H341" s="145">
        <v>1</v>
      </c>
      <c r="I341" s="146"/>
      <c r="J341" s="146">
        <f>ROUND(I341*H341,2)</f>
        <v>0</v>
      </c>
      <c r="K341" s="143" t="s">
        <v>1</v>
      </c>
      <c r="L341" s="30"/>
      <c r="M341" s="147" t="s">
        <v>1</v>
      </c>
      <c r="N341" s="148" t="s">
        <v>37</v>
      </c>
      <c r="O341" s="149">
        <v>0</v>
      </c>
      <c r="P341" s="149">
        <f>O341*H341</f>
        <v>0</v>
      </c>
      <c r="Q341" s="149">
        <v>0</v>
      </c>
      <c r="R341" s="149">
        <f>Q341*H341</f>
        <v>0</v>
      </c>
      <c r="S341" s="149">
        <v>0</v>
      </c>
      <c r="T341" s="150">
        <f>S341*H341</f>
        <v>0</v>
      </c>
      <c r="U341" s="29"/>
      <c r="V341" s="29"/>
      <c r="W341" s="29"/>
      <c r="X341" s="29"/>
      <c r="Y341" s="29"/>
      <c r="Z341" s="29"/>
      <c r="AA341" s="29"/>
      <c r="AB341" s="29"/>
      <c r="AC341" s="29"/>
      <c r="AD341" s="29"/>
      <c r="AE341" s="29"/>
      <c r="AR341" s="151" t="s">
        <v>1140</v>
      </c>
      <c r="AT341" s="151" t="s">
        <v>160</v>
      </c>
      <c r="AU341" s="151" t="s">
        <v>82</v>
      </c>
      <c r="AY341" s="17" t="s">
        <v>157</v>
      </c>
      <c r="BE341" s="152">
        <f>IF(N341="základní",J341,0)</f>
        <v>0</v>
      </c>
      <c r="BF341" s="152">
        <f>IF(N341="snížená",J341,0)</f>
        <v>0</v>
      </c>
      <c r="BG341" s="152">
        <f>IF(N341="zákl. přenesená",J341,0)</f>
        <v>0</v>
      </c>
      <c r="BH341" s="152">
        <f>IF(N341="sníž. přenesená",J341,0)</f>
        <v>0</v>
      </c>
      <c r="BI341" s="152">
        <f>IF(N341="nulová",J341,0)</f>
        <v>0</v>
      </c>
      <c r="BJ341" s="17" t="s">
        <v>80</v>
      </c>
      <c r="BK341" s="152">
        <f>ROUND(I341*H341,2)</f>
        <v>0</v>
      </c>
      <c r="BL341" s="17" t="s">
        <v>1140</v>
      </c>
      <c r="BM341" s="151" t="s">
        <v>1957</v>
      </c>
    </row>
    <row r="342" spans="1:65" s="2" customFormat="1" ht="16.5" customHeight="1" x14ac:dyDescent="0.2">
      <c r="A342" s="29"/>
      <c r="B342" s="140"/>
      <c r="C342" s="141" t="s">
        <v>683</v>
      </c>
      <c r="D342" s="141" t="s">
        <v>160</v>
      </c>
      <c r="E342" s="142" t="s">
        <v>1414</v>
      </c>
      <c r="F342" s="143" t="s">
        <v>1415</v>
      </c>
      <c r="G342" s="144" t="s">
        <v>1409</v>
      </c>
      <c r="H342" s="145">
        <v>1</v>
      </c>
      <c r="I342" s="146"/>
      <c r="J342" s="146">
        <f>ROUND(I342*H342,2)</f>
        <v>0</v>
      </c>
      <c r="K342" s="143" t="s">
        <v>1</v>
      </c>
      <c r="L342" s="30"/>
      <c r="M342" s="147" t="s">
        <v>1</v>
      </c>
      <c r="N342" s="148" t="s">
        <v>37</v>
      </c>
      <c r="O342" s="149">
        <v>0</v>
      </c>
      <c r="P342" s="149">
        <f>O342*H342</f>
        <v>0</v>
      </c>
      <c r="Q342" s="149">
        <v>0</v>
      </c>
      <c r="R342" s="149">
        <f>Q342*H342</f>
        <v>0</v>
      </c>
      <c r="S342" s="149">
        <v>0</v>
      </c>
      <c r="T342" s="150">
        <f>S342*H342</f>
        <v>0</v>
      </c>
      <c r="U342" s="29"/>
      <c r="V342" s="29"/>
      <c r="W342" s="29"/>
      <c r="X342" s="29"/>
      <c r="Y342" s="29"/>
      <c r="Z342" s="29"/>
      <c r="AA342" s="29"/>
      <c r="AB342" s="29"/>
      <c r="AC342" s="29"/>
      <c r="AD342" s="29"/>
      <c r="AE342" s="29"/>
      <c r="AR342" s="151" t="s">
        <v>1140</v>
      </c>
      <c r="AT342" s="151" t="s">
        <v>160</v>
      </c>
      <c r="AU342" s="151" t="s">
        <v>82</v>
      </c>
      <c r="AY342" s="17" t="s">
        <v>157</v>
      </c>
      <c r="BE342" s="152">
        <f>IF(N342="základní",J342,0)</f>
        <v>0</v>
      </c>
      <c r="BF342" s="152">
        <f>IF(N342="snížená",J342,0)</f>
        <v>0</v>
      </c>
      <c r="BG342" s="152">
        <f>IF(N342="zákl. přenesená",J342,0)</f>
        <v>0</v>
      </c>
      <c r="BH342" s="152">
        <f>IF(N342="sníž. přenesená",J342,0)</f>
        <v>0</v>
      </c>
      <c r="BI342" s="152">
        <f>IF(N342="nulová",J342,0)</f>
        <v>0</v>
      </c>
      <c r="BJ342" s="17" t="s">
        <v>80</v>
      </c>
      <c r="BK342" s="152">
        <f>ROUND(I342*H342,2)</f>
        <v>0</v>
      </c>
      <c r="BL342" s="17" t="s">
        <v>1140</v>
      </c>
      <c r="BM342" s="151" t="s">
        <v>1958</v>
      </c>
    </row>
    <row r="343" spans="1:65" s="2" customFormat="1" ht="16.5" customHeight="1" x14ac:dyDescent="0.2">
      <c r="A343" s="29"/>
      <c r="B343" s="140"/>
      <c r="C343" s="141" t="s">
        <v>684</v>
      </c>
      <c r="D343" s="141" t="s">
        <v>160</v>
      </c>
      <c r="E343" s="142" t="s">
        <v>1137</v>
      </c>
      <c r="F343" s="143" t="s">
        <v>1138</v>
      </c>
      <c r="G343" s="144" t="s">
        <v>1409</v>
      </c>
      <c r="H343" s="145">
        <v>1</v>
      </c>
      <c r="I343" s="146"/>
      <c r="J343" s="146">
        <f>ROUND(I343*H343,2)</f>
        <v>0</v>
      </c>
      <c r="K343" s="143" t="s">
        <v>164</v>
      </c>
      <c r="L343" s="30"/>
      <c r="M343" s="193" t="s">
        <v>1</v>
      </c>
      <c r="N343" s="194" t="s">
        <v>37</v>
      </c>
      <c r="O343" s="195">
        <v>0</v>
      </c>
      <c r="P343" s="195">
        <f>O343*H343</f>
        <v>0</v>
      </c>
      <c r="Q343" s="195">
        <v>0</v>
      </c>
      <c r="R343" s="195">
        <f>Q343*H343</f>
        <v>0</v>
      </c>
      <c r="S343" s="195">
        <v>0</v>
      </c>
      <c r="T343" s="196">
        <f>S343*H343</f>
        <v>0</v>
      </c>
      <c r="U343" s="29"/>
      <c r="V343" s="29"/>
      <c r="W343" s="29"/>
      <c r="X343" s="29"/>
      <c r="Y343" s="29"/>
      <c r="Z343" s="29"/>
      <c r="AA343" s="29"/>
      <c r="AB343" s="29"/>
      <c r="AC343" s="29"/>
      <c r="AD343" s="29"/>
      <c r="AE343" s="29"/>
      <c r="AR343" s="151" t="s">
        <v>1140</v>
      </c>
      <c r="AT343" s="151" t="s">
        <v>160</v>
      </c>
      <c r="AU343" s="151" t="s">
        <v>82</v>
      </c>
      <c r="AY343" s="17" t="s">
        <v>157</v>
      </c>
      <c r="BE343" s="152">
        <f>IF(N343="základní",J343,0)</f>
        <v>0</v>
      </c>
      <c r="BF343" s="152">
        <f>IF(N343="snížená",J343,0)</f>
        <v>0</v>
      </c>
      <c r="BG343" s="152">
        <f>IF(N343="zákl. přenesená",J343,0)</f>
        <v>0</v>
      </c>
      <c r="BH343" s="152">
        <f>IF(N343="sníž. přenesená",J343,0)</f>
        <v>0</v>
      </c>
      <c r="BI343" s="152">
        <f>IF(N343="nulová",J343,0)</f>
        <v>0</v>
      </c>
      <c r="BJ343" s="17" t="s">
        <v>80</v>
      </c>
      <c r="BK343" s="152">
        <f>ROUND(I343*H343,2)</f>
        <v>0</v>
      </c>
      <c r="BL343" s="17" t="s">
        <v>1140</v>
      </c>
      <c r="BM343" s="151" t="s">
        <v>1959</v>
      </c>
    </row>
    <row r="344" spans="1:65" s="2" customFormat="1" ht="6.95" customHeight="1" x14ac:dyDescent="0.2">
      <c r="A344" s="29"/>
      <c r="B344" s="44"/>
      <c r="C344" s="45"/>
      <c r="D344" s="45"/>
      <c r="E344" s="45"/>
      <c r="F344" s="45"/>
      <c r="G344" s="45"/>
      <c r="H344" s="45"/>
      <c r="I344" s="45"/>
      <c r="J344" s="45"/>
      <c r="K344" s="45"/>
      <c r="L344" s="30"/>
      <c r="M344" s="29"/>
      <c r="O344" s="29"/>
      <c r="P344" s="29"/>
      <c r="Q344" s="29"/>
      <c r="R344" s="29"/>
      <c r="S344" s="29"/>
      <c r="T344" s="29"/>
      <c r="U344" s="29"/>
      <c r="V344" s="29"/>
      <c r="W344" s="29"/>
      <c r="X344" s="29"/>
      <c r="Y344" s="29"/>
      <c r="Z344" s="29"/>
      <c r="AA344" s="29"/>
      <c r="AB344" s="29"/>
      <c r="AC344" s="29"/>
      <c r="AD344" s="29"/>
      <c r="AE344" s="29"/>
    </row>
  </sheetData>
  <autoFilter ref="C129:K343"/>
  <mergeCells count="9">
    <mergeCell ref="E87:H87"/>
    <mergeCell ref="E120:H120"/>
    <mergeCell ref="E122:H12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70"/>
  <sheetViews>
    <sheetView showGridLines="0" topLeftCell="A120" workbookViewId="0">
      <selection activeCell="I135" sqref="I135:I369"/>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115</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1960</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1961</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ROUND(J132,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ROUND((SUM(BE132:BE369)),  2)</f>
        <v>0</v>
      </c>
      <c r="G33" s="29"/>
      <c r="H33" s="29"/>
      <c r="I33" s="98">
        <v>0.21</v>
      </c>
      <c r="J33" s="97">
        <f>ROUND(((SUM(BE132:BE369))*I33),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ROUND((SUM(BF132:BF369)),  2)</f>
        <v>0</v>
      </c>
      <c r="G34" s="29"/>
      <c r="H34" s="29"/>
      <c r="I34" s="98">
        <v>0.15</v>
      </c>
      <c r="J34" s="97">
        <f>ROUND(((SUM(BF132:BF369))*I34),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ROUND((SUM(BG132:BG369)),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ROUND((SUM(BH132:BH369)),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ROUND((SUM(BI132:BI369)),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218 - Propustek vev. km 127,607</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a.s.</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J132</f>
        <v>0</v>
      </c>
      <c r="K96" s="29"/>
      <c r="L96" s="39"/>
      <c r="S96" s="29"/>
      <c r="T96" s="29"/>
      <c r="U96" s="29"/>
      <c r="V96" s="29"/>
      <c r="W96" s="29"/>
      <c r="X96" s="29"/>
      <c r="Y96" s="29"/>
      <c r="Z96" s="29"/>
      <c r="AA96" s="29"/>
      <c r="AB96" s="29"/>
      <c r="AC96" s="29"/>
      <c r="AD96" s="29"/>
      <c r="AE96" s="29"/>
      <c r="AU96" s="17" t="s">
        <v>137</v>
      </c>
    </row>
    <row r="97" spans="2:12" s="9" customFormat="1" ht="24.95" customHeight="1" x14ac:dyDescent="0.2">
      <c r="B97" s="110"/>
      <c r="D97" s="111" t="s">
        <v>138</v>
      </c>
      <c r="E97" s="112"/>
      <c r="F97" s="112"/>
      <c r="G97" s="112"/>
      <c r="H97" s="112"/>
      <c r="I97" s="112"/>
      <c r="J97" s="113">
        <f>J133</f>
        <v>0</v>
      </c>
      <c r="L97" s="110"/>
    </row>
    <row r="98" spans="2:12" s="10" customFormat="1" ht="19.899999999999999" customHeight="1" x14ac:dyDescent="0.2">
      <c r="B98" s="114"/>
      <c r="D98" s="115" t="s">
        <v>743</v>
      </c>
      <c r="E98" s="116"/>
      <c r="F98" s="116"/>
      <c r="G98" s="116"/>
      <c r="H98" s="116"/>
      <c r="I98" s="116"/>
      <c r="J98" s="117">
        <f>J134</f>
        <v>0</v>
      </c>
      <c r="L98" s="114"/>
    </row>
    <row r="99" spans="2:12" s="10" customFormat="1" ht="19.899999999999999" customHeight="1" x14ac:dyDescent="0.2">
      <c r="B99" s="114"/>
      <c r="D99" s="115" t="s">
        <v>1144</v>
      </c>
      <c r="E99" s="116"/>
      <c r="F99" s="116"/>
      <c r="G99" s="116"/>
      <c r="H99" s="116"/>
      <c r="I99" s="116"/>
      <c r="J99" s="117">
        <f>J198</f>
        <v>0</v>
      </c>
      <c r="L99" s="114"/>
    </row>
    <row r="100" spans="2:12" s="10" customFormat="1" ht="19.899999999999999" customHeight="1" x14ac:dyDescent="0.2">
      <c r="B100" s="114"/>
      <c r="D100" s="115" t="s">
        <v>967</v>
      </c>
      <c r="E100" s="116"/>
      <c r="F100" s="116"/>
      <c r="G100" s="116"/>
      <c r="H100" s="116"/>
      <c r="I100" s="116"/>
      <c r="J100" s="117">
        <f>J226</f>
        <v>0</v>
      </c>
      <c r="L100" s="114"/>
    </row>
    <row r="101" spans="2:12" s="10" customFormat="1" ht="19.899999999999999" customHeight="1" x14ac:dyDescent="0.2">
      <c r="B101" s="114"/>
      <c r="D101" s="115" t="s">
        <v>968</v>
      </c>
      <c r="E101" s="116"/>
      <c r="F101" s="116"/>
      <c r="G101" s="116"/>
      <c r="H101" s="116"/>
      <c r="I101" s="116"/>
      <c r="J101" s="117">
        <f>J246</f>
        <v>0</v>
      </c>
      <c r="L101" s="114"/>
    </row>
    <row r="102" spans="2:12" s="10" customFormat="1" ht="19.899999999999999" customHeight="1" x14ac:dyDescent="0.2">
      <c r="B102" s="114"/>
      <c r="D102" s="115" t="s">
        <v>139</v>
      </c>
      <c r="E102" s="116"/>
      <c r="F102" s="116"/>
      <c r="G102" s="116"/>
      <c r="H102" s="116"/>
      <c r="I102" s="116"/>
      <c r="J102" s="117">
        <f>J254</f>
        <v>0</v>
      </c>
      <c r="L102" s="114"/>
    </row>
    <row r="103" spans="2:12" s="10" customFormat="1" ht="19.899999999999999" customHeight="1" x14ac:dyDescent="0.2">
      <c r="B103" s="114"/>
      <c r="D103" s="115" t="s">
        <v>744</v>
      </c>
      <c r="E103" s="116"/>
      <c r="F103" s="116"/>
      <c r="G103" s="116"/>
      <c r="H103" s="116"/>
      <c r="I103" s="116"/>
      <c r="J103" s="117">
        <f>J289</f>
        <v>0</v>
      </c>
      <c r="L103" s="114"/>
    </row>
    <row r="104" spans="2:12" s="10" customFormat="1" ht="19.899999999999999" customHeight="1" x14ac:dyDescent="0.2">
      <c r="B104" s="114"/>
      <c r="D104" s="115" t="s">
        <v>969</v>
      </c>
      <c r="E104" s="116"/>
      <c r="F104" s="116"/>
      <c r="G104" s="116"/>
      <c r="H104" s="116"/>
      <c r="I104" s="116"/>
      <c r="J104" s="117">
        <f>J308</f>
        <v>0</v>
      </c>
      <c r="L104" s="114"/>
    </row>
    <row r="105" spans="2:12" s="10" customFormat="1" ht="19.899999999999999" customHeight="1" x14ac:dyDescent="0.2">
      <c r="B105" s="114"/>
      <c r="D105" s="115" t="s">
        <v>1146</v>
      </c>
      <c r="E105" s="116"/>
      <c r="F105" s="116"/>
      <c r="G105" s="116"/>
      <c r="H105" s="116"/>
      <c r="I105" s="116"/>
      <c r="J105" s="117">
        <f>J330</f>
        <v>0</v>
      </c>
      <c r="L105" s="114"/>
    </row>
    <row r="106" spans="2:12" s="9" customFormat="1" ht="24.95" customHeight="1" x14ac:dyDescent="0.2">
      <c r="B106" s="110"/>
      <c r="D106" s="111" t="s">
        <v>1147</v>
      </c>
      <c r="E106" s="112"/>
      <c r="F106" s="112"/>
      <c r="G106" s="112"/>
      <c r="H106" s="112"/>
      <c r="I106" s="112"/>
      <c r="J106" s="113">
        <f>J335</f>
        <v>0</v>
      </c>
      <c r="L106" s="110"/>
    </row>
    <row r="107" spans="2:12" s="10" customFormat="1" ht="19.899999999999999" customHeight="1" x14ac:dyDescent="0.2">
      <c r="B107" s="114"/>
      <c r="D107" s="115" t="s">
        <v>1148</v>
      </c>
      <c r="E107" s="116"/>
      <c r="F107" s="116"/>
      <c r="G107" s="116"/>
      <c r="H107" s="116"/>
      <c r="I107" s="116"/>
      <c r="J107" s="117">
        <f>J336</f>
        <v>0</v>
      </c>
      <c r="L107" s="114"/>
    </row>
    <row r="108" spans="2:12" s="9" customFormat="1" ht="24.95" customHeight="1" x14ac:dyDescent="0.2">
      <c r="B108" s="110"/>
      <c r="D108" s="111" t="s">
        <v>140</v>
      </c>
      <c r="E108" s="112"/>
      <c r="F108" s="112"/>
      <c r="G108" s="112"/>
      <c r="H108" s="112"/>
      <c r="I108" s="112"/>
      <c r="J108" s="113">
        <f>J347</f>
        <v>0</v>
      </c>
      <c r="L108" s="110"/>
    </row>
    <row r="109" spans="2:12" s="9" customFormat="1" ht="24.95" customHeight="1" x14ac:dyDescent="0.2">
      <c r="B109" s="110"/>
      <c r="D109" s="111" t="s">
        <v>141</v>
      </c>
      <c r="E109" s="112"/>
      <c r="F109" s="112"/>
      <c r="G109" s="112"/>
      <c r="H109" s="112"/>
      <c r="I109" s="112"/>
      <c r="J109" s="113">
        <f>J352</f>
        <v>0</v>
      </c>
      <c r="L109" s="110"/>
    </row>
    <row r="110" spans="2:12" s="10" customFormat="1" ht="19.899999999999999" customHeight="1" x14ac:dyDescent="0.2">
      <c r="B110" s="114"/>
      <c r="D110" s="115" t="s">
        <v>970</v>
      </c>
      <c r="E110" s="116"/>
      <c r="F110" s="116"/>
      <c r="G110" s="116"/>
      <c r="H110" s="116"/>
      <c r="I110" s="116"/>
      <c r="J110" s="117">
        <f>J353</f>
        <v>0</v>
      </c>
      <c r="L110" s="114"/>
    </row>
    <row r="111" spans="2:12" s="10" customFormat="1" ht="19.899999999999999" customHeight="1" x14ac:dyDescent="0.2">
      <c r="B111" s="114"/>
      <c r="D111" s="115" t="s">
        <v>1419</v>
      </c>
      <c r="E111" s="116"/>
      <c r="F111" s="116"/>
      <c r="G111" s="116"/>
      <c r="H111" s="116"/>
      <c r="I111" s="116"/>
      <c r="J111" s="117">
        <f>J362</f>
        <v>0</v>
      </c>
      <c r="L111" s="114"/>
    </row>
    <row r="112" spans="2:12" s="10" customFormat="1" ht="19.899999999999999" customHeight="1" x14ac:dyDescent="0.2">
      <c r="B112" s="114"/>
      <c r="D112" s="115" t="s">
        <v>1420</v>
      </c>
      <c r="E112" s="116"/>
      <c r="F112" s="116"/>
      <c r="G112" s="116"/>
      <c r="H112" s="116"/>
      <c r="I112" s="116"/>
      <c r="J112" s="117">
        <f>J366</f>
        <v>0</v>
      </c>
      <c r="L112" s="114"/>
    </row>
    <row r="113" spans="1:31" s="2" customFormat="1" ht="21.75" customHeight="1" x14ac:dyDescent="0.2">
      <c r="A113" s="29"/>
      <c r="B113" s="30"/>
      <c r="C113" s="29"/>
      <c r="D113" s="29"/>
      <c r="E113" s="29"/>
      <c r="F113" s="29"/>
      <c r="G113" s="29"/>
      <c r="H113" s="29"/>
      <c r="I113" s="29"/>
      <c r="J113" s="29"/>
      <c r="K113" s="29"/>
      <c r="L113" s="39"/>
      <c r="S113" s="29"/>
      <c r="T113" s="29"/>
      <c r="U113" s="29"/>
      <c r="V113" s="29"/>
      <c r="W113" s="29"/>
      <c r="X113" s="29"/>
      <c r="Y113" s="29"/>
      <c r="Z113" s="29"/>
      <c r="AA113" s="29"/>
      <c r="AB113" s="29"/>
      <c r="AC113" s="29"/>
      <c r="AD113" s="29"/>
      <c r="AE113" s="29"/>
    </row>
    <row r="114" spans="1:31" s="2" customFormat="1" ht="6.95" customHeight="1" x14ac:dyDescent="0.2">
      <c r="A114" s="29"/>
      <c r="B114" s="44"/>
      <c r="C114" s="45"/>
      <c r="D114" s="45"/>
      <c r="E114" s="45"/>
      <c r="F114" s="45"/>
      <c r="G114" s="45"/>
      <c r="H114" s="45"/>
      <c r="I114" s="45"/>
      <c r="J114" s="45"/>
      <c r="K114" s="45"/>
      <c r="L114" s="39"/>
      <c r="S114" s="29"/>
      <c r="T114" s="29"/>
      <c r="U114" s="29"/>
      <c r="V114" s="29"/>
      <c r="W114" s="29"/>
      <c r="X114" s="29"/>
      <c r="Y114" s="29"/>
      <c r="Z114" s="29"/>
      <c r="AA114" s="29"/>
      <c r="AB114" s="29"/>
      <c r="AC114" s="29"/>
      <c r="AD114" s="29"/>
      <c r="AE114" s="29"/>
    </row>
    <row r="118" spans="1:31" s="2" customFormat="1" ht="6.95" customHeight="1" x14ac:dyDescent="0.2">
      <c r="A118" s="29"/>
      <c r="B118" s="46"/>
      <c r="C118" s="47"/>
      <c r="D118" s="47"/>
      <c r="E118" s="47"/>
      <c r="F118" s="47"/>
      <c r="G118" s="47"/>
      <c r="H118" s="47"/>
      <c r="I118" s="47"/>
      <c r="J118" s="47"/>
      <c r="K118" s="47"/>
      <c r="L118" s="39"/>
      <c r="S118" s="29"/>
      <c r="T118" s="29"/>
      <c r="U118" s="29"/>
      <c r="V118" s="29"/>
      <c r="W118" s="29"/>
      <c r="X118" s="29"/>
      <c r="Y118" s="29"/>
      <c r="Z118" s="29"/>
      <c r="AA118" s="29"/>
      <c r="AB118" s="29"/>
      <c r="AC118" s="29"/>
      <c r="AD118" s="29"/>
      <c r="AE118" s="29"/>
    </row>
    <row r="119" spans="1:31" s="2" customFormat="1" ht="24.95" customHeight="1" x14ac:dyDescent="0.2">
      <c r="A119" s="29"/>
      <c r="B119" s="30"/>
      <c r="C119" s="21" t="s">
        <v>142</v>
      </c>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31" s="2" customFormat="1" ht="6.95" customHeight="1" x14ac:dyDescent="0.2">
      <c r="A120" s="29"/>
      <c r="B120" s="30"/>
      <c r="C120" s="29"/>
      <c r="D120" s="29"/>
      <c r="E120" s="29"/>
      <c r="F120" s="29"/>
      <c r="G120" s="29"/>
      <c r="H120" s="29"/>
      <c r="I120" s="29"/>
      <c r="J120" s="29"/>
      <c r="K120" s="29"/>
      <c r="L120" s="39"/>
      <c r="S120" s="29"/>
      <c r="T120" s="29"/>
      <c r="U120" s="29"/>
      <c r="V120" s="29"/>
      <c r="W120" s="29"/>
      <c r="X120" s="29"/>
      <c r="Y120" s="29"/>
      <c r="Z120" s="29"/>
      <c r="AA120" s="29"/>
      <c r="AB120" s="29"/>
      <c r="AC120" s="29"/>
      <c r="AD120" s="29"/>
      <c r="AE120" s="29"/>
    </row>
    <row r="121" spans="1:31" s="2" customFormat="1" ht="12" customHeight="1" x14ac:dyDescent="0.2">
      <c r="A121" s="29"/>
      <c r="B121" s="30"/>
      <c r="C121" s="26" t="s">
        <v>14</v>
      </c>
      <c r="D121" s="29"/>
      <c r="E121" s="29"/>
      <c r="F121" s="29"/>
      <c r="G121" s="29"/>
      <c r="H121" s="29"/>
      <c r="I121" s="29"/>
      <c r="J121" s="29"/>
      <c r="K121" s="29"/>
      <c r="L121" s="39"/>
      <c r="S121" s="29"/>
      <c r="T121" s="29"/>
      <c r="U121" s="29"/>
      <c r="V121" s="29"/>
      <c r="W121" s="29"/>
      <c r="X121" s="29"/>
      <c r="Y121" s="29"/>
      <c r="Z121" s="29"/>
      <c r="AA121" s="29"/>
      <c r="AB121" s="29"/>
      <c r="AC121" s="29"/>
      <c r="AD121" s="29"/>
      <c r="AE121" s="29"/>
    </row>
    <row r="122" spans="1:31" s="2" customFormat="1" ht="16.5" customHeight="1" x14ac:dyDescent="0.2">
      <c r="A122" s="29"/>
      <c r="B122" s="30"/>
      <c r="C122" s="29"/>
      <c r="D122" s="29"/>
      <c r="E122" s="253" t="str">
        <f>E7</f>
        <v>Oprava trati Moravské Bránice – Moravský Krumlov</v>
      </c>
      <c r="F122" s="254"/>
      <c r="G122" s="254"/>
      <c r="H122" s="254"/>
      <c r="I122" s="29"/>
      <c r="J122" s="29"/>
      <c r="K122" s="29"/>
      <c r="L122" s="39"/>
      <c r="S122" s="29"/>
      <c r="T122" s="29"/>
      <c r="U122" s="29"/>
      <c r="V122" s="29"/>
      <c r="W122" s="29"/>
      <c r="X122" s="29"/>
      <c r="Y122" s="29"/>
      <c r="Z122" s="29"/>
      <c r="AA122" s="29"/>
      <c r="AB122" s="29"/>
      <c r="AC122" s="29"/>
      <c r="AD122" s="29"/>
      <c r="AE122" s="29"/>
    </row>
    <row r="123" spans="1:31" s="2" customFormat="1" ht="12" customHeight="1" x14ac:dyDescent="0.2">
      <c r="A123" s="29"/>
      <c r="B123" s="30"/>
      <c r="C123" s="26" t="s">
        <v>131</v>
      </c>
      <c r="D123" s="29"/>
      <c r="E123" s="29"/>
      <c r="F123" s="29"/>
      <c r="G123" s="29"/>
      <c r="H123" s="29"/>
      <c r="I123" s="29"/>
      <c r="J123" s="29"/>
      <c r="K123" s="29"/>
      <c r="L123" s="39"/>
      <c r="S123" s="29"/>
      <c r="T123" s="29"/>
      <c r="U123" s="29"/>
      <c r="V123" s="29"/>
      <c r="W123" s="29"/>
      <c r="X123" s="29"/>
      <c r="Y123" s="29"/>
      <c r="Z123" s="29"/>
      <c r="AA123" s="29"/>
      <c r="AB123" s="29"/>
      <c r="AC123" s="29"/>
      <c r="AD123" s="29"/>
      <c r="AE123" s="29"/>
    </row>
    <row r="124" spans="1:31" s="2" customFormat="1" ht="16.5" customHeight="1" x14ac:dyDescent="0.2">
      <c r="A124" s="29"/>
      <c r="B124" s="30"/>
      <c r="C124" s="29"/>
      <c r="D124" s="29"/>
      <c r="E124" s="247" t="str">
        <f>E9</f>
        <v>SO 218 - Propustek vev. km 127,607</v>
      </c>
      <c r="F124" s="252"/>
      <c r="G124" s="252"/>
      <c r="H124" s="252"/>
      <c r="I124" s="29"/>
      <c r="J124" s="29"/>
      <c r="K124" s="29"/>
      <c r="L124" s="39"/>
      <c r="S124" s="29"/>
      <c r="T124" s="29"/>
      <c r="U124" s="29"/>
      <c r="V124" s="29"/>
      <c r="W124" s="29"/>
      <c r="X124" s="29"/>
      <c r="Y124" s="29"/>
      <c r="Z124" s="29"/>
      <c r="AA124" s="29"/>
      <c r="AB124" s="29"/>
      <c r="AC124" s="29"/>
      <c r="AD124" s="29"/>
      <c r="AE124" s="29"/>
    </row>
    <row r="125" spans="1:31" s="2" customFormat="1" ht="6.95" customHeight="1" x14ac:dyDescent="0.2">
      <c r="A125" s="29"/>
      <c r="B125" s="30"/>
      <c r="C125" s="29"/>
      <c r="D125" s="29"/>
      <c r="E125" s="29"/>
      <c r="F125" s="29"/>
      <c r="G125" s="29"/>
      <c r="H125" s="29"/>
      <c r="I125" s="29"/>
      <c r="J125" s="29"/>
      <c r="K125" s="29"/>
      <c r="L125" s="39"/>
      <c r="S125" s="29"/>
      <c r="T125" s="29"/>
      <c r="U125" s="29"/>
      <c r="V125" s="29"/>
      <c r="W125" s="29"/>
      <c r="X125" s="29"/>
      <c r="Y125" s="29"/>
      <c r="Z125" s="29"/>
      <c r="AA125" s="29"/>
      <c r="AB125" s="29"/>
      <c r="AC125" s="29"/>
      <c r="AD125" s="29"/>
      <c r="AE125" s="29"/>
    </row>
    <row r="126" spans="1:31" s="2" customFormat="1" ht="12" customHeight="1" x14ac:dyDescent="0.2">
      <c r="A126" s="29"/>
      <c r="B126" s="30"/>
      <c r="C126" s="26" t="s">
        <v>18</v>
      </c>
      <c r="D126" s="29"/>
      <c r="E126" s="29"/>
      <c r="F126" s="24" t="str">
        <f>F12</f>
        <v>Mezistaniční úsek km 128,431 – 122,460</v>
      </c>
      <c r="G126" s="29"/>
      <c r="H126" s="29"/>
      <c r="I126" s="26" t="s">
        <v>20</v>
      </c>
      <c r="J126" s="52" t="str">
        <f>IF(J12="","",J12)</f>
        <v>11. 2. 2021</v>
      </c>
      <c r="K126" s="29"/>
      <c r="L126" s="39"/>
      <c r="S126" s="29"/>
      <c r="T126" s="29"/>
      <c r="U126" s="29"/>
      <c r="V126" s="29"/>
      <c r="W126" s="29"/>
      <c r="X126" s="29"/>
      <c r="Y126" s="29"/>
      <c r="Z126" s="29"/>
      <c r="AA126" s="29"/>
      <c r="AB126" s="29"/>
      <c r="AC126" s="29"/>
      <c r="AD126" s="29"/>
      <c r="AE126" s="29"/>
    </row>
    <row r="127" spans="1:31" s="2" customFormat="1" ht="6.95" customHeight="1" x14ac:dyDescent="0.2">
      <c r="A127" s="29"/>
      <c r="B127" s="30"/>
      <c r="C127" s="29"/>
      <c r="D127" s="29"/>
      <c r="E127" s="29"/>
      <c r="F127" s="29"/>
      <c r="G127" s="29"/>
      <c r="H127" s="29"/>
      <c r="I127" s="29"/>
      <c r="J127" s="29"/>
      <c r="K127" s="29"/>
      <c r="L127" s="39"/>
      <c r="S127" s="29"/>
      <c r="T127" s="29"/>
      <c r="U127" s="29"/>
      <c r="V127" s="29"/>
      <c r="W127" s="29"/>
      <c r="X127" s="29"/>
      <c r="Y127" s="29"/>
      <c r="Z127" s="29"/>
      <c r="AA127" s="29"/>
      <c r="AB127" s="29"/>
      <c r="AC127" s="29"/>
      <c r="AD127" s="29"/>
      <c r="AE127" s="29"/>
    </row>
    <row r="128" spans="1:31" s="2" customFormat="1" ht="25.7" customHeight="1" x14ac:dyDescent="0.2">
      <c r="A128" s="29"/>
      <c r="B128" s="30"/>
      <c r="C128" s="26" t="s">
        <v>22</v>
      </c>
      <c r="D128" s="29"/>
      <c r="E128" s="29"/>
      <c r="F128" s="24" t="str">
        <f>E15</f>
        <v>SPRÁVA ŽELEZNIC, STÁTNÍ ORGANIZACE</v>
      </c>
      <c r="G128" s="29"/>
      <c r="H128" s="29"/>
      <c r="I128" s="26" t="s">
        <v>28</v>
      </c>
      <c r="J128" s="27" t="str">
        <f>E21</f>
        <v>Dopravní projektování a.s.</v>
      </c>
      <c r="K128" s="29"/>
      <c r="L128" s="39"/>
      <c r="S128" s="29"/>
      <c r="T128" s="29"/>
      <c r="U128" s="29"/>
      <c r="V128" s="29"/>
      <c r="W128" s="29"/>
      <c r="X128" s="29"/>
      <c r="Y128" s="29"/>
      <c r="Z128" s="29"/>
      <c r="AA128" s="29"/>
      <c r="AB128" s="29"/>
      <c r="AC128" s="29"/>
      <c r="AD128" s="29"/>
      <c r="AE128" s="29"/>
    </row>
    <row r="129" spans="1:65" s="2" customFormat="1" ht="25.7" customHeight="1" x14ac:dyDescent="0.2">
      <c r="A129" s="29"/>
      <c r="B129" s="30"/>
      <c r="C129" s="26" t="s">
        <v>26</v>
      </c>
      <c r="D129" s="29"/>
      <c r="E129" s="29"/>
      <c r="F129" s="24" t="str">
        <f>IF(E18="","",E18)</f>
        <v xml:space="preserve"> </v>
      </c>
      <c r="G129" s="29"/>
      <c r="H129" s="29"/>
      <c r="I129" s="26" t="s">
        <v>30</v>
      </c>
      <c r="J129" s="27" t="str">
        <f>E24</f>
        <v>Dopravní projektování spol. s r.o.</v>
      </c>
      <c r="K129" s="29"/>
      <c r="L129" s="39"/>
      <c r="S129" s="29"/>
      <c r="T129" s="29"/>
      <c r="U129" s="29"/>
      <c r="V129" s="29"/>
      <c r="W129" s="29"/>
      <c r="X129" s="29"/>
      <c r="Y129" s="29"/>
      <c r="Z129" s="29"/>
      <c r="AA129" s="29"/>
      <c r="AB129" s="29"/>
      <c r="AC129" s="29"/>
      <c r="AD129" s="29"/>
      <c r="AE129" s="29"/>
    </row>
    <row r="130" spans="1:65" s="2" customFormat="1" ht="10.35" customHeight="1" x14ac:dyDescent="0.2">
      <c r="A130" s="29"/>
      <c r="B130" s="30"/>
      <c r="C130" s="29"/>
      <c r="D130" s="29"/>
      <c r="E130" s="29"/>
      <c r="F130" s="29"/>
      <c r="G130" s="29"/>
      <c r="H130" s="29"/>
      <c r="I130" s="29"/>
      <c r="J130" s="29"/>
      <c r="K130" s="29"/>
      <c r="L130" s="39"/>
      <c r="S130" s="29"/>
      <c r="T130" s="29"/>
      <c r="U130" s="29"/>
      <c r="V130" s="29"/>
      <c r="W130" s="29"/>
      <c r="X130" s="29"/>
      <c r="Y130" s="29"/>
      <c r="Z130" s="29"/>
      <c r="AA130" s="29"/>
      <c r="AB130" s="29"/>
      <c r="AC130" s="29"/>
      <c r="AD130" s="29"/>
      <c r="AE130" s="29"/>
    </row>
    <row r="131" spans="1:65" s="11" customFormat="1" ht="29.25" customHeight="1" x14ac:dyDescent="0.2">
      <c r="A131" s="118"/>
      <c r="B131" s="119"/>
      <c r="C131" s="120" t="s">
        <v>143</v>
      </c>
      <c r="D131" s="121" t="s">
        <v>57</v>
      </c>
      <c r="E131" s="121" t="s">
        <v>53</v>
      </c>
      <c r="F131" s="121" t="s">
        <v>54</v>
      </c>
      <c r="G131" s="121" t="s">
        <v>144</v>
      </c>
      <c r="H131" s="121" t="s">
        <v>145</v>
      </c>
      <c r="I131" s="121" t="s">
        <v>146</v>
      </c>
      <c r="J131" s="121" t="s">
        <v>135</v>
      </c>
      <c r="K131" s="122" t="s">
        <v>147</v>
      </c>
      <c r="L131" s="123"/>
      <c r="M131" s="59" t="s">
        <v>1</v>
      </c>
      <c r="N131" s="60" t="s">
        <v>36</v>
      </c>
      <c r="O131" s="60" t="s">
        <v>148</v>
      </c>
      <c r="P131" s="60" t="s">
        <v>149</v>
      </c>
      <c r="Q131" s="60" t="s">
        <v>150</v>
      </c>
      <c r="R131" s="60" t="s">
        <v>151</v>
      </c>
      <c r="S131" s="60" t="s">
        <v>152</v>
      </c>
      <c r="T131" s="61" t="s">
        <v>153</v>
      </c>
      <c r="U131" s="118"/>
      <c r="V131" s="118"/>
      <c r="W131" s="118"/>
      <c r="X131" s="118"/>
      <c r="Y131" s="118"/>
      <c r="Z131" s="118"/>
      <c r="AA131" s="118"/>
      <c r="AB131" s="118"/>
      <c r="AC131" s="118"/>
      <c r="AD131" s="118"/>
      <c r="AE131" s="118"/>
    </row>
    <row r="132" spans="1:65" s="2" customFormat="1" ht="22.9" customHeight="1" x14ac:dyDescent="0.25">
      <c r="A132" s="29"/>
      <c r="B132" s="30"/>
      <c r="C132" s="66" t="s">
        <v>154</v>
      </c>
      <c r="D132" s="29"/>
      <c r="E132" s="29"/>
      <c r="F132" s="29"/>
      <c r="G132" s="29"/>
      <c r="H132" s="29"/>
      <c r="I132" s="29"/>
      <c r="J132" s="124">
        <f>BK132</f>
        <v>0</v>
      </c>
      <c r="K132" s="29"/>
      <c r="L132" s="30"/>
      <c r="M132" s="62"/>
      <c r="N132" s="53"/>
      <c r="O132" s="63"/>
      <c r="P132" s="125">
        <f>P133+P335+P347+P352</f>
        <v>1660.661756</v>
      </c>
      <c r="Q132" s="63"/>
      <c r="R132" s="125">
        <f>R133+R335+R347+R352</f>
        <v>245.52217733999998</v>
      </c>
      <c r="S132" s="63"/>
      <c r="T132" s="126">
        <f>T133+T335+T347+T352</f>
        <v>107.6716</v>
      </c>
      <c r="U132" s="29"/>
      <c r="V132" s="29"/>
      <c r="W132" s="29"/>
      <c r="X132" s="29"/>
      <c r="Y132" s="29"/>
      <c r="Z132" s="29"/>
      <c r="AA132" s="29"/>
      <c r="AB132" s="29"/>
      <c r="AC132" s="29"/>
      <c r="AD132" s="29"/>
      <c r="AE132" s="29"/>
      <c r="AT132" s="17" t="s">
        <v>71</v>
      </c>
      <c r="AU132" s="17" t="s">
        <v>137</v>
      </c>
      <c r="BK132" s="127">
        <f>BK133+BK335+BK347+BK352</f>
        <v>0</v>
      </c>
    </row>
    <row r="133" spans="1:65" s="12" customFormat="1" ht="25.9" customHeight="1" x14ac:dyDescent="0.2">
      <c r="B133" s="128"/>
      <c r="D133" s="129" t="s">
        <v>71</v>
      </c>
      <c r="E133" s="130" t="s">
        <v>155</v>
      </c>
      <c r="F133" s="130" t="s">
        <v>156</v>
      </c>
      <c r="J133" s="131">
        <f>BK133</f>
        <v>0</v>
      </c>
      <c r="L133" s="128"/>
      <c r="M133" s="132"/>
      <c r="N133" s="133"/>
      <c r="O133" s="133"/>
      <c r="P133" s="134">
        <f>P134+P198+P226+P246+P254+P289+P308+P330</f>
        <v>1650.3439920000001</v>
      </c>
      <c r="Q133" s="133"/>
      <c r="R133" s="134">
        <f>R134+R198+R226+R246+R254+R289+R308+R330</f>
        <v>245.37817733999998</v>
      </c>
      <c r="S133" s="133"/>
      <c r="T133" s="135">
        <f>T134+T198+T226+T246+T254+T289+T308+T330</f>
        <v>107.6716</v>
      </c>
      <c r="AR133" s="129" t="s">
        <v>80</v>
      </c>
      <c r="AT133" s="136" t="s">
        <v>71</v>
      </c>
      <c r="AU133" s="136" t="s">
        <v>72</v>
      </c>
      <c r="AY133" s="129" t="s">
        <v>157</v>
      </c>
      <c r="BK133" s="137">
        <f>BK134+BK198+BK226+BK246+BK254+BK289+BK308+BK330</f>
        <v>0</v>
      </c>
    </row>
    <row r="134" spans="1:65" s="12" customFormat="1" ht="22.9" customHeight="1" x14ac:dyDescent="0.2">
      <c r="B134" s="128"/>
      <c r="D134" s="129" t="s">
        <v>71</v>
      </c>
      <c r="E134" s="138" t="s">
        <v>80</v>
      </c>
      <c r="F134" s="138" t="s">
        <v>745</v>
      </c>
      <c r="J134" s="139">
        <f>BK134</f>
        <v>0</v>
      </c>
      <c r="L134" s="128"/>
      <c r="M134" s="132"/>
      <c r="N134" s="133"/>
      <c r="O134" s="133"/>
      <c r="P134" s="134">
        <f>SUM(P135:P197)</f>
        <v>217.81148600000003</v>
      </c>
      <c r="Q134" s="133"/>
      <c r="R134" s="134">
        <f>SUM(R135:R197)</f>
        <v>207.023585</v>
      </c>
      <c r="S134" s="133"/>
      <c r="T134" s="135">
        <f>SUM(T135:T197)</f>
        <v>0</v>
      </c>
      <c r="AR134" s="129" t="s">
        <v>80</v>
      </c>
      <c r="AT134" s="136" t="s">
        <v>71</v>
      </c>
      <c r="AU134" s="136" t="s">
        <v>80</v>
      </c>
      <c r="AY134" s="129" t="s">
        <v>157</v>
      </c>
      <c r="BK134" s="137">
        <f>SUM(BK135:BK197)</f>
        <v>0</v>
      </c>
    </row>
    <row r="135" spans="1:65" s="2" customFormat="1" ht="48" x14ac:dyDescent="0.2">
      <c r="A135" s="29"/>
      <c r="B135" s="140"/>
      <c r="C135" s="141" t="s">
        <v>80</v>
      </c>
      <c r="D135" s="141" t="s">
        <v>160</v>
      </c>
      <c r="E135" s="142" t="s">
        <v>971</v>
      </c>
      <c r="F135" s="143" t="s">
        <v>972</v>
      </c>
      <c r="G135" s="144" t="s">
        <v>195</v>
      </c>
      <c r="H135" s="145">
        <v>90</v>
      </c>
      <c r="I135" s="146"/>
      <c r="J135" s="146">
        <f>ROUND(I135*H135,2)</f>
        <v>0</v>
      </c>
      <c r="K135" s="143" t="s">
        <v>201</v>
      </c>
      <c r="L135" s="30"/>
      <c r="M135" s="147" t="s">
        <v>1</v>
      </c>
      <c r="N135" s="148" t="s">
        <v>37</v>
      </c>
      <c r="O135" s="149">
        <v>0.25800000000000001</v>
      </c>
      <c r="P135" s="149">
        <f>O135*H135</f>
        <v>23.22</v>
      </c>
      <c r="Q135" s="149">
        <v>0</v>
      </c>
      <c r="R135" s="149">
        <f>Q135*H135</f>
        <v>0</v>
      </c>
      <c r="S135" s="149">
        <v>0</v>
      </c>
      <c r="T135" s="150">
        <f>S135*H135</f>
        <v>0</v>
      </c>
      <c r="U135" s="29"/>
      <c r="V135" s="29"/>
      <c r="W135" s="29"/>
      <c r="X135" s="29"/>
      <c r="Y135" s="29"/>
      <c r="Z135" s="29"/>
      <c r="AA135" s="29"/>
      <c r="AB135" s="29"/>
      <c r="AC135" s="29"/>
      <c r="AD135" s="29"/>
      <c r="AE135" s="29"/>
      <c r="AR135" s="151" t="s">
        <v>165</v>
      </c>
      <c r="AT135" s="151" t="s">
        <v>160</v>
      </c>
      <c r="AU135" s="151" t="s">
        <v>82</v>
      </c>
      <c r="AY135" s="17" t="s">
        <v>157</v>
      </c>
      <c r="BE135" s="152">
        <f>IF(N135="základní",J135,0)</f>
        <v>0</v>
      </c>
      <c r="BF135" s="152">
        <f>IF(N135="snížená",J135,0)</f>
        <v>0</v>
      </c>
      <c r="BG135" s="152">
        <f>IF(N135="zákl. přenesená",J135,0)</f>
        <v>0</v>
      </c>
      <c r="BH135" s="152">
        <f>IF(N135="sníž. přenesená",J135,0)</f>
        <v>0</v>
      </c>
      <c r="BI135" s="152">
        <f>IF(N135="nulová",J135,0)</f>
        <v>0</v>
      </c>
      <c r="BJ135" s="17" t="s">
        <v>80</v>
      </c>
      <c r="BK135" s="152">
        <f>ROUND(I135*H135,2)</f>
        <v>0</v>
      </c>
      <c r="BL135" s="17" t="s">
        <v>165</v>
      </c>
      <c r="BM135" s="151" t="s">
        <v>1962</v>
      </c>
    </row>
    <row r="136" spans="1:65" s="2" customFormat="1" ht="97.5" x14ac:dyDescent="0.2">
      <c r="A136" s="29"/>
      <c r="B136" s="30"/>
      <c r="C136" s="29"/>
      <c r="D136" s="153" t="s">
        <v>167</v>
      </c>
      <c r="E136" s="29"/>
      <c r="F136" s="154" t="s">
        <v>974</v>
      </c>
      <c r="G136" s="29"/>
      <c r="H136" s="29"/>
      <c r="I136" s="29"/>
      <c r="J136" s="29"/>
      <c r="K136" s="29"/>
      <c r="L136" s="30"/>
      <c r="M136" s="155"/>
      <c r="N136" s="156"/>
      <c r="O136" s="55"/>
      <c r="P136" s="55"/>
      <c r="Q136" s="55"/>
      <c r="R136" s="55"/>
      <c r="S136" s="55"/>
      <c r="T136" s="56"/>
      <c r="U136" s="29"/>
      <c r="V136" s="29"/>
      <c r="W136" s="29"/>
      <c r="X136" s="29"/>
      <c r="Y136" s="29"/>
      <c r="Z136" s="29"/>
      <c r="AA136" s="29"/>
      <c r="AB136" s="29"/>
      <c r="AC136" s="29"/>
      <c r="AD136" s="29"/>
      <c r="AE136" s="29"/>
      <c r="AT136" s="17" t="s">
        <v>167</v>
      </c>
      <c r="AU136" s="17" t="s">
        <v>82</v>
      </c>
    </row>
    <row r="137" spans="1:65" s="2" customFormat="1" ht="24" x14ac:dyDescent="0.2">
      <c r="A137" s="29"/>
      <c r="B137" s="140"/>
      <c r="C137" s="141" t="s">
        <v>82</v>
      </c>
      <c r="D137" s="141" t="s">
        <v>160</v>
      </c>
      <c r="E137" s="142" t="s">
        <v>1154</v>
      </c>
      <c r="F137" s="143" t="s">
        <v>1155</v>
      </c>
      <c r="G137" s="144" t="s">
        <v>1156</v>
      </c>
      <c r="H137" s="145">
        <v>40</v>
      </c>
      <c r="I137" s="146"/>
      <c r="J137" s="146">
        <f>ROUND(I137*H137,2)</f>
        <v>0</v>
      </c>
      <c r="K137" s="143" t="s">
        <v>1963</v>
      </c>
      <c r="L137" s="30"/>
      <c r="M137" s="147" t="s">
        <v>1</v>
      </c>
      <c r="N137" s="148" t="s">
        <v>37</v>
      </c>
      <c r="O137" s="149">
        <v>0.2</v>
      </c>
      <c r="P137" s="149">
        <f>O137*H137</f>
        <v>8</v>
      </c>
      <c r="Q137" s="149">
        <v>0</v>
      </c>
      <c r="R137" s="149">
        <f>Q137*H137</f>
        <v>0</v>
      </c>
      <c r="S137" s="149">
        <v>0</v>
      </c>
      <c r="T137" s="150">
        <f>S137*H137</f>
        <v>0</v>
      </c>
      <c r="U137" s="29"/>
      <c r="V137" s="29"/>
      <c r="W137" s="29"/>
      <c r="X137" s="29"/>
      <c r="Y137" s="29"/>
      <c r="Z137" s="29"/>
      <c r="AA137" s="29"/>
      <c r="AB137" s="29"/>
      <c r="AC137" s="29"/>
      <c r="AD137" s="29"/>
      <c r="AE137" s="29"/>
      <c r="AR137" s="151" t="s">
        <v>165</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1964</v>
      </c>
    </row>
    <row r="138" spans="1:65" s="2" customFormat="1" ht="253.5" x14ac:dyDescent="0.2">
      <c r="A138" s="29"/>
      <c r="B138" s="30"/>
      <c r="C138" s="29"/>
      <c r="D138" s="153" t="s">
        <v>167</v>
      </c>
      <c r="E138" s="29"/>
      <c r="F138" s="154" t="s">
        <v>1965</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14" customFormat="1" x14ac:dyDescent="0.2">
      <c r="B139" s="163"/>
      <c r="D139" s="153" t="s">
        <v>169</v>
      </c>
      <c r="E139" s="164" t="s">
        <v>1</v>
      </c>
      <c r="F139" s="165" t="s">
        <v>1966</v>
      </c>
      <c r="H139" s="166">
        <v>40</v>
      </c>
      <c r="L139" s="163"/>
      <c r="M139" s="167"/>
      <c r="N139" s="168"/>
      <c r="O139" s="168"/>
      <c r="P139" s="168"/>
      <c r="Q139" s="168"/>
      <c r="R139" s="168"/>
      <c r="S139" s="168"/>
      <c r="T139" s="169"/>
      <c r="AT139" s="164" t="s">
        <v>169</v>
      </c>
      <c r="AU139" s="164" t="s">
        <v>82</v>
      </c>
      <c r="AV139" s="14" t="s">
        <v>82</v>
      </c>
      <c r="AW139" s="14" t="s">
        <v>171</v>
      </c>
      <c r="AX139" s="14" t="s">
        <v>80</v>
      </c>
      <c r="AY139" s="164" t="s">
        <v>157</v>
      </c>
    </row>
    <row r="140" spans="1:65" s="2" customFormat="1" ht="36" x14ac:dyDescent="0.2">
      <c r="A140" s="29"/>
      <c r="B140" s="140"/>
      <c r="C140" s="141" t="s">
        <v>182</v>
      </c>
      <c r="D140" s="141" t="s">
        <v>160</v>
      </c>
      <c r="E140" s="142" t="s">
        <v>1160</v>
      </c>
      <c r="F140" s="143" t="s">
        <v>1161</v>
      </c>
      <c r="G140" s="144" t="s">
        <v>1162</v>
      </c>
      <c r="H140" s="145">
        <v>5</v>
      </c>
      <c r="I140" s="146"/>
      <c r="J140" s="146">
        <f>ROUND(I140*H140,2)</f>
        <v>0</v>
      </c>
      <c r="K140" s="143" t="s">
        <v>1963</v>
      </c>
      <c r="L140" s="30"/>
      <c r="M140" s="147" t="s">
        <v>1</v>
      </c>
      <c r="N140" s="148" t="s">
        <v>37</v>
      </c>
      <c r="O140" s="149">
        <v>0</v>
      </c>
      <c r="P140" s="149">
        <f>O140*H140</f>
        <v>0</v>
      </c>
      <c r="Q140" s="149">
        <v>0</v>
      </c>
      <c r="R140" s="149">
        <f>Q140*H140</f>
        <v>0</v>
      </c>
      <c r="S140" s="149">
        <v>0</v>
      </c>
      <c r="T140" s="150">
        <f>S140*H140</f>
        <v>0</v>
      </c>
      <c r="U140" s="29"/>
      <c r="V140" s="29"/>
      <c r="W140" s="29"/>
      <c r="X140" s="29"/>
      <c r="Y140" s="29"/>
      <c r="Z140" s="29"/>
      <c r="AA140" s="29"/>
      <c r="AB140" s="29"/>
      <c r="AC140" s="29"/>
      <c r="AD140" s="29"/>
      <c r="AE140" s="29"/>
      <c r="AR140" s="151" t="s">
        <v>165</v>
      </c>
      <c r="AT140" s="151" t="s">
        <v>160</v>
      </c>
      <c r="AU140" s="151" t="s">
        <v>82</v>
      </c>
      <c r="AY140" s="17" t="s">
        <v>157</v>
      </c>
      <c r="BE140" s="152">
        <f>IF(N140="základní",J140,0)</f>
        <v>0</v>
      </c>
      <c r="BF140" s="152">
        <f>IF(N140="snížená",J140,0)</f>
        <v>0</v>
      </c>
      <c r="BG140" s="152">
        <f>IF(N140="zákl. přenesená",J140,0)</f>
        <v>0</v>
      </c>
      <c r="BH140" s="152">
        <f>IF(N140="sníž. přenesená",J140,0)</f>
        <v>0</v>
      </c>
      <c r="BI140" s="152">
        <f>IF(N140="nulová",J140,0)</f>
        <v>0</v>
      </c>
      <c r="BJ140" s="17" t="s">
        <v>80</v>
      </c>
      <c r="BK140" s="152">
        <f>ROUND(I140*H140,2)</f>
        <v>0</v>
      </c>
      <c r="BL140" s="17" t="s">
        <v>165</v>
      </c>
      <c r="BM140" s="151" t="s">
        <v>1967</v>
      </c>
    </row>
    <row r="141" spans="1:65" s="2" customFormat="1" ht="165.75" x14ac:dyDescent="0.2">
      <c r="A141" s="29"/>
      <c r="B141" s="30"/>
      <c r="C141" s="29"/>
      <c r="D141" s="153" t="s">
        <v>167</v>
      </c>
      <c r="E141" s="29"/>
      <c r="F141" s="154" t="s">
        <v>1164</v>
      </c>
      <c r="G141" s="29"/>
      <c r="H141" s="29"/>
      <c r="I141" s="29"/>
      <c r="J141" s="29"/>
      <c r="K141" s="29"/>
      <c r="L141" s="30"/>
      <c r="M141" s="155"/>
      <c r="N141" s="156"/>
      <c r="O141" s="55"/>
      <c r="P141" s="55"/>
      <c r="Q141" s="55"/>
      <c r="R141" s="55"/>
      <c r="S141" s="55"/>
      <c r="T141" s="56"/>
      <c r="U141" s="29"/>
      <c r="V141" s="29"/>
      <c r="W141" s="29"/>
      <c r="X141" s="29"/>
      <c r="Y141" s="29"/>
      <c r="Z141" s="29"/>
      <c r="AA141" s="29"/>
      <c r="AB141" s="29"/>
      <c r="AC141" s="29"/>
      <c r="AD141" s="29"/>
      <c r="AE141" s="29"/>
      <c r="AT141" s="17" t="s">
        <v>167</v>
      </c>
      <c r="AU141" s="17" t="s">
        <v>82</v>
      </c>
    </row>
    <row r="142" spans="1:65" s="2" customFormat="1" ht="48" x14ac:dyDescent="0.2">
      <c r="A142" s="29"/>
      <c r="B142" s="140"/>
      <c r="C142" s="141" t="s">
        <v>165</v>
      </c>
      <c r="D142" s="141" t="s">
        <v>160</v>
      </c>
      <c r="E142" s="142" t="s">
        <v>1968</v>
      </c>
      <c r="F142" s="143" t="s">
        <v>1969</v>
      </c>
      <c r="G142" s="144" t="s">
        <v>163</v>
      </c>
      <c r="H142" s="145">
        <v>3.6</v>
      </c>
      <c r="I142" s="146"/>
      <c r="J142" s="146">
        <f>ROUND(I142*H142,2)</f>
        <v>0</v>
      </c>
      <c r="K142" s="143" t="s">
        <v>1963</v>
      </c>
      <c r="L142" s="30"/>
      <c r="M142" s="147" t="s">
        <v>1</v>
      </c>
      <c r="N142" s="148" t="s">
        <v>37</v>
      </c>
      <c r="O142" s="149">
        <v>9.7000000000000003E-2</v>
      </c>
      <c r="P142" s="149">
        <f>O142*H142</f>
        <v>0.34920000000000001</v>
      </c>
      <c r="Q142" s="149">
        <v>0</v>
      </c>
      <c r="R142" s="149">
        <f>Q142*H142</f>
        <v>0</v>
      </c>
      <c r="S142" s="149">
        <v>0</v>
      </c>
      <c r="T142" s="150">
        <f>S142*H142</f>
        <v>0</v>
      </c>
      <c r="U142" s="29"/>
      <c r="V142" s="29"/>
      <c r="W142" s="29"/>
      <c r="X142" s="29"/>
      <c r="Y142" s="29"/>
      <c r="Z142" s="29"/>
      <c r="AA142" s="29"/>
      <c r="AB142" s="29"/>
      <c r="AC142" s="29"/>
      <c r="AD142" s="29"/>
      <c r="AE142" s="29"/>
      <c r="AR142" s="151" t="s">
        <v>165</v>
      </c>
      <c r="AT142" s="151" t="s">
        <v>160</v>
      </c>
      <c r="AU142" s="151" t="s">
        <v>82</v>
      </c>
      <c r="AY142" s="17" t="s">
        <v>157</v>
      </c>
      <c r="BE142" s="152">
        <f>IF(N142="základní",J142,0)</f>
        <v>0</v>
      </c>
      <c r="BF142" s="152">
        <f>IF(N142="snížená",J142,0)</f>
        <v>0</v>
      </c>
      <c r="BG142" s="152">
        <f>IF(N142="zákl. přenesená",J142,0)</f>
        <v>0</v>
      </c>
      <c r="BH142" s="152">
        <f>IF(N142="sníž. přenesená",J142,0)</f>
        <v>0</v>
      </c>
      <c r="BI142" s="152">
        <f>IF(N142="nulová",J142,0)</f>
        <v>0</v>
      </c>
      <c r="BJ142" s="17" t="s">
        <v>80</v>
      </c>
      <c r="BK142" s="152">
        <f>ROUND(I142*H142,2)</f>
        <v>0</v>
      </c>
      <c r="BL142" s="17" t="s">
        <v>165</v>
      </c>
      <c r="BM142" s="151" t="s">
        <v>1970</v>
      </c>
    </row>
    <row r="143" spans="1:65" s="2" customFormat="1" ht="234" x14ac:dyDescent="0.2">
      <c r="A143" s="29"/>
      <c r="B143" s="30"/>
      <c r="C143" s="29"/>
      <c r="D143" s="153" t="s">
        <v>167</v>
      </c>
      <c r="E143" s="29"/>
      <c r="F143" s="154" t="s">
        <v>1971</v>
      </c>
      <c r="G143" s="29"/>
      <c r="H143" s="29"/>
      <c r="I143" s="29"/>
      <c r="J143" s="29"/>
      <c r="K143" s="29"/>
      <c r="L143" s="30"/>
      <c r="M143" s="155"/>
      <c r="N143" s="156"/>
      <c r="O143" s="55"/>
      <c r="P143" s="55"/>
      <c r="Q143" s="55"/>
      <c r="R143" s="55"/>
      <c r="S143" s="55"/>
      <c r="T143" s="56"/>
      <c r="U143" s="29"/>
      <c r="V143" s="29"/>
      <c r="W143" s="29"/>
      <c r="X143" s="29"/>
      <c r="Y143" s="29"/>
      <c r="Z143" s="29"/>
      <c r="AA143" s="29"/>
      <c r="AB143" s="29"/>
      <c r="AC143" s="29"/>
      <c r="AD143" s="29"/>
      <c r="AE143" s="29"/>
      <c r="AT143" s="17" t="s">
        <v>167</v>
      </c>
      <c r="AU143" s="17" t="s">
        <v>82</v>
      </c>
    </row>
    <row r="144" spans="1:65" s="2" customFormat="1" ht="19.5" x14ac:dyDescent="0.2">
      <c r="A144" s="29"/>
      <c r="B144" s="30"/>
      <c r="C144" s="29"/>
      <c r="D144" s="153" t="s">
        <v>979</v>
      </c>
      <c r="E144" s="29"/>
      <c r="F144" s="154" t="s">
        <v>1972</v>
      </c>
      <c r="G144" s="29"/>
      <c r="H144" s="29"/>
      <c r="I144" s="29"/>
      <c r="J144" s="29"/>
      <c r="K144" s="29"/>
      <c r="L144" s="30"/>
      <c r="M144" s="155"/>
      <c r="N144" s="156"/>
      <c r="O144" s="55"/>
      <c r="P144" s="55"/>
      <c r="Q144" s="55"/>
      <c r="R144" s="55"/>
      <c r="S144" s="55"/>
      <c r="T144" s="56"/>
      <c r="U144" s="29"/>
      <c r="V144" s="29"/>
      <c r="W144" s="29"/>
      <c r="X144" s="29"/>
      <c r="Y144" s="29"/>
      <c r="Z144" s="29"/>
      <c r="AA144" s="29"/>
      <c r="AB144" s="29"/>
      <c r="AC144" s="29"/>
      <c r="AD144" s="29"/>
      <c r="AE144" s="29"/>
      <c r="AT144" s="17" t="s">
        <v>979</v>
      </c>
      <c r="AU144" s="17" t="s">
        <v>82</v>
      </c>
    </row>
    <row r="145" spans="1:65" s="14" customFormat="1" x14ac:dyDescent="0.2">
      <c r="B145" s="163"/>
      <c r="D145" s="153" t="s">
        <v>169</v>
      </c>
      <c r="E145" s="164" t="s">
        <v>1</v>
      </c>
      <c r="F145" s="165" t="s">
        <v>1973</v>
      </c>
      <c r="H145" s="166">
        <v>3.6</v>
      </c>
      <c r="L145" s="163"/>
      <c r="M145" s="167"/>
      <c r="N145" s="168"/>
      <c r="O145" s="168"/>
      <c r="P145" s="168"/>
      <c r="Q145" s="168"/>
      <c r="R145" s="168"/>
      <c r="S145" s="168"/>
      <c r="T145" s="169"/>
      <c r="AT145" s="164" t="s">
        <v>169</v>
      </c>
      <c r="AU145" s="164" t="s">
        <v>82</v>
      </c>
      <c r="AV145" s="14" t="s">
        <v>82</v>
      </c>
      <c r="AW145" s="14" t="s">
        <v>171</v>
      </c>
      <c r="AX145" s="14" t="s">
        <v>80</v>
      </c>
      <c r="AY145" s="164" t="s">
        <v>157</v>
      </c>
    </row>
    <row r="146" spans="1:65" s="2" customFormat="1" ht="48" x14ac:dyDescent="0.2">
      <c r="A146" s="29"/>
      <c r="B146" s="140"/>
      <c r="C146" s="141" t="s">
        <v>158</v>
      </c>
      <c r="D146" s="141" t="s">
        <v>160</v>
      </c>
      <c r="E146" s="142" t="s">
        <v>1974</v>
      </c>
      <c r="F146" s="143" t="s">
        <v>1975</v>
      </c>
      <c r="G146" s="144" t="s">
        <v>163</v>
      </c>
      <c r="H146" s="145">
        <v>146.624</v>
      </c>
      <c r="I146" s="146"/>
      <c r="J146" s="146">
        <f>ROUND(I146*H146,2)</f>
        <v>0</v>
      </c>
      <c r="K146" s="143" t="s">
        <v>1963</v>
      </c>
      <c r="L146" s="30"/>
      <c r="M146" s="147" t="s">
        <v>1</v>
      </c>
      <c r="N146" s="148" t="s">
        <v>37</v>
      </c>
      <c r="O146" s="149">
        <v>0.187</v>
      </c>
      <c r="P146" s="149">
        <f>O146*H146</f>
        <v>27.418688</v>
      </c>
      <c r="Q146" s="149">
        <v>0</v>
      </c>
      <c r="R146" s="149">
        <f>Q146*H146</f>
        <v>0</v>
      </c>
      <c r="S146" s="149">
        <v>0</v>
      </c>
      <c r="T146" s="150">
        <f>S146*H146</f>
        <v>0</v>
      </c>
      <c r="U146" s="29"/>
      <c r="V146" s="29"/>
      <c r="W146" s="29"/>
      <c r="X146" s="29"/>
      <c r="Y146" s="29"/>
      <c r="Z146" s="29"/>
      <c r="AA146" s="29"/>
      <c r="AB146" s="29"/>
      <c r="AC146" s="29"/>
      <c r="AD146" s="29"/>
      <c r="AE146" s="29"/>
      <c r="AR146" s="151" t="s">
        <v>165</v>
      </c>
      <c r="AT146" s="151" t="s">
        <v>160</v>
      </c>
      <c r="AU146" s="151" t="s">
        <v>82</v>
      </c>
      <c r="AY146" s="17" t="s">
        <v>157</v>
      </c>
      <c r="BE146" s="152">
        <f>IF(N146="základní",J146,0)</f>
        <v>0</v>
      </c>
      <c r="BF146" s="152">
        <f>IF(N146="snížená",J146,0)</f>
        <v>0</v>
      </c>
      <c r="BG146" s="152">
        <f>IF(N146="zákl. přenesená",J146,0)</f>
        <v>0</v>
      </c>
      <c r="BH146" s="152">
        <f>IF(N146="sníž. přenesená",J146,0)</f>
        <v>0</v>
      </c>
      <c r="BI146" s="152">
        <f>IF(N146="nulová",J146,0)</f>
        <v>0</v>
      </c>
      <c r="BJ146" s="17" t="s">
        <v>80</v>
      </c>
      <c r="BK146" s="152">
        <f>ROUND(I146*H146,2)</f>
        <v>0</v>
      </c>
      <c r="BL146" s="17" t="s">
        <v>165</v>
      </c>
      <c r="BM146" s="151" t="s">
        <v>1976</v>
      </c>
    </row>
    <row r="147" spans="1:65" s="2" customFormat="1" ht="97.5" x14ac:dyDescent="0.2">
      <c r="A147" s="29"/>
      <c r="B147" s="30"/>
      <c r="C147" s="29"/>
      <c r="D147" s="153" t="s">
        <v>167</v>
      </c>
      <c r="E147" s="29"/>
      <c r="F147" s="154" t="s">
        <v>1977</v>
      </c>
      <c r="G147" s="29"/>
      <c r="H147" s="29"/>
      <c r="I147" s="29"/>
      <c r="J147" s="29"/>
      <c r="K147" s="29"/>
      <c r="L147" s="30"/>
      <c r="M147" s="155"/>
      <c r="N147" s="156"/>
      <c r="O147" s="55"/>
      <c r="P147" s="55"/>
      <c r="Q147" s="55"/>
      <c r="R147" s="55"/>
      <c r="S147" s="55"/>
      <c r="T147" s="56"/>
      <c r="U147" s="29"/>
      <c r="V147" s="29"/>
      <c r="W147" s="29"/>
      <c r="X147" s="29"/>
      <c r="Y147" s="29"/>
      <c r="Z147" s="29"/>
      <c r="AA147" s="29"/>
      <c r="AB147" s="29"/>
      <c r="AC147" s="29"/>
      <c r="AD147" s="29"/>
      <c r="AE147" s="29"/>
      <c r="AT147" s="17" t="s">
        <v>167</v>
      </c>
      <c r="AU147" s="17" t="s">
        <v>82</v>
      </c>
    </row>
    <row r="148" spans="1:65" s="2" customFormat="1" ht="19.5" x14ac:dyDescent="0.2">
      <c r="A148" s="29"/>
      <c r="B148" s="30"/>
      <c r="C148" s="29"/>
      <c r="D148" s="153" t="s">
        <v>979</v>
      </c>
      <c r="E148" s="29"/>
      <c r="F148" s="154" t="s">
        <v>1978</v>
      </c>
      <c r="G148" s="29"/>
      <c r="H148" s="29"/>
      <c r="I148" s="29"/>
      <c r="J148" s="29"/>
      <c r="K148" s="29"/>
      <c r="L148" s="30"/>
      <c r="M148" s="155"/>
      <c r="N148" s="156"/>
      <c r="O148" s="55"/>
      <c r="P148" s="55"/>
      <c r="Q148" s="55"/>
      <c r="R148" s="55"/>
      <c r="S148" s="55"/>
      <c r="T148" s="56"/>
      <c r="U148" s="29"/>
      <c r="V148" s="29"/>
      <c r="W148" s="29"/>
      <c r="X148" s="29"/>
      <c r="Y148" s="29"/>
      <c r="Z148" s="29"/>
      <c r="AA148" s="29"/>
      <c r="AB148" s="29"/>
      <c r="AC148" s="29"/>
      <c r="AD148" s="29"/>
      <c r="AE148" s="29"/>
      <c r="AT148" s="17" t="s">
        <v>979</v>
      </c>
      <c r="AU148" s="17" t="s">
        <v>82</v>
      </c>
    </row>
    <row r="149" spans="1:65" s="14" customFormat="1" ht="22.5" x14ac:dyDescent="0.2">
      <c r="B149" s="163"/>
      <c r="D149" s="153" t="s">
        <v>169</v>
      </c>
      <c r="E149" s="164" t="s">
        <v>1</v>
      </c>
      <c r="F149" s="165" t="s">
        <v>1979</v>
      </c>
      <c r="H149" s="166">
        <v>146.624</v>
      </c>
      <c r="L149" s="163"/>
      <c r="M149" s="167"/>
      <c r="N149" s="168"/>
      <c r="O149" s="168"/>
      <c r="P149" s="168"/>
      <c r="Q149" s="168"/>
      <c r="R149" s="168"/>
      <c r="S149" s="168"/>
      <c r="T149" s="169"/>
      <c r="AT149" s="164" t="s">
        <v>169</v>
      </c>
      <c r="AU149" s="164" t="s">
        <v>82</v>
      </c>
      <c r="AV149" s="14" t="s">
        <v>82</v>
      </c>
      <c r="AW149" s="14" t="s">
        <v>171</v>
      </c>
      <c r="AX149" s="14" t="s">
        <v>80</v>
      </c>
      <c r="AY149" s="164" t="s">
        <v>157</v>
      </c>
    </row>
    <row r="150" spans="1:65" s="2" customFormat="1" ht="44.25" customHeight="1" x14ac:dyDescent="0.2">
      <c r="A150" s="29"/>
      <c r="B150" s="140"/>
      <c r="C150" s="141" t="s">
        <v>204</v>
      </c>
      <c r="D150" s="141" t="s">
        <v>160</v>
      </c>
      <c r="E150" s="142" t="s">
        <v>1980</v>
      </c>
      <c r="F150" s="143" t="s">
        <v>1981</v>
      </c>
      <c r="G150" s="144" t="s">
        <v>163</v>
      </c>
      <c r="H150" s="145">
        <v>2.4</v>
      </c>
      <c r="I150" s="146"/>
      <c r="J150" s="146">
        <f>ROUND(I150*H150,2)</f>
        <v>0</v>
      </c>
      <c r="K150" s="143" t="s">
        <v>1963</v>
      </c>
      <c r="L150" s="30"/>
      <c r="M150" s="147" t="s">
        <v>1</v>
      </c>
      <c r="N150" s="148" t="s">
        <v>37</v>
      </c>
      <c r="O150" s="149">
        <v>2.3199999999999998</v>
      </c>
      <c r="P150" s="149">
        <f>O150*H150</f>
        <v>5.5679999999999996</v>
      </c>
      <c r="Q150" s="149">
        <v>0</v>
      </c>
      <c r="R150" s="149">
        <f>Q150*H150</f>
        <v>0</v>
      </c>
      <c r="S150" s="149">
        <v>0</v>
      </c>
      <c r="T150" s="150">
        <f>S150*H150</f>
        <v>0</v>
      </c>
      <c r="U150" s="29"/>
      <c r="V150" s="29"/>
      <c r="W150" s="29"/>
      <c r="X150" s="29"/>
      <c r="Y150" s="29"/>
      <c r="Z150" s="29"/>
      <c r="AA150" s="29"/>
      <c r="AB150" s="29"/>
      <c r="AC150" s="29"/>
      <c r="AD150" s="29"/>
      <c r="AE150" s="29"/>
      <c r="AR150" s="151" t="s">
        <v>165</v>
      </c>
      <c r="AT150" s="151" t="s">
        <v>160</v>
      </c>
      <c r="AU150" s="151" t="s">
        <v>82</v>
      </c>
      <c r="AY150" s="17" t="s">
        <v>157</v>
      </c>
      <c r="BE150" s="152">
        <f>IF(N150="základní",J150,0)</f>
        <v>0</v>
      </c>
      <c r="BF150" s="152">
        <f>IF(N150="snížená",J150,0)</f>
        <v>0</v>
      </c>
      <c r="BG150" s="152">
        <f>IF(N150="zákl. přenesená",J150,0)</f>
        <v>0</v>
      </c>
      <c r="BH150" s="152">
        <f>IF(N150="sníž. přenesená",J150,0)</f>
        <v>0</v>
      </c>
      <c r="BI150" s="152">
        <f>IF(N150="nulová",J150,0)</f>
        <v>0</v>
      </c>
      <c r="BJ150" s="17" t="s">
        <v>80</v>
      </c>
      <c r="BK150" s="152">
        <f>ROUND(I150*H150,2)</f>
        <v>0</v>
      </c>
      <c r="BL150" s="17" t="s">
        <v>165</v>
      </c>
      <c r="BM150" s="151" t="s">
        <v>1982</v>
      </c>
    </row>
    <row r="151" spans="1:65" s="2" customFormat="1" ht="87.75" x14ac:dyDescent="0.2">
      <c r="A151" s="29"/>
      <c r="B151" s="30"/>
      <c r="C151" s="29"/>
      <c r="D151" s="153" t="s">
        <v>167</v>
      </c>
      <c r="E151" s="29"/>
      <c r="F151" s="154" t="s">
        <v>1983</v>
      </c>
      <c r="G151" s="29"/>
      <c r="H151" s="29"/>
      <c r="I151" s="29"/>
      <c r="J151" s="29"/>
      <c r="K151" s="29"/>
      <c r="L151" s="30"/>
      <c r="M151" s="155"/>
      <c r="N151" s="156"/>
      <c r="O151" s="55"/>
      <c r="P151" s="55"/>
      <c r="Q151" s="55"/>
      <c r="R151" s="55"/>
      <c r="S151" s="55"/>
      <c r="T151" s="56"/>
      <c r="U151" s="29"/>
      <c r="V151" s="29"/>
      <c r="W151" s="29"/>
      <c r="X151" s="29"/>
      <c r="Y151" s="29"/>
      <c r="Z151" s="29"/>
      <c r="AA151" s="29"/>
      <c r="AB151" s="29"/>
      <c r="AC151" s="29"/>
      <c r="AD151" s="29"/>
      <c r="AE151" s="29"/>
      <c r="AT151" s="17" t="s">
        <v>167</v>
      </c>
      <c r="AU151" s="17" t="s">
        <v>82</v>
      </c>
    </row>
    <row r="152" spans="1:65" s="14" customFormat="1" x14ac:dyDescent="0.2">
      <c r="B152" s="163"/>
      <c r="D152" s="153" t="s">
        <v>169</v>
      </c>
      <c r="E152" s="164" t="s">
        <v>1</v>
      </c>
      <c r="F152" s="165" t="s">
        <v>1984</v>
      </c>
      <c r="H152" s="166">
        <v>2.4</v>
      </c>
      <c r="L152" s="163"/>
      <c r="M152" s="167"/>
      <c r="N152" s="168"/>
      <c r="O152" s="168"/>
      <c r="P152" s="168"/>
      <c r="Q152" s="168"/>
      <c r="R152" s="168"/>
      <c r="S152" s="168"/>
      <c r="T152" s="169"/>
      <c r="AT152" s="164" t="s">
        <v>169</v>
      </c>
      <c r="AU152" s="164" t="s">
        <v>82</v>
      </c>
      <c r="AV152" s="14" t="s">
        <v>82</v>
      </c>
      <c r="AW152" s="14" t="s">
        <v>171</v>
      </c>
      <c r="AX152" s="14" t="s">
        <v>80</v>
      </c>
      <c r="AY152" s="164" t="s">
        <v>157</v>
      </c>
    </row>
    <row r="153" spans="1:65" s="2" customFormat="1" ht="55.5" customHeight="1" x14ac:dyDescent="0.2">
      <c r="A153" s="29"/>
      <c r="B153" s="140"/>
      <c r="C153" s="141" t="s">
        <v>212</v>
      </c>
      <c r="D153" s="141" t="s">
        <v>160</v>
      </c>
      <c r="E153" s="142" t="s">
        <v>1985</v>
      </c>
      <c r="F153" s="143" t="s">
        <v>1986</v>
      </c>
      <c r="G153" s="144" t="s">
        <v>163</v>
      </c>
      <c r="H153" s="145">
        <v>149.024</v>
      </c>
      <c r="I153" s="146"/>
      <c r="J153" s="146">
        <f>ROUND(I153*H153,2)</f>
        <v>0</v>
      </c>
      <c r="K153" s="143" t="s">
        <v>1963</v>
      </c>
      <c r="L153" s="30"/>
      <c r="M153" s="147" t="s">
        <v>1</v>
      </c>
      <c r="N153" s="148" t="s">
        <v>37</v>
      </c>
      <c r="O153" s="149">
        <v>4.5999999999999999E-2</v>
      </c>
      <c r="P153" s="149">
        <f>O153*H153</f>
        <v>6.8551039999999999</v>
      </c>
      <c r="Q153" s="149">
        <v>0</v>
      </c>
      <c r="R153" s="149">
        <f>Q153*H153</f>
        <v>0</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1987</v>
      </c>
    </row>
    <row r="154" spans="1:65" s="2" customFormat="1" ht="195" x14ac:dyDescent="0.2">
      <c r="A154" s="29"/>
      <c r="B154" s="30"/>
      <c r="C154" s="29"/>
      <c r="D154" s="153" t="s">
        <v>167</v>
      </c>
      <c r="E154" s="29"/>
      <c r="F154" s="154" t="s">
        <v>1988</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2" customFormat="1" ht="19.5" x14ac:dyDescent="0.2">
      <c r="A155" s="29"/>
      <c r="B155" s="30"/>
      <c r="C155" s="29"/>
      <c r="D155" s="153" t="s">
        <v>979</v>
      </c>
      <c r="E155" s="29"/>
      <c r="F155" s="154" t="s">
        <v>1989</v>
      </c>
      <c r="G155" s="29"/>
      <c r="H155" s="29"/>
      <c r="I155" s="29"/>
      <c r="J155" s="29"/>
      <c r="K155" s="29"/>
      <c r="L155" s="30"/>
      <c r="M155" s="155"/>
      <c r="N155" s="156"/>
      <c r="O155" s="55"/>
      <c r="P155" s="55"/>
      <c r="Q155" s="55"/>
      <c r="R155" s="55"/>
      <c r="S155" s="55"/>
      <c r="T155" s="56"/>
      <c r="U155" s="29"/>
      <c r="V155" s="29"/>
      <c r="W155" s="29"/>
      <c r="X155" s="29"/>
      <c r="Y155" s="29"/>
      <c r="Z155" s="29"/>
      <c r="AA155" s="29"/>
      <c r="AB155" s="29"/>
      <c r="AC155" s="29"/>
      <c r="AD155" s="29"/>
      <c r="AE155" s="29"/>
      <c r="AT155" s="17" t="s">
        <v>979</v>
      </c>
      <c r="AU155" s="17" t="s">
        <v>82</v>
      </c>
    </row>
    <row r="156" spans="1:65" s="14" customFormat="1" x14ac:dyDescent="0.2">
      <c r="B156" s="163"/>
      <c r="D156" s="153" t="s">
        <v>169</v>
      </c>
      <c r="E156" s="164" t="s">
        <v>1</v>
      </c>
      <c r="F156" s="165" t="s">
        <v>1990</v>
      </c>
      <c r="H156" s="166">
        <v>149.024</v>
      </c>
      <c r="L156" s="163"/>
      <c r="M156" s="167"/>
      <c r="N156" s="168"/>
      <c r="O156" s="168"/>
      <c r="P156" s="168"/>
      <c r="Q156" s="168"/>
      <c r="R156" s="168"/>
      <c r="S156" s="168"/>
      <c r="T156" s="169"/>
      <c r="AT156" s="164" t="s">
        <v>169</v>
      </c>
      <c r="AU156" s="164" t="s">
        <v>82</v>
      </c>
      <c r="AV156" s="14" t="s">
        <v>82</v>
      </c>
      <c r="AW156" s="14" t="s">
        <v>171</v>
      </c>
      <c r="AX156" s="14" t="s">
        <v>80</v>
      </c>
      <c r="AY156" s="164" t="s">
        <v>157</v>
      </c>
    </row>
    <row r="157" spans="1:65" s="2" customFormat="1" ht="60" x14ac:dyDescent="0.2">
      <c r="A157" s="29"/>
      <c r="B157" s="140"/>
      <c r="C157" s="141" t="s">
        <v>187</v>
      </c>
      <c r="D157" s="141" t="s">
        <v>160</v>
      </c>
      <c r="E157" s="142" t="s">
        <v>995</v>
      </c>
      <c r="F157" s="143" t="s">
        <v>996</v>
      </c>
      <c r="G157" s="144" t="s">
        <v>163</v>
      </c>
      <c r="H157" s="145">
        <v>90</v>
      </c>
      <c r="I157" s="146"/>
      <c r="J157" s="146">
        <f>ROUND(I157*H157,2)</f>
        <v>0</v>
      </c>
      <c r="K157" s="143" t="s">
        <v>201</v>
      </c>
      <c r="L157" s="30"/>
      <c r="M157" s="147" t="s">
        <v>1</v>
      </c>
      <c r="N157" s="148" t="s">
        <v>37</v>
      </c>
      <c r="O157" s="149">
        <v>4.5999999999999999E-2</v>
      </c>
      <c r="P157" s="149">
        <f>O157*H157</f>
        <v>4.1399999999999997</v>
      </c>
      <c r="Q157" s="149">
        <v>0</v>
      </c>
      <c r="R157" s="149">
        <f>Q157*H157</f>
        <v>0</v>
      </c>
      <c r="S157" s="149">
        <v>0</v>
      </c>
      <c r="T157" s="150">
        <f>S157*H157</f>
        <v>0</v>
      </c>
      <c r="U157" s="29"/>
      <c r="V157" s="29"/>
      <c r="W157" s="29"/>
      <c r="X157" s="29"/>
      <c r="Y157" s="29"/>
      <c r="Z157" s="29"/>
      <c r="AA157" s="29"/>
      <c r="AB157" s="29"/>
      <c r="AC157" s="29"/>
      <c r="AD157" s="29"/>
      <c r="AE157" s="29"/>
      <c r="AR157" s="151" t="s">
        <v>165</v>
      </c>
      <c r="AT157" s="151" t="s">
        <v>160</v>
      </c>
      <c r="AU157" s="151" t="s">
        <v>82</v>
      </c>
      <c r="AY157" s="17" t="s">
        <v>157</v>
      </c>
      <c r="BE157" s="152">
        <f>IF(N157="základní",J157,0)</f>
        <v>0</v>
      </c>
      <c r="BF157" s="152">
        <f>IF(N157="snížená",J157,0)</f>
        <v>0</v>
      </c>
      <c r="BG157" s="152">
        <f>IF(N157="zákl. přenesená",J157,0)</f>
        <v>0</v>
      </c>
      <c r="BH157" s="152">
        <f>IF(N157="sníž. přenesená",J157,0)</f>
        <v>0</v>
      </c>
      <c r="BI157" s="152">
        <f>IF(N157="nulová",J157,0)</f>
        <v>0</v>
      </c>
      <c r="BJ157" s="17" t="s">
        <v>80</v>
      </c>
      <c r="BK157" s="152">
        <f>ROUND(I157*H157,2)</f>
        <v>0</v>
      </c>
      <c r="BL157" s="17" t="s">
        <v>165</v>
      </c>
      <c r="BM157" s="151" t="s">
        <v>1991</v>
      </c>
    </row>
    <row r="158" spans="1:65" s="2" customFormat="1" ht="68.25" x14ac:dyDescent="0.2">
      <c r="A158" s="29"/>
      <c r="B158" s="30"/>
      <c r="C158" s="29"/>
      <c r="D158" s="153" t="s">
        <v>167</v>
      </c>
      <c r="E158" s="29"/>
      <c r="F158" s="154" t="s">
        <v>998</v>
      </c>
      <c r="G158" s="29"/>
      <c r="H158" s="29"/>
      <c r="I158" s="29"/>
      <c r="J158" s="29"/>
      <c r="K158" s="29"/>
      <c r="L158" s="30"/>
      <c r="M158" s="155"/>
      <c r="N158" s="156"/>
      <c r="O158" s="55"/>
      <c r="P158" s="55"/>
      <c r="Q158" s="55"/>
      <c r="R158" s="55"/>
      <c r="S158" s="55"/>
      <c r="T158" s="56"/>
      <c r="U158" s="29"/>
      <c r="V158" s="29"/>
      <c r="W158" s="29"/>
      <c r="X158" s="29"/>
      <c r="Y158" s="29"/>
      <c r="Z158" s="29"/>
      <c r="AA158" s="29"/>
      <c r="AB158" s="29"/>
      <c r="AC158" s="29"/>
      <c r="AD158" s="29"/>
      <c r="AE158" s="29"/>
      <c r="AT158" s="17" t="s">
        <v>167</v>
      </c>
      <c r="AU158" s="17" t="s">
        <v>82</v>
      </c>
    </row>
    <row r="159" spans="1:65" s="2" customFormat="1" ht="55.5" customHeight="1" x14ac:dyDescent="0.2">
      <c r="A159" s="29"/>
      <c r="B159" s="140"/>
      <c r="C159" s="141" t="s">
        <v>226</v>
      </c>
      <c r="D159" s="141" t="s">
        <v>160</v>
      </c>
      <c r="E159" s="142" t="s">
        <v>1992</v>
      </c>
      <c r="F159" s="143" t="s">
        <v>1993</v>
      </c>
      <c r="G159" s="144" t="s">
        <v>163</v>
      </c>
      <c r="H159" s="145">
        <v>149.024</v>
      </c>
      <c r="I159" s="146"/>
      <c r="J159" s="146">
        <f>ROUND(I159*H159,2)</f>
        <v>0</v>
      </c>
      <c r="K159" s="143" t="s">
        <v>1963</v>
      </c>
      <c r="L159" s="30"/>
      <c r="M159" s="147" t="s">
        <v>1</v>
      </c>
      <c r="N159" s="148" t="s">
        <v>37</v>
      </c>
      <c r="O159" s="149">
        <v>8.3000000000000004E-2</v>
      </c>
      <c r="P159" s="149">
        <f>O159*H159</f>
        <v>12.368992</v>
      </c>
      <c r="Q159" s="149">
        <v>0</v>
      </c>
      <c r="R159" s="149">
        <f>Q159*H159</f>
        <v>0</v>
      </c>
      <c r="S159" s="149">
        <v>0</v>
      </c>
      <c r="T159" s="150">
        <f>S159*H159</f>
        <v>0</v>
      </c>
      <c r="U159" s="29"/>
      <c r="V159" s="29"/>
      <c r="W159" s="29"/>
      <c r="X159" s="29"/>
      <c r="Y159" s="29"/>
      <c r="Z159" s="29"/>
      <c r="AA159" s="29"/>
      <c r="AB159" s="29"/>
      <c r="AC159" s="29"/>
      <c r="AD159" s="29"/>
      <c r="AE159" s="29"/>
      <c r="AR159" s="151" t="s">
        <v>165</v>
      </c>
      <c r="AT159" s="151" t="s">
        <v>160</v>
      </c>
      <c r="AU159" s="151" t="s">
        <v>82</v>
      </c>
      <c r="AY159" s="17" t="s">
        <v>157</v>
      </c>
      <c r="BE159" s="152">
        <f>IF(N159="základní",J159,0)</f>
        <v>0</v>
      </c>
      <c r="BF159" s="152">
        <f>IF(N159="snížená",J159,0)</f>
        <v>0</v>
      </c>
      <c r="BG159" s="152">
        <f>IF(N159="zákl. přenesená",J159,0)</f>
        <v>0</v>
      </c>
      <c r="BH159" s="152">
        <f>IF(N159="sníž. přenesená",J159,0)</f>
        <v>0</v>
      </c>
      <c r="BI159" s="152">
        <f>IF(N159="nulová",J159,0)</f>
        <v>0</v>
      </c>
      <c r="BJ159" s="17" t="s">
        <v>80</v>
      </c>
      <c r="BK159" s="152">
        <f>ROUND(I159*H159,2)</f>
        <v>0</v>
      </c>
      <c r="BL159" s="17" t="s">
        <v>165</v>
      </c>
      <c r="BM159" s="151" t="s">
        <v>1994</v>
      </c>
    </row>
    <row r="160" spans="1:65" s="2" customFormat="1" ht="195" x14ac:dyDescent="0.2">
      <c r="A160" s="29"/>
      <c r="B160" s="30"/>
      <c r="C160" s="29"/>
      <c r="D160" s="153" t="s">
        <v>167</v>
      </c>
      <c r="E160" s="29"/>
      <c r="F160" s="154" t="s">
        <v>1988</v>
      </c>
      <c r="G160" s="29"/>
      <c r="H160" s="29"/>
      <c r="I160" s="29"/>
      <c r="J160" s="29"/>
      <c r="K160" s="29"/>
      <c r="L160" s="30"/>
      <c r="M160" s="155"/>
      <c r="N160" s="156"/>
      <c r="O160" s="55"/>
      <c r="P160" s="55"/>
      <c r="Q160" s="55"/>
      <c r="R160" s="55"/>
      <c r="S160" s="55"/>
      <c r="T160" s="56"/>
      <c r="U160" s="29"/>
      <c r="V160" s="29"/>
      <c r="W160" s="29"/>
      <c r="X160" s="29"/>
      <c r="Y160" s="29"/>
      <c r="Z160" s="29"/>
      <c r="AA160" s="29"/>
      <c r="AB160" s="29"/>
      <c r="AC160" s="29"/>
      <c r="AD160" s="29"/>
      <c r="AE160" s="29"/>
      <c r="AT160" s="17" t="s">
        <v>167</v>
      </c>
      <c r="AU160" s="17" t="s">
        <v>82</v>
      </c>
    </row>
    <row r="161" spans="1:65" s="2" customFormat="1" ht="19.5" x14ac:dyDescent="0.2">
      <c r="A161" s="29"/>
      <c r="B161" s="30"/>
      <c r="C161" s="29"/>
      <c r="D161" s="153" t="s">
        <v>979</v>
      </c>
      <c r="E161" s="29"/>
      <c r="F161" s="154" t="s">
        <v>1995</v>
      </c>
      <c r="G161" s="29"/>
      <c r="H161" s="29"/>
      <c r="I161" s="29"/>
      <c r="J161" s="29"/>
      <c r="K161" s="29"/>
      <c r="L161" s="30"/>
      <c r="M161" s="155"/>
      <c r="N161" s="156"/>
      <c r="O161" s="55"/>
      <c r="P161" s="55"/>
      <c r="Q161" s="55"/>
      <c r="R161" s="55"/>
      <c r="S161" s="55"/>
      <c r="T161" s="56"/>
      <c r="U161" s="29"/>
      <c r="V161" s="29"/>
      <c r="W161" s="29"/>
      <c r="X161" s="29"/>
      <c r="Y161" s="29"/>
      <c r="Z161" s="29"/>
      <c r="AA161" s="29"/>
      <c r="AB161" s="29"/>
      <c r="AC161" s="29"/>
      <c r="AD161" s="29"/>
      <c r="AE161" s="29"/>
      <c r="AT161" s="17" t="s">
        <v>979</v>
      </c>
      <c r="AU161" s="17" t="s">
        <v>82</v>
      </c>
    </row>
    <row r="162" spans="1:65" s="14" customFormat="1" x14ac:dyDescent="0.2">
      <c r="B162" s="163"/>
      <c r="D162" s="153" t="s">
        <v>169</v>
      </c>
      <c r="E162" s="164" t="s">
        <v>1</v>
      </c>
      <c r="F162" s="165" t="s">
        <v>1990</v>
      </c>
      <c r="H162" s="166">
        <v>149.024</v>
      </c>
      <c r="L162" s="163"/>
      <c r="M162" s="167"/>
      <c r="N162" s="168"/>
      <c r="O162" s="168"/>
      <c r="P162" s="168"/>
      <c r="Q162" s="168"/>
      <c r="R162" s="168"/>
      <c r="S162" s="168"/>
      <c r="T162" s="169"/>
      <c r="AT162" s="164" t="s">
        <v>169</v>
      </c>
      <c r="AU162" s="164" t="s">
        <v>82</v>
      </c>
      <c r="AV162" s="14" t="s">
        <v>82</v>
      </c>
      <c r="AW162" s="14" t="s">
        <v>171</v>
      </c>
      <c r="AX162" s="14" t="s">
        <v>80</v>
      </c>
      <c r="AY162" s="164" t="s">
        <v>157</v>
      </c>
    </row>
    <row r="163" spans="1:65" s="2" customFormat="1" ht="66.75" customHeight="1" x14ac:dyDescent="0.2">
      <c r="A163" s="29"/>
      <c r="B163" s="140"/>
      <c r="C163" s="141" t="s">
        <v>234</v>
      </c>
      <c r="D163" s="141" t="s">
        <v>160</v>
      </c>
      <c r="E163" s="142" t="s">
        <v>1996</v>
      </c>
      <c r="F163" s="143" t="s">
        <v>1997</v>
      </c>
      <c r="G163" s="144" t="s">
        <v>163</v>
      </c>
      <c r="H163" s="145">
        <v>4470.72</v>
      </c>
      <c r="I163" s="146"/>
      <c r="J163" s="146">
        <f>ROUND(I163*H163,2)</f>
        <v>0</v>
      </c>
      <c r="K163" s="143" t="s">
        <v>1963</v>
      </c>
      <c r="L163" s="30"/>
      <c r="M163" s="147" t="s">
        <v>1</v>
      </c>
      <c r="N163" s="148" t="s">
        <v>37</v>
      </c>
      <c r="O163" s="149">
        <v>4.0000000000000001E-3</v>
      </c>
      <c r="P163" s="149">
        <f>O163*H163</f>
        <v>17.88288</v>
      </c>
      <c r="Q163" s="149">
        <v>0</v>
      </c>
      <c r="R163" s="149">
        <f>Q163*H163</f>
        <v>0</v>
      </c>
      <c r="S163" s="149">
        <v>0</v>
      </c>
      <c r="T163" s="150">
        <f>S163*H163</f>
        <v>0</v>
      </c>
      <c r="U163" s="29"/>
      <c r="V163" s="29"/>
      <c r="W163" s="29"/>
      <c r="X163" s="29"/>
      <c r="Y163" s="29"/>
      <c r="Z163" s="29"/>
      <c r="AA163" s="29"/>
      <c r="AB163" s="29"/>
      <c r="AC163" s="29"/>
      <c r="AD163" s="29"/>
      <c r="AE163" s="29"/>
      <c r="AR163" s="151" t="s">
        <v>165</v>
      </c>
      <c r="AT163" s="151" t="s">
        <v>160</v>
      </c>
      <c r="AU163" s="151" t="s">
        <v>82</v>
      </c>
      <c r="AY163" s="17" t="s">
        <v>157</v>
      </c>
      <c r="BE163" s="152">
        <f>IF(N163="základní",J163,0)</f>
        <v>0</v>
      </c>
      <c r="BF163" s="152">
        <f>IF(N163="snížená",J163,0)</f>
        <v>0</v>
      </c>
      <c r="BG163" s="152">
        <f>IF(N163="zákl. přenesená",J163,0)</f>
        <v>0</v>
      </c>
      <c r="BH163" s="152">
        <f>IF(N163="sníž. přenesená",J163,0)</f>
        <v>0</v>
      </c>
      <c r="BI163" s="152">
        <f>IF(N163="nulová",J163,0)</f>
        <v>0</v>
      </c>
      <c r="BJ163" s="17" t="s">
        <v>80</v>
      </c>
      <c r="BK163" s="152">
        <f>ROUND(I163*H163,2)</f>
        <v>0</v>
      </c>
      <c r="BL163" s="17" t="s">
        <v>165</v>
      </c>
      <c r="BM163" s="151" t="s">
        <v>1998</v>
      </c>
    </row>
    <row r="164" spans="1:65" s="2" customFormat="1" ht="195" x14ac:dyDescent="0.2">
      <c r="A164" s="29"/>
      <c r="B164" s="30"/>
      <c r="C164" s="29"/>
      <c r="D164" s="153" t="s">
        <v>167</v>
      </c>
      <c r="E164" s="29"/>
      <c r="F164" s="154" t="s">
        <v>1988</v>
      </c>
      <c r="G164" s="29"/>
      <c r="H164" s="29"/>
      <c r="I164" s="29"/>
      <c r="J164" s="29"/>
      <c r="K164" s="29"/>
      <c r="L164" s="30"/>
      <c r="M164" s="155"/>
      <c r="N164" s="156"/>
      <c r="O164" s="55"/>
      <c r="P164" s="55"/>
      <c r="Q164" s="55"/>
      <c r="R164" s="55"/>
      <c r="S164" s="55"/>
      <c r="T164" s="56"/>
      <c r="U164" s="29"/>
      <c r="V164" s="29"/>
      <c r="W164" s="29"/>
      <c r="X164" s="29"/>
      <c r="Y164" s="29"/>
      <c r="Z164" s="29"/>
      <c r="AA164" s="29"/>
      <c r="AB164" s="29"/>
      <c r="AC164" s="29"/>
      <c r="AD164" s="29"/>
      <c r="AE164" s="29"/>
      <c r="AT164" s="17" t="s">
        <v>167</v>
      </c>
      <c r="AU164" s="17" t="s">
        <v>82</v>
      </c>
    </row>
    <row r="165" spans="1:65" s="2" customFormat="1" ht="19.5" x14ac:dyDescent="0.2">
      <c r="A165" s="29"/>
      <c r="B165" s="30"/>
      <c r="C165" s="29"/>
      <c r="D165" s="153" t="s">
        <v>979</v>
      </c>
      <c r="E165" s="29"/>
      <c r="F165" s="154" t="s">
        <v>1999</v>
      </c>
      <c r="G165" s="29"/>
      <c r="H165" s="29"/>
      <c r="I165" s="29"/>
      <c r="J165" s="29"/>
      <c r="K165" s="29"/>
      <c r="L165" s="30"/>
      <c r="M165" s="155"/>
      <c r="N165" s="156"/>
      <c r="O165" s="55"/>
      <c r="P165" s="55"/>
      <c r="Q165" s="55"/>
      <c r="R165" s="55"/>
      <c r="S165" s="55"/>
      <c r="T165" s="56"/>
      <c r="U165" s="29"/>
      <c r="V165" s="29"/>
      <c r="W165" s="29"/>
      <c r="X165" s="29"/>
      <c r="Y165" s="29"/>
      <c r="Z165" s="29"/>
      <c r="AA165" s="29"/>
      <c r="AB165" s="29"/>
      <c r="AC165" s="29"/>
      <c r="AD165" s="29"/>
      <c r="AE165" s="29"/>
      <c r="AT165" s="17" t="s">
        <v>979</v>
      </c>
      <c r="AU165" s="17" t="s">
        <v>82</v>
      </c>
    </row>
    <row r="166" spans="1:65" s="14" customFormat="1" x14ac:dyDescent="0.2">
      <c r="B166" s="163"/>
      <c r="D166" s="153" t="s">
        <v>169</v>
      </c>
      <c r="E166" s="164" t="s">
        <v>1</v>
      </c>
      <c r="F166" s="165" t="s">
        <v>2000</v>
      </c>
      <c r="H166" s="166">
        <v>4470.72</v>
      </c>
      <c r="L166" s="163"/>
      <c r="M166" s="167"/>
      <c r="N166" s="168"/>
      <c r="O166" s="168"/>
      <c r="P166" s="168"/>
      <c r="Q166" s="168"/>
      <c r="R166" s="168"/>
      <c r="S166" s="168"/>
      <c r="T166" s="169"/>
      <c r="AT166" s="164" t="s">
        <v>169</v>
      </c>
      <c r="AU166" s="164" t="s">
        <v>82</v>
      </c>
      <c r="AV166" s="14" t="s">
        <v>82</v>
      </c>
      <c r="AW166" s="14" t="s">
        <v>171</v>
      </c>
      <c r="AX166" s="14" t="s">
        <v>80</v>
      </c>
      <c r="AY166" s="164" t="s">
        <v>157</v>
      </c>
    </row>
    <row r="167" spans="1:65" s="2" customFormat="1" ht="36" x14ac:dyDescent="0.2">
      <c r="A167" s="29"/>
      <c r="B167" s="140"/>
      <c r="C167" s="141" t="s">
        <v>238</v>
      </c>
      <c r="D167" s="141" t="s">
        <v>160</v>
      </c>
      <c r="E167" s="142" t="s">
        <v>2001</v>
      </c>
      <c r="F167" s="143" t="s">
        <v>2002</v>
      </c>
      <c r="G167" s="144" t="s">
        <v>163</v>
      </c>
      <c r="H167" s="145">
        <v>149.024</v>
      </c>
      <c r="I167" s="146"/>
      <c r="J167" s="146">
        <f>ROUND(I167*H167,2)</f>
        <v>0</v>
      </c>
      <c r="K167" s="143" t="s">
        <v>1963</v>
      </c>
      <c r="L167" s="30"/>
      <c r="M167" s="147" t="s">
        <v>1</v>
      </c>
      <c r="N167" s="148" t="s">
        <v>37</v>
      </c>
      <c r="O167" s="149">
        <v>9.7000000000000003E-2</v>
      </c>
      <c r="P167" s="149">
        <f>O167*H167</f>
        <v>14.455328</v>
      </c>
      <c r="Q167" s="149">
        <v>0</v>
      </c>
      <c r="R167" s="149">
        <f>Q167*H167</f>
        <v>0</v>
      </c>
      <c r="S167" s="149">
        <v>0</v>
      </c>
      <c r="T167" s="150">
        <f>S167*H167</f>
        <v>0</v>
      </c>
      <c r="U167" s="29"/>
      <c r="V167" s="29"/>
      <c r="W167" s="29"/>
      <c r="X167" s="29"/>
      <c r="Y167" s="29"/>
      <c r="Z167" s="29"/>
      <c r="AA167" s="29"/>
      <c r="AB167" s="29"/>
      <c r="AC167" s="29"/>
      <c r="AD167" s="29"/>
      <c r="AE167" s="29"/>
      <c r="AR167" s="151" t="s">
        <v>165</v>
      </c>
      <c r="AT167" s="151" t="s">
        <v>160</v>
      </c>
      <c r="AU167" s="151" t="s">
        <v>82</v>
      </c>
      <c r="AY167" s="17" t="s">
        <v>157</v>
      </c>
      <c r="BE167" s="152">
        <f>IF(N167="základní",J167,0)</f>
        <v>0</v>
      </c>
      <c r="BF167" s="152">
        <f>IF(N167="snížená",J167,0)</f>
        <v>0</v>
      </c>
      <c r="BG167" s="152">
        <f>IF(N167="zákl. přenesená",J167,0)</f>
        <v>0</v>
      </c>
      <c r="BH167" s="152">
        <f>IF(N167="sníž. přenesená",J167,0)</f>
        <v>0</v>
      </c>
      <c r="BI167" s="152">
        <f>IF(N167="nulová",J167,0)</f>
        <v>0</v>
      </c>
      <c r="BJ167" s="17" t="s">
        <v>80</v>
      </c>
      <c r="BK167" s="152">
        <f>ROUND(I167*H167,2)</f>
        <v>0</v>
      </c>
      <c r="BL167" s="17" t="s">
        <v>165</v>
      </c>
      <c r="BM167" s="151" t="s">
        <v>2003</v>
      </c>
    </row>
    <row r="168" spans="1:65" s="2" customFormat="1" ht="146.25" x14ac:dyDescent="0.2">
      <c r="A168" s="29"/>
      <c r="B168" s="30"/>
      <c r="C168" s="29"/>
      <c r="D168" s="153" t="s">
        <v>167</v>
      </c>
      <c r="E168" s="29"/>
      <c r="F168" s="154" t="s">
        <v>2004</v>
      </c>
      <c r="G168" s="29"/>
      <c r="H168" s="29"/>
      <c r="I168" s="29"/>
      <c r="J168" s="29"/>
      <c r="K168" s="29"/>
      <c r="L168" s="30"/>
      <c r="M168" s="155"/>
      <c r="N168" s="156"/>
      <c r="O168" s="55"/>
      <c r="P168" s="55"/>
      <c r="Q168" s="55"/>
      <c r="R168" s="55"/>
      <c r="S168" s="55"/>
      <c r="T168" s="56"/>
      <c r="U168" s="29"/>
      <c r="V168" s="29"/>
      <c r="W168" s="29"/>
      <c r="X168" s="29"/>
      <c r="Y168" s="29"/>
      <c r="Z168" s="29"/>
      <c r="AA168" s="29"/>
      <c r="AB168" s="29"/>
      <c r="AC168" s="29"/>
      <c r="AD168" s="29"/>
      <c r="AE168" s="29"/>
      <c r="AT168" s="17" t="s">
        <v>167</v>
      </c>
      <c r="AU168" s="17" t="s">
        <v>82</v>
      </c>
    </row>
    <row r="169" spans="1:65" s="2" customFormat="1" ht="19.5" x14ac:dyDescent="0.2">
      <c r="A169" s="29"/>
      <c r="B169" s="30"/>
      <c r="C169" s="29"/>
      <c r="D169" s="153" t="s">
        <v>979</v>
      </c>
      <c r="E169" s="29"/>
      <c r="F169" s="154" t="s">
        <v>2005</v>
      </c>
      <c r="G169" s="29"/>
      <c r="H169" s="29"/>
      <c r="I169" s="29"/>
      <c r="J169" s="29"/>
      <c r="K169" s="29"/>
      <c r="L169" s="30"/>
      <c r="M169" s="155"/>
      <c r="N169" s="156"/>
      <c r="O169" s="55"/>
      <c r="P169" s="55"/>
      <c r="Q169" s="55"/>
      <c r="R169" s="55"/>
      <c r="S169" s="55"/>
      <c r="T169" s="56"/>
      <c r="U169" s="29"/>
      <c r="V169" s="29"/>
      <c r="W169" s="29"/>
      <c r="X169" s="29"/>
      <c r="Y169" s="29"/>
      <c r="Z169" s="29"/>
      <c r="AA169" s="29"/>
      <c r="AB169" s="29"/>
      <c r="AC169" s="29"/>
      <c r="AD169" s="29"/>
      <c r="AE169" s="29"/>
      <c r="AT169" s="17" t="s">
        <v>979</v>
      </c>
      <c r="AU169" s="17" t="s">
        <v>82</v>
      </c>
    </row>
    <row r="170" spans="1:65" s="14" customFormat="1" x14ac:dyDescent="0.2">
      <c r="B170" s="163"/>
      <c r="D170" s="153" t="s">
        <v>169</v>
      </c>
      <c r="E170" s="164" t="s">
        <v>1</v>
      </c>
      <c r="F170" s="165" t="s">
        <v>1990</v>
      </c>
      <c r="H170" s="166">
        <v>149.024</v>
      </c>
      <c r="L170" s="163"/>
      <c r="M170" s="167"/>
      <c r="N170" s="168"/>
      <c r="O170" s="168"/>
      <c r="P170" s="168"/>
      <c r="Q170" s="168"/>
      <c r="R170" s="168"/>
      <c r="S170" s="168"/>
      <c r="T170" s="169"/>
      <c r="AT170" s="164" t="s">
        <v>169</v>
      </c>
      <c r="AU170" s="164" t="s">
        <v>82</v>
      </c>
      <c r="AV170" s="14" t="s">
        <v>82</v>
      </c>
      <c r="AW170" s="14" t="s">
        <v>171</v>
      </c>
      <c r="AX170" s="14" t="s">
        <v>80</v>
      </c>
      <c r="AY170" s="164" t="s">
        <v>157</v>
      </c>
    </row>
    <row r="171" spans="1:65" s="2" customFormat="1" ht="44.25" customHeight="1" x14ac:dyDescent="0.2">
      <c r="A171" s="29"/>
      <c r="B171" s="140"/>
      <c r="C171" s="141" t="s">
        <v>241</v>
      </c>
      <c r="D171" s="141" t="s">
        <v>160</v>
      </c>
      <c r="E171" s="142" t="s">
        <v>2006</v>
      </c>
      <c r="F171" s="143" t="s">
        <v>2007</v>
      </c>
      <c r="G171" s="144" t="s">
        <v>163</v>
      </c>
      <c r="H171" s="145">
        <v>90</v>
      </c>
      <c r="I171" s="146"/>
      <c r="J171" s="146">
        <f>ROUND(I171*H171,2)</f>
        <v>0</v>
      </c>
      <c r="K171" s="143" t="s">
        <v>201</v>
      </c>
      <c r="L171" s="30"/>
      <c r="M171" s="147" t="s">
        <v>1</v>
      </c>
      <c r="N171" s="148" t="s">
        <v>37</v>
      </c>
      <c r="O171" s="149">
        <v>0.19700000000000001</v>
      </c>
      <c r="P171" s="149">
        <f>O171*H171</f>
        <v>17.73</v>
      </c>
      <c r="Q171" s="149">
        <v>0</v>
      </c>
      <c r="R171" s="149">
        <f>Q171*H171</f>
        <v>0</v>
      </c>
      <c r="S171" s="149">
        <v>0</v>
      </c>
      <c r="T171" s="150">
        <f>S171*H171</f>
        <v>0</v>
      </c>
      <c r="U171" s="29"/>
      <c r="V171" s="29"/>
      <c r="W171" s="29"/>
      <c r="X171" s="29"/>
      <c r="Y171" s="29"/>
      <c r="Z171" s="29"/>
      <c r="AA171" s="29"/>
      <c r="AB171" s="29"/>
      <c r="AC171" s="29"/>
      <c r="AD171" s="29"/>
      <c r="AE171" s="29"/>
      <c r="AR171" s="151" t="s">
        <v>165</v>
      </c>
      <c r="AT171" s="151" t="s">
        <v>160</v>
      </c>
      <c r="AU171" s="151" t="s">
        <v>82</v>
      </c>
      <c r="AY171" s="17" t="s">
        <v>157</v>
      </c>
      <c r="BE171" s="152">
        <f>IF(N171="základní",J171,0)</f>
        <v>0</v>
      </c>
      <c r="BF171" s="152">
        <f>IF(N171="snížená",J171,0)</f>
        <v>0</v>
      </c>
      <c r="BG171" s="152">
        <f>IF(N171="zákl. přenesená",J171,0)</f>
        <v>0</v>
      </c>
      <c r="BH171" s="152">
        <f>IF(N171="sníž. přenesená",J171,0)</f>
        <v>0</v>
      </c>
      <c r="BI171" s="152">
        <f>IF(N171="nulová",J171,0)</f>
        <v>0</v>
      </c>
      <c r="BJ171" s="17" t="s">
        <v>80</v>
      </c>
      <c r="BK171" s="152">
        <f>ROUND(I171*H171,2)</f>
        <v>0</v>
      </c>
      <c r="BL171" s="17" t="s">
        <v>165</v>
      </c>
      <c r="BM171" s="151" t="s">
        <v>2008</v>
      </c>
    </row>
    <row r="172" spans="1:65" s="2" customFormat="1" ht="117" x14ac:dyDescent="0.2">
      <c r="A172" s="29"/>
      <c r="B172" s="30"/>
      <c r="C172" s="29"/>
      <c r="D172" s="153" t="s">
        <v>167</v>
      </c>
      <c r="E172" s="29"/>
      <c r="F172" s="154" t="s">
        <v>2009</v>
      </c>
      <c r="G172" s="29"/>
      <c r="H172" s="29"/>
      <c r="I172" s="29"/>
      <c r="J172" s="29"/>
      <c r="K172" s="29"/>
      <c r="L172" s="30"/>
      <c r="M172" s="155"/>
      <c r="N172" s="156"/>
      <c r="O172" s="55"/>
      <c r="P172" s="55"/>
      <c r="Q172" s="55"/>
      <c r="R172" s="55"/>
      <c r="S172" s="55"/>
      <c r="T172" s="56"/>
      <c r="U172" s="29"/>
      <c r="V172" s="29"/>
      <c r="W172" s="29"/>
      <c r="X172" s="29"/>
      <c r="Y172" s="29"/>
      <c r="Z172" s="29"/>
      <c r="AA172" s="29"/>
      <c r="AB172" s="29"/>
      <c r="AC172" s="29"/>
      <c r="AD172" s="29"/>
      <c r="AE172" s="29"/>
      <c r="AT172" s="17" t="s">
        <v>167</v>
      </c>
      <c r="AU172" s="17" t="s">
        <v>82</v>
      </c>
    </row>
    <row r="173" spans="1:65" s="2" customFormat="1" ht="44.25" customHeight="1" x14ac:dyDescent="0.2">
      <c r="A173" s="29"/>
      <c r="B173" s="140"/>
      <c r="C173" s="141" t="s">
        <v>247</v>
      </c>
      <c r="D173" s="141" t="s">
        <v>160</v>
      </c>
      <c r="E173" s="142" t="s">
        <v>2010</v>
      </c>
      <c r="F173" s="143" t="s">
        <v>2011</v>
      </c>
      <c r="G173" s="144" t="s">
        <v>186</v>
      </c>
      <c r="H173" s="145">
        <v>283.14600000000002</v>
      </c>
      <c r="I173" s="146"/>
      <c r="J173" s="146">
        <f>ROUND(I173*H173,2)</f>
        <v>0</v>
      </c>
      <c r="K173" s="143" t="s">
        <v>1963</v>
      </c>
      <c r="L173" s="30"/>
      <c r="M173" s="147" t="s">
        <v>1</v>
      </c>
      <c r="N173" s="148" t="s">
        <v>37</v>
      </c>
      <c r="O173" s="149">
        <v>0</v>
      </c>
      <c r="P173" s="149">
        <f>O173*H173</f>
        <v>0</v>
      </c>
      <c r="Q173" s="149">
        <v>0</v>
      </c>
      <c r="R173" s="149">
        <f>Q173*H173</f>
        <v>0</v>
      </c>
      <c r="S173" s="149">
        <v>0</v>
      </c>
      <c r="T173" s="150">
        <f>S173*H173</f>
        <v>0</v>
      </c>
      <c r="U173" s="29"/>
      <c r="V173" s="29"/>
      <c r="W173" s="29"/>
      <c r="X173" s="29"/>
      <c r="Y173" s="29"/>
      <c r="Z173" s="29"/>
      <c r="AA173" s="29"/>
      <c r="AB173" s="29"/>
      <c r="AC173" s="29"/>
      <c r="AD173" s="29"/>
      <c r="AE173" s="29"/>
      <c r="AR173" s="151" t="s">
        <v>165</v>
      </c>
      <c r="AT173" s="151" t="s">
        <v>160</v>
      </c>
      <c r="AU173" s="151" t="s">
        <v>82</v>
      </c>
      <c r="AY173" s="17" t="s">
        <v>157</v>
      </c>
      <c r="BE173" s="152">
        <f>IF(N173="základní",J173,0)</f>
        <v>0</v>
      </c>
      <c r="BF173" s="152">
        <f>IF(N173="snížená",J173,0)</f>
        <v>0</v>
      </c>
      <c r="BG173" s="152">
        <f>IF(N173="zákl. přenesená",J173,0)</f>
        <v>0</v>
      </c>
      <c r="BH173" s="152">
        <f>IF(N173="sníž. přenesená",J173,0)</f>
        <v>0</v>
      </c>
      <c r="BI173" s="152">
        <f>IF(N173="nulová",J173,0)</f>
        <v>0</v>
      </c>
      <c r="BJ173" s="17" t="s">
        <v>80</v>
      </c>
      <c r="BK173" s="152">
        <f>ROUND(I173*H173,2)</f>
        <v>0</v>
      </c>
      <c r="BL173" s="17" t="s">
        <v>165</v>
      </c>
      <c r="BM173" s="151" t="s">
        <v>2012</v>
      </c>
    </row>
    <row r="174" spans="1:65" s="2" customFormat="1" ht="29.25" x14ac:dyDescent="0.2">
      <c r="A174" s="29"/>
      <c r="B174" s="30"/>
      <c r="C174" s="29"/>
      <c r="D174" s="153" t="s">
        <v>167</v>
      </c>
      <c r="E174" s="29"/>
      <c r="F174" s="154" t="s">
        <v>2013</v>
      </c>
      <c r="G174" s="29"/>
      <c r="H174" s="29"/>
      <c r="I174" s="29"/>
      <c r="J174" s="29"/>
      <c r="K174" s="29"/>
      <c r="L174" s="30"/>
      <c r="M174" s="155"/>
      <c r="N174" s="156"/>
      <c r="O174" s="55"/>
      <c r="P174" s="55"/>
      <c r="Q174" s="55"/>
      <c r="R174" s="55"/>
      <c r="S174" s="55"/>
      <c r="T174" s="56"/>
      <c r="U174" s="29"/>
      <c r="V174" s="29"/>
      <c r="W174" s="29"/>
      <c r="X174" s="29"/>
      <c r="Y174" s="29"/>
      <c r="Z174" s="29"/>
      <c r="AA174" s="29"/>
      <c r="AB174" s="29"/>
      <c r="AC174" s="29"/>
      <c r="AD174" s="29"/>
      <c r="AE174" s="29"/>
      <c r="AT174" s="17" t="s">
        <v>167</v>
      </c>
      <c r="AU174" s="17" t="s">
        <v>82</v>
      </c>
    </row>
    <row r="175" spans="1:65" s="2" customFormat="1" ht="29.25" x14ac:dyDescent="0.2">
      <c r="A175" s="29"/>
      <c r="B175" s="30"/>
      <c r="C175" s="29"/>
      <c r="D175" s="153" t="s">
        <v>979</v>
      </c>
      <c r="E175" s="29"/>
      <c r="F175" s="154" t="s">
        <v>2014</v>
      </c>
      <c r="G175" s="29"/>
      <c r="H175" s="29"/>
      <c r="I175" s="29"/>
      <c r="J175" s="29"/>
      <c r="K175" s="29"/>
      <c r="L175" s="30"/>
      <c r="M175" s="155"/>
      <c r="N175" s="156"/>
      <c r="O175" s="55"/>
      <c r="P175" s="55"/>
      <c r="Q175" s="55"/>
      <c r="R175" s="55"/>
      <c r="S175" s="55"/>
      <c r="T175" s="56"/>
      <c r="U175" s="29"/>
      <c r="V175" s="29"/>
      <c r="W175" s="29"/>
      <c r="X175" s="29"/>
      <c r="Y175" s="29"/>
      <c r="Z175" s="29"/>
      <c r="AA175" s="29"/>
      <c r="AB175" s="29"/>
      <c r="AC175" s="29"/>
      <c r="AD175" s="29"/>
      <c r="AE175" s="29"/>
      <c r="AT175" s="17" t="s">
        <v>979</v>
      </c>
      <c r="AU175" s="17" t="s">
        <v>82</v>
      </c>
    </row>
    <row r="176" spans="1:65" s="14" customFormat="1" x14ac:dyDescent="0.2">
      <c r="B176" s="163"/>
      <c r="D176" s="153" t="s">
        <v>169</v>
      </c>
      <c r="E176" s="164" t="s">
        <v>1</v>
      </c>
      <c r="F176" s="165" t="s">
        <v>2015</v>
      </c>
      <c r="H176" s="166">
        <v>283.14600000000002</v>
      </c>
      <c r="L176" s="163"/>
      <c r="M176" s="167"/>
      <c r="N176" s="168"/>
      <c r="O176" s="168"/>
      <c r="P176" s="168"/>
      <c r="Q176" s="168"/>
      <c r="R176" s="168"/>
      <c r="S176" s="168"/>
      <c r="T176" s="169"/>
      <c r="AT176" s="164" t="s">
        <v>169</v>
      </c>
      <c r="AU176" s="164" t="s">
        <v>82</v>
      </c>
      <c r="AV176" s="14" t="s">
        <v>82</v>
      </c>
      <c r="AW176" s="14" t="s">
        <v>171</v>
      </c>
      <c r="AX176" s="14" t="s">
        <v>80</v>
      </c>
      <c r="AY176" s="164" t="s">
        <v>157</v>
      </c>
    </row>
    <row r="177" spans="1:65" s="2" customFormat="1" ht="36" x14ac:dyDescent="0.2">
      <c r="A177" s="29"/>
      <c r="B177" s="140"/>
      <c r="C177" s="141" t="s">
        <v>251</v>
      </c>
      <c r="D177" s="141" t="s">
        <v>160</v>
      </c>
      <c r="E177" s="142" t="s">
        <v>2016</v>
      </c>
      <c r="F177" s="143" t="s">
        <v>2017</v>
      </c>
      <c r="G177" s="144" t="s">
        <v>163</v>
      </c>
      <c r="H177" s="145">
        <v>103.506</v>
      </c>
      <c r="I177" s="146"/>
      <c r="J177" s="146">
        <f>ROUND(I177*H177,2)</f>
        <v>0</v>
      </c>
      <c r="K177" s="143" t="s">
        <v>1963</v>
      </c>
      <c r="L177" s="30"/>
      <c r="M177" s="147" t="s">
        <v>1</v>
      </c>
      <c r="N177" s="148" t="s">
        <v>37</v>
      </c>
      <c r="O177" s="149">
        <v>0.29899999999999999</v>
      </c>
      <c r="P177" s="149">
        <f>O177*H177</f>
        <v>30.948293999999997</v>
      </c>
      <c r="Q177" s="149">
        <v>0</v>
      </c>
      <c r="R177" s="149">
        <f>Q177*H177</f>
        <v>0</v>
      </c>
      <c r="S177" s="149">
        <v>0</v>
      </c>
      <c r="T177" s="150">
        <f>S177*H177</f>
        <v>0</v>
      </c>
      <c r="U177" s="29"/>
      <c r="V177" s="29"/>
      <c r="W177" s="29"/>
      <c r="X177" s="29"/>
      <c r="Y177" s="29"/>
      <c r="Z177" s="29"/>
      <c r="AA177" s="29"/>
      <c r="AB177" s="29"/>
      <c r="AC177" s="29"/>
      <c r="AD177" s="29"/>
      <c r="AE177" s="29"/>
      <c r="AR177" s="151" t="s">
        <v>165</v>
      </c>
      <c r="AT177" s="151" t="s">
        <v>160</v>
      </c>
      <c r="AU177" s="151" t="s">
        <v>82</v>
      </c>
      <c r="AY177" s="17" t="s">
        <v>157</v>
      </c>
      <c r="BE177" s="152">
        <f>IF(N177="základní",J177,0)</f>
        <v>0</v>
      </c>
      <c r="BF177" s="152">
        <f>IF(N177="snížená",J177,0)</f>
        <v>0</v>
      </c>
      <c r="BG177" s="152">
        <f>IF(N177="zákl. přenesená",J177,0)</f>
        <v>0</v>
      </c>
      <c r="BH177" s="152">
        <f>IF(N177="sníž. přenesená",J177,0)</f>
        <v>0</v>
      </c>
      <c r="BI177" s="152">
        <f>IF(N177="nulová",J177,0)</f>
        <v>0</v>
      </c>
      <c r="BJ177" s="17" t="s">
        <v>80</v>
      </c>
      <c r="BK177" s="152">
        <f>ROUND(I177*H177,2)</f>
        <v>0</v>
      </c>
      <c r="BL177" s="17" t="s">
        <v>165</v>
      </c>
      <c r="BM177" s="151" t="s">
        <v>2018</v>
      </c>
    </row>
    <row r="178" spans="1:65" s="2" customFormat="1" ht="409.5" x14ac:dyDescent="0.2">
      <c r="A178" s="29"/>
      <c r="B178" s="30"/>
      <c r="C178" s="29"/>
      <c r="D178" s="153" t="s">
        <v>167</v>
      </c>
      <c r="E178" s="29"/>
      <c r="F178" s="154" t="s">
        <v>2019</v>
      </c>
      <c r="G178" s="29"/>
      <c r="H178" s="29"/>
      <c r="I178" s="29"/>
      <c r="J178" s="29"/>
      <c r="K178" s="29"/>
      <c r="L178" s="30"/>
      <c r="M178" s="155"/>
      <c r="N178" s="156"/>
      <c r="O178" s="55"/>
      <c r="P178" s="55"/>
      <c r="Q178" s="55"/>
      <c r="R178" s="55"/>
      <c r="S178" s="55"/>
      <c r="T178" s="56"/>
      <c r="U178" s="29"/>
      <c r="V178" s="29"/>
      <c r="W178" s="29"/>
      <c r="X178" s="29"/>
      <c r="Y178" s="29"/>
      <c r="Z178" s="29"/>
      <c r="AA178" s="29"/>
      <c r="AB178" s="29"/>
      <c r="AC178" s="29"/>
      <c r="AD178" s="29"/>
      <c r="AE178" s="29"/>
      <c r="AT178" s="17" t="s">
        <v>167</v>
      </c>
      <c r="AU178" s="17" t="s">
        <v>82</v>
      </c>
    </row>
    <row r="179" spans="1:65" s="2" customFormat="1" ht="29.25" x14ac:dyDescent="0.2">
      <c r="A179" s="29"/>
      <c r="B179" s="30"/>
      <c r="C179" s="29"/>
      <c r="D179" s="153" t="s">
        <v>979</v>
      </c>
      <c r="E179" s="29"/>
      <c r="F179" s="154" t="s">
        <v>2020</v>
      </c>
      <c r="G179" s="29"/>
      <c r="H179" s="29"/>
      <c r="I179" s="29"/>
      <c r="J179" s="29"/>
      <c r="K179" s="29"/>
      <c r="L179" s="30"/>
      <c r="M179" s="155"/>
      <c r="N179" s="156"/>
      <c r="O179" s="55"/>
      <c r="P179" s="55"/>
      <c r="Q179" s="55"/>
      <c r="R179" s="55"/>
      <c r="S179" s="55"/>
      <c r="T179" s="56"/>
      <c r="U179" s="29"/>
      <c r="V179" s="29"/>
      <c r="W179" s="29"/>
      <c r="X179" s="29"/>
      <c r="Y179" s="29"/>
      <c r="Z179" s="29"/>
      <c r="AA179" s="29"/>
      <c r="AB179" s="29"/>
      <c r="AC179" s="29"/>
      <c r="AD179" s="29"/>
      <c r="AE179" s="29"/>
      <c r="AT179" s="17" t="s">
        <v>979</v>
      </c>
      <c r="AU179" s="17" t="s">
        <v>82</v>
      </c>
    </row>
    <row r="180" spans="1:65" s="14" customFormat="1" x14ac:dyDescent="0.2">
      <c r="B180" s="163"/>
      <c r="D180" s="153" t="s">
        <v>169</v>
      </c>
      <c r="E180" s="164" t="s">
        <v>1</v>
      </c>
      <c r="F180" s="165" t="s">
        <v>2021</v>
      </c>
      <c r="H180" s="166">
        <v>103.506</v>
      </c>
      <c r="L180" s="163"/>
      <c r="M180" s="167"/>
      <c r="N180" s="168"/>
      <c r="O180" s="168"/>
      <c r="P180" s="168"/>
      <c r="Q180" s="168"/>
      <c r="R180" s="168"/>
      <c r="S180" s="168"/>
      <c r="T180" s="169"/>
      <c r="AT180" s="164" t="s">
        <v>169</v>
      </c>
      <c r="AU180" s="164" t="s">
        <v>82</v>
      </c>
      <c r="AV180" s="14" t="s">
        <v>82</v>
      </c>
      <c r="AW180" s="14" t="s">
        <v>171</v>
      </c>
      <c r="AX180" s="14" t="s">
        <v>80</v>
      </c>
      <c r="AY180" s="164" t="s">
        <v>157</v>
      </c>
    </row>
    <row r="181" spans="1:65" s="2" customFormat="1" ht="16.5" customHeight="1" x14ac:dyDescent="0.2">
      <c r="A181" s="29"/>
      <c r="B181" s="140"/>
      <c r="C181" s="177" t="s">
        <v>8</v>
      </c>
      <c r="D181" s="177" t="s">
        <v>183</v>
      </c>
      <c r="E181" s="178" t="s">
        <v>2022</v>
      </c>
      <c r="F181" s="179" t="s">
        <v>2023</v>
      </c>
      <c r="G181" s="180" t="s">
        <v>186</v>
      </c>
      <c r="H181" s="181">
        <v>207.012</v>
      </c>
      <c r="I181" s="182"/>
      <c r="J181" s="182">
        <f>ROUND(I181*H181,2)</f>
        <v>0</v>
      </c>
      <c r="K181" s="179" t="s">
        <v>2024</v>
      </c>
      <c r="L181" s="183"/>
      <c r="M181" s="184" t="s">
        <v>1</v>
      </c>
      <c r="N181" s="185" t="s">
        <v>37</v>
      </c>
      <c r="O181" s="149">
        <v>0</v>
      </c>
      <c r="P181" s="149">
        <f>O181*H181</f>
        <v>0</v>
      </c>
      <c r="Q181" s="149">
        <v>1</v>
      </c>
      <c r="R181" s="149">
        <f>Q181*H181</f>
        <v>207.012</v>
      </c>
      <c r="S181" s="149">
        <v>0</v>
      </c>
      <c r="T181" s="150">
        <f>S181*H181</f>
        <v>0</v>
      </c>
      <c r="U181" s="29"/>
      <c r="V181" s="29"/>
      <c r="W181" s="29"/>
      <c r="X181" s="29"/>
      <c r="Y181" s="29"/>
      <c r="Z181" s="29"/>
      <c r="AA181" s="29"/>
      <c r="AB181" s="29"/>
      <c r="AC181" s="29"/>
      <c r="AD181" s="29"/>
      <c r="AE181" s="29"/>
      <c r="AR181" s="151" t="s">
        <v>187</v>
      </c>
      <c r="AT181" s="151" t="s">
        <v>183</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2025</v>
      </c>
    </row>
    <row r="182" spans="1:65" s="2" customFormat="1" ht="19.5" x14ac:dyDescent="0.2">
      <c r="A182" s="29"/>
      <c r="B182" s="30"/>
      <c r="C182" s="29"/>
      <c r="D182" s="153" t="s">
        <v>979</v>
      </c>
      <c r="E182" s="29"/>
      <c r="F182" s="154" t="s">
        <v>2026</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979</v>
      </c>
      <c r="AU182" s="17" t="s">
        <v>82</v>
      </c>
    </row>
    <row r="183" spans="1:65" s="14" customFormat="1" x14ac:dyDescent="0.2">
      <c r="B183" s="163"/>
      <c r="D183" s="153" t="s">
        <v>169</v>
      </c>
      <c r="E183" s="164" t="s">
        <v>1</v>
      </c>
      <c r="F183" s="165" t="s">
        <v>2027</v>
      </c>
      <c r="H183" s="166">
        <v>207.012</v>
      </c>
      <c r="L183" s="163"/>
      <c r="M183" s="167"/>
      <c r="N183" s="168"/>
      <c r="O183" s="168"/>
      <c r="P183" s="168"/>
      <c r="Q183" s="168"/>
      <c r="R183" s="168"/>
      <c r="S183" s="168"/>
      <c r="T183" s="169"/>
      <c r="AT183" s="164" t="s">
        <v>169</v>
      </c>
      <c r="AU183" s="164" t="s">
        <v>82</v>
      </c>
      <c r="AV183" s="14" t="s">
        <v>82</v>
      </c>
      <c r="AW183" s="14" t="s">
        <v>171</v>
      </c>
      <c r="AX183" s="14" t="s">
        <v>80</v>
      </c>
      <c r="AY183" s="164" t="s">
        <v>157</v>
      </c>
    </row>
    <row r="184" spans="1:65" s="2" customFormat="1" ht="48" x14ac:dyDescent="0.2">
      <c r="A184" s="29"/>
      <c r="B184" s="140"/>
      <c r="C184" s="141" t="s">
        <v>262</v>
      </c>
      <c r="D184" s="141" t="s">
        <v>160</v>
      </c>
      <c r="E184" s="142" t="s">
        <v>2028</v>
      </c>
      <c r="F184" s="143" t="s">
        <v>2029</v>
      </c>
      <c r="G184" s="144" t="s">
        <v>195</v>
      </c>
      <c r="H184" s="145">
        <v>72</v>
      </c>
      <c r="I184" s="146"/>
      <c r="J184" s="146">
        <f>ROUND(I184*H184,2)</f>
        <v>0</v>
      </c>
      <c r="K184" s="143" t="s">
        <v>1963</v>
      </c>
      <c r="L184" s="30"/>
      <c r="M184" s="147" t="s">
        <v>1</v>
      </c>
      <c r="N184" s="148" t="s">
        <v>37</v>
      </c>
      <c r="O184" s="149">
        <v>0.42799999999999999</v>
      </c>
      <c r="P184" s="149">
        <f>O184*H184</f>
        <v>30.815999999999999</v>
      </c>
      <c r="Q184" s="149">
        <v>0</v>
      </c>
      <c r="R184" s="149">
        <f>Q184*H184</f>
        <v>0</v>
      </c>
      <c r="S184" s="149">
        <v>0</v>
      </c>
      <c r="T184" s="150">
        <f>S184*H184</f>
        <v>0</v>
      </c>
      <c r="U184" s="29"/>
      <c r="V184" s="29"/>
      <c r="W184" s="29"/>
      <c r="X184" s="29"/>
      <c r="Y184" s="29"/>
      <c r="Z184" s="29"/>
      <c r="AA184" s="29"/>
      <c r="AB184" s="29"/>
      <c r="AC184" s="29"/>
      <c r="AD184" s="29"/>
      <c r="AE184" s="29"/>
      <c r="AR184" s="151" t="s">
        <v>165</v>
      </c>
      <c r="AT184" s="151" t="s">
        <v>160</v>
      </c>
      <c r="AU184" s="151" t="s">
        <v>82</v>
      </c>
      <c r="AY184" s="17" t="s">
        <v>157</v>
      </c>
      <c r="BE184" s="152">
        <f>IF(N184="základní",J184,0)</f>
        <v>0</v>
      </c>
      <c r="BF184" s="152">
        <f>IF(N184="snížená",J184,0)</f>
        <v>0</v>
      </c>
      <c r="BG184" s="152">
        <f>IF(N184="zákl. přenesená",J184,0)</f>
        <v>0</v>
      </c>
      <c r="BH184" s="152">
        <f>IF(N184="sníž. přenesená",J184,0)</f>
        <v>0</v>
      </c>
      <c r="BI184" s="152">
        <f>IF(N184="nulová",J184,0)</f>
        <v>0</v>
      </c>
      <c r="BJ184" s="17" t="s">
        <v>80</v>
      </c>
      <c r="BK184" s="152">
        <f>ROUND(I184*H184,2)</f>
        <v>0</v>
      </c>
      <c r="BL184" s="17" t="s">
        <v>165</v>
      </c>
      <c r="BM184" s="151" t="s">
        <v>2030</v>
      </c>
    </row>
    <row r="185" spans="1:65" s="2" customFormat="1" ht="97.5" x14ac:dyDescent="0.2">
      <c r="A185" s="29"/>
      <c r="B185" s="30"/>
      <c r="C185" s="29"/>
      <c r="D185" s="153" t="s">
        <v>167</v>
      </c>
      <c r="E185" s="29"/>
      <c r="F185" s="154" t="s">
        <v>2031</v>
      </c>
      <c r="G185" s="29"/>
      <c r="H185" s="29"/>
      <c r="I185" s="29"/>
      <c r="J185" s="29"/>
      <c r="K185" s="29"/>
      <c r="L185" s="30"/>
      <c r="M185" s="155"/>
      <c r="N185" s="156"/>
      <c r="O185" s="55"/>
      <c r="P185" s="55"/>
      <c r="Q185" s="55"/>
      <c r="R185" s="55"/>
      <c r="S185" s="55"/>
      <c r="T185" s="56"/>
      <c r="U185" s="29"/>
      <c r="V185" s="29"/>
      <c r="W185" s="29"/>
      <c r="X185" s="29"/>
      <c r="Y185" s="29"/>
      <c r="Z185" s="29"/>
      <c r="AA185" s="29"/>
      <c r="AB185" s="29"/>
      <c r="AC185" s="29"/>
      <c r="AD185" s="29"/>
      <c r="AE185" s="29"/>
      <c r="AT185" s="17" t="s">
        <v>167</v>
      </c>
      <c r="AU185" s="17" t="s">
        <v>82</v>
      </c>
    </row>
    <row r="186" spans="1:65" s="2" customFormat="1" ht="19.5" x14ac:dyDescent="0.2">
      <c r="A186" s="29"/>
      <c r="B186" s="30"/>
      <c r="C186" s="29"/>
      <c r="D186" s="153" t="s">
        <v>979</v>
      </c>
      <c r="E186" s="29"/>
      <c r="F186" s="154" t="s">
        <v>2032</v>
      </c>
      <c r="G186" s="29"/>
      <c r="H186" s="29"/>
      <c r="I186" s="29"/>
      <c r="J186" s="29"/>
      <c r="K186" s="29"/>
      <c r="L186" s="30"/>
      <c r="M186" s="155"/>
      <c r="N186" s="156"/>
      <c r="O186" s="55"/>
      <c r="P186" s="55"/>
      <c r="Q186" s="55"/>
      <c r="R186" s="55"/>
      <c r="S186" s="55"/>
      <c r="T186" s="56"/>
      <c r="U186" s="29"/>
      <c r="V186" s="29"/>
      <c r="W186" s="29"/>
      <c r="X186" s="29"/>
      <c r="Y186" s="29"/>
      <c r="Z186" s="29"/>
      <c r="AA186" s="29"/>
      <c r="AB186" s="29"/>
      <c r="AC186" s="29"/>
      <c r="AD186" s="29"/>
      <c r="AE186" s="29"/>
      <c r="AT186" s="17" t="s">
        <v>979</v>
      </c>
      <c r="AU186" s="17" t="s">
        <v>82</v>
      </c>
    </row>
    <row r="187" spans="1:65" s="2" customFormat="1" ht="36" x14ac:dyDescent="0.2">
      <c r="A187" s="29"/>
      <c r="B187" s="140"/>
      <c r="C187" s="141" t="s">
        <v>267</v>
      </c>
      <c r="D187" s="141" t="s">
        <v>160</v>
      </c>
      <c r="E187" s="142" t="s">
        <v>2033</v>
      </c>
      <c r="F187" s="143" t="s">
        <v>2034</v>
      </c>
      <c r="G187" s="144" t="s">
        <v>195</v>
      </c>
      <c r="H187" s="145">
        <v>95</v>
      </c>
      <c r="I187" s="146"/>
      <c r="J187" s="146">
        <f>ROUND(I187*H187,2)</f>
        <v>0</v>
      </c>
      <c r="K187" s="143" t="s">
        <v>1963</v>
      </c>
      <c r="L187" s="30"/>
      <c r="M187" s="147" t="s">
        <v>1</v>
      </c>
      <c r="N187" s="148" t="s">
        <v>37</v>
      </c>
      <c r="O187" s="149">
        <v>0.112</v>
      </c>
      <c r="P187" s="149">
        <f>O187*H187</f>
        <v>10.64</v>
      </c>
      <c r="Q187" s="149">
        <v>0</v>
      </c>
      <c r="R187" s="149">
        <f>Q187*H187</f>
        <v>0</v>
      </c>
      <c r="S187" s="149">
        <v>0</v>
      </c>
      <c r="T187" s="150">
        <f>S187*H187</f>
        <v>0</v>
      </c>
      <c r="U187" s="29"/>
      <c r="V187" s="29"/>
      <c r="W187" s="29"/>
      <c r="X187" s="29"/>
      <c r="Y187" s="29"/>
      <c r="Z187" s="29"/>
      <c r="AA187" s="29"/>
      <c r="AB187" s="29"/>
      <c r="AC187" s="29"/>
      <c r="AD187" s="29"/>
      <c r="AE187" s="29"/>
      <c r="AR187" s="151" t="s">
        <v>165</v>
      </c>
      <c r="AT187" s="151" t="s">
        <v>160</v>
      </c>
      <c r="AU187" s="151" t="s">
        <v>82</v>
      </c>
      <c r="AY187" s="17" t="s">
        <v>157</v>
      </c>
      <c r="BE187" s="152">
        <f>IF(N187="základní",J187,0)</f>
        <v>0</v>
      </c>
      <c r="BF187" s="152">
        <f>IF(N187="snížená",J187,0)</f>
        <v>0</v>
      </c>
      <c r="BG187" s="152">
        <f>IF(N187="zákl. přenesená",J187,0)</f>
        <v>0</v>
      </c>
      <c r="BH187" s="152">
        <f>IF(N187="sníž. přenesená",J187,0)</f>
        <v>0</v>
      </c>
      <c r="BI187" s="152">
        <f>IF(N187="nulová",J187,0)</f>
        <v>0</v>
      </c>
      <c r="BJ187" s="17" t="s">
        <v>80</v>
      </c>
      <c r="BK187" s="152">
        <f>ROUND(I187*H187,2)</f>
        <v>0</v>
      </c>
      <c r="BL187" s="17" t="s">
        <v>165</v>
      </c>
      <c r="BM187" s="151" t="s">
        <v>2035</v>
      </c>
    </row>
    <row r="188" spans="1:65" s="2" customFormat="1" ht="117" x14ac:dyDescent="0.2">
      <c r="A188" s="29"/>
      <c r="B188" s="30"/>
      <c r="C188" s="29"/>
      <c r="D188" s="153" t="s">
        <v>167</v>
      </c>
      <c r="E188" s="29"/>
      <c r="F188" s="154" t="s">
        <v>2036</v>
      </c>
      <c r="G188" s="29"/>
      <c r="H188" s="29"/>
      <c r="I188" s="29"/>
      <c r="J188" s="29"/>
      <c r="K188" s="29"/>
      <c r="L188" s="30"/>
      <c r="M188" s="155"/>
      <c r="N188" s="156"/>
      <c r="O188" s="55"/>
      <c r="P188" s="55"/>
      <c r="Q188" s="55"/>
      <c r="R188" s="55"/>
      <c r="S188" s="55"/>
      <c r="T188" s="56"/>
      <c r="U188" s="29"/>
      <c r="V188" s="29"/>
      <c r="W188" s="29"/>
      <c r="X188" s="29"/>
      <c r="Y188" s="29"/>
      <c r="Z188" s="29"/>
      <c r="AA188" s="29"/>
      <c r="AB188" s="29"/>
      <c r="AC188" s="29"/>
      <c r="AD188" s="29"/>
      <c r="AE188" s="29"/>
      <c r="AT188" s="17" t="s">
        <v>167</v>
      </c>
      <c r="AU188" s="17" t="s">
        <v>82</v>
      </c>
    </row>
    <row r="189" spans="1:65" s="2" customFormat="1" ht="19.5" x14ac:dyDescent="0.2">
      <c r="A189" s="29"/>
      <c r="B189" s="30"/>
      <c r="C189" s="29"/>
      <c r="D189" s="153" t="s">
        <v>979</v>
      </c>
      <c r="E189" s="29"/>
      <c r="F189" s="154" t="s">
        <v>2037</v>
      </c>
      <c r="G189" s="29"/>
      <c r="H189" s="29"/>
      <c r="I189" s="29"/>
      <c r="J189" s="29"/>
      <c r="K189" s="29"/>
      <c r="L189" s="30"/>
      <c r="M189" s="155"/>
      <c r="N189" s="156"/>
      <c r="O189" s="55"/>
      <c r="P189" s="55"/>
      <c r="Q189" s="55"/>
      <c r="R189" s="55"/>
      <c r="S189" s="55"/>
      <c r="T189" s="56"/>
      <c r="U189" s="29"/>
      <c r="V189" s="29"/>
      <c r="W189" s="29"/>
      <c r="X189" s="29"/>
      <c r="Y189" s="29"/>
      <c r="Z189" s="29"/>
      <c r="AA189" s="29"/>
      <c r="AB189" s="29"/>
      <c r="AC189" s="29"/>
      <c r="AD189" s="29"/>
      <c r="AE189" s="29"/>
      <c r="AT189" s="17" t="s">
        <v>979</v>
      </c>
      <c r="AU189" s="17" t="s">
        <v>82</v>
      </c>
    </row>
    <row r="190" spans="1:65" s="2" customFormat="1" ht="16.5" customHeight="1" x14ac:dyDescent="0.2">
      <c r="A190" s="29"/>
      <c r="B190" s="140"/>
      <c r="C190" s="177" t="s">
        <v>272</v>
      </c>
      <c r="D190" s="177" t="s">
        <v>183</v>
      </c>
      <c r="E190" s="178" t="s">
        <v>2038</v>
      </c>
      <c r="F190" s="179" t="s">
        <v>2039</v>
      </c>
      <c r="G190" s="180" t="s">
        <v>2040</v>
      </c>
      <c r="H190" s="181">
        <v>11.585000000000001</v>
      </c>
      <c r="I190" s="182"/>
      <c r="J190" s="182">
        <f>ROUND(I190*H190,2)</f>
        <v>0</v>
      </c>
      <c r="K190" s="179" t="s">
        <v>1963</v>
      </c>
      <c r="L190" s="183"/>
      <c r="M190" s="184" t="s">
        <v>1</v>
      </c>
      <c r="N190" s="185" t="s">
        <v>37</v>
      </c>
      <c r="O190" s="149">
        <v>0</v>
      </c>
      <c r="P190" s="149">
        <f>O190*H190</f>
        <v>0</v>
      </c>
      <c r="Q190" s="149">
        <v>1E-3</v>
      </c>
      <c r="R190" s="149">
        <f>Q190*H190</f>
        <v>1.1585000000000002E-2</v>
      </c>
      <c r="S190" s="149">
        <v>0</v>
      </c>
      <c r="T190" s="150">
        <f>S190*H190</f>
        <v>0</v>
      </c>
      <c r="U190" s="29"/>
      <c r="V190" s="29"/>
      <c r="W190" s="29"/>
      <c r="X190" s="29"/>
      <c r="Y190" s="29"/>
      <c r="Z190" s="29"/>
      <c r="AA190" s="29"/>
      <c r="AB190" s="29"/>
      <c r="AC190" s="29"/>
      <c r="AD190" s="29"/>
      <c r="AE190" s="29"/>
      <c r="AR190" s="151" t="s">
        <v>187</v>
      </c>
      <c r="AT190" s="151" t="s">
        <v>183</v>
      </c>
      <c r="AU190" s="151" t="s">
        <v>82</v>
      </c>
      <c r="AY190" s="17" t="s">
        <v>157</v>
      </c>
      <c r="BE190" s="152">
        <f>IF(N190="základní",J190,0)</f>
        <v>0</v>
      </c>
      <c r="BF190" s="152">
        <f>IF(N190="snížená",J190,0)</f>
        <v>0</v>
      </c>
      <c r="BG190" s="152">
        <f>IF(N190="zákl. přenesená",J190,0)</f>
        <v>0</v>
      </c>
      <c r="BH190" s="152">
        <f>IF(N190="sníž. přenesená",J190,0)</f>
        <v>0</v>
      </c>
      <c r="BI190" s="152">
        <f>IF(N190="nulová",J190,0)</f>
        <v>0</v>
      </c>
      <c r="BJ190" s="17" t="s">
        <v>80</v>
      </c>
      <c r="BK190" s="152">
        <f>ROUND(I190*H190,2)</f>
        <v>0</v>
      </c>
      <c r="BL190" s="17" t="s">
        <v>165</v>
      </c>
      <c r="BM190" s="151" t="s">
        <v>2041</v>
      </c>
    </row>
    <row r="191" spans="1:65" s="2" customFormat="1" ht="24" x14ac:dyDescent="0.2">
      <c r="A191" s="29"/>
      <c r="B191" s="140"/>
      <c r="C191" s="141" t="s">
        <v>290</v>
      </c>
      <c r="D191" s="141" t="s">
        <v>160</v>
      </c>
      <c r="E191" s="142" t="s">
        <v>2042</v>
      </c>
      <c r="F191" s="143" t="s">
        <v>2043</v>
      </c>
      <c r="G191" s="144" t="s">
        <v>195</v>
      </c>
      <c r="H191" s="145">
        <v>61.5</v>
      </c>
      <c r="I191" s="146"/>
      <c r="J191" s="146">
        <f>ROUND(I191*H191,2)</f>
        <v>0</v>
      </c>
      <c r="K191" s="143" t="s">
        <v>1963</v>
      </c>
      <c r="L191" s="30"/>
      <c r="M191" s="147" t="s">
        <v>1</v>
      </c>
      <c r="N191" s="148" t="s">
        <v>37</v>
      </c>
      <c r="O191" s="149">
        <v>1.7999999999999999E-2</v>
      </c>
      <c r="P191" s="149">
        <f>O191*H191</f>
        <v>1.107</v>
      </c>
      <c r="Q191" s="149">
        <v>0</v>
      </c>
      <c r="R191" s="149">
        <f>Q191*H191</f>
        <v>0</v>
      </c>
      <c r="S191" s="149">
        <v>0</v>
      </c>
      <c r="T191" s="150">
        <f>S191*H191</f>
        <v>0</v>
      </c>
      <c r="U191" s="29"/>
      <c r="V191" s="29"/>
      <c r="W191" s="29"/>
      <c r="X191" s="29"/>
      <c r="Y191" s="29"/>
      <c r="Z191" s="29"/>
      <c r="AA191" s="29"/>
      <c r="AB191" s="29"/>
      <c r="AC191" s="29"/>
      <c r="AD191" s="29"/>
      <c r="AE191" s="29"/>
      <c r="AR191" s="151" t="s">
        <v>165</v>
      </c>
      <c r="AT191" s="151" t="s">
        <v>160</v>
      </c>
      <c r="AU191" s="151" t="s">
        <v>82</v>
      </c>
      <c r="AY191" s="17" t="s">
        <v>157</v>
      </c>
      <c r="BE191" s="152">
        <f>IF(N191="základní",J191,0)</f>
        <v>0</v>
      </c>
      <c r="BF191" s="152">
        <f>IF(N191="snížená",J191,0)</f>
        <v>0</v>
      </c>
      <c r="BG191" s="152">
        <f>IF(N191="zákl. přenesená",J191,0)</f>
        <v>0</v>
      </c>
      <c r="BH191" s="152">
        <f>IF(N191="sníž. přenesená",J191,0)</f>
        <v>0</v>
      </c>
      <c r="BI191" s="152">
        <f>IF(N191="nulová",J191,0)</f>
        <v>0</v>
      </c>
      <c r="BJ191" s="17" t="s">
        <v>80</v>
      </c>
      <c r="BK191" s="152">
        <f>ROUND(I191*H191,2)</f>
        <v>0</v>
      </c>
      <c r="BL191" s="17" t="s">
        <v>165</v>
      </c>
      <c r="BM191" s="151" t="s">
        <v>2044</v>
      </c>
    </row>
    <row r="192" spans="1:65" s="2" customFormat="1" ht="165.75" x14ac:dyDescent="0.2">
      <c r="A192" s="29"/>
      <c r="B192" s="30"/>
      <c r="C192" s="29"/>
      <c r="D192" s="153" t="s">
        <v>167</v>
      </c>
      <c r="E192" s="29"/>
      <c r="F192" s="154" t="s">
        <v>2045</v>
      </c>
      <c r="G192" s="29"/>
      <c r="H192" s="29"/>
      <c r="I192" s="29"/>
      <c r="J192" s="29"/>
      <c r="K192" s="29"/>
      <c r="L192" s="30"/>
      <c r="M192" s="155"/>
      <c r="N192" s="156"/>
      <c r="O192" s="55"/>
      <c r="P192" s="55"/>
      <c r="Q192" s="55"/>
      <c r="R192" s="55"/>
      <c r="S192" s="55"/>
      <c r="T192" s="56"/>
      <c r="U192" s="29"/>
      <c r="V192" s="29"/>
      <c r="W192" s="29"/>
      <c r="X192" s="29"/>
      <c r="Y192" s="29"/>
      <c r="Z192" s="29"/>
      <c r="AA192" s="29"/>
      <c r="AB192" s="29"/>
      <c r="AC192" s="29"/>
      <c r="AD192" s="29"/>
      <c r="AE192" s="29"/>
      <c r="AT192" s="17" t="s">
        <v>167</v>
      </c>
      <c r="AU192" s="17" t="s">
        <v>82</v>
      </c>
    </row>
    <row r="193" spans="1:65" s="2" customFormat="1" ht="19.5" x14ac:dyDescent="0.2">
      <c r="A193" s="29"/>
      <c r="B193" s="30"/>
      <c r="C193" s="29"/>
      <c r="D193" s="153" t="s">
        <v>979</v>
      </c>
      <c r="E193" s="29"/>
      <c r="F193" s="154" t="s">
        <v>2046</v>
      </c>
      <c r="G193" s="29"/>
      <c r="H193" s="29"/>
      <c r="I193" s="29"/>
      <c r="J193" s="29"/>
      <c r="K193" s="29"/>
      <c r="L193" s="30"/>
      <c r="M193" s="155"/>
      <c r="N193" s="156"/>
      <c r="O193" s="55"/>
      <c r="P193" s="55"/>
      <c r="Q193" s="55"/>
      <c r="R193" s="55"/>
      <c r="S193" s="55"/>
      <c r="T193" s="56"/>
      <c r="U193" s="29"/>
      <c r="V193" s="29"/>
      <c r="W193" s="29"/>
      <c r="X193" s="29"/>
      <c r="Y193" s="29"/>
      <c r="Z193" s="29"/>
      <c r="AA193" s="29"/>
      <c r="AB193" s="29"/>
      <c r="AC193" s="29"/>
      <c r="AD193" s="29"/>
      <c r="AE193" s="29"/>
      <c r="AT193" s="17" t="s">
        <v>979</v>
      </c>
      <c r="AU193" s="17" t="s">
        <v>82</v>
      </c>
    </row>
    <row r="194" spans="1:65" s="2" customFormat="1" ht="36" x14ac:dyDescent="0.2">
      <c r="A194" s="29"/>
      <c r="B194" s="140"/>
      <c r="C194" s="141" t="s">
        <v>300</v>
      </c>
      <c r="D194" s="141" t="s">
        <v>160</v>
      </c>
      <c r="E194" s="142" t="s">
        <v>2047</v>
      </c>
      <c r="F194" s="143" t="s">
        <v>2048</v>
      </c>
      <c r="G194" s="144" t="s">
        <v>195</v>
      </c>
      <c r="H194" s="145">
        <v>24</v>
      </c>
      <c r="I194" s="146"/>
      <c r="J194" s="146">
        <f>ROUND(I194*H194,2)</f>
        <v>0</v>
      </c>
      <c r="K194" s="143" t="s">
        <v>1963</v>
      </c>
      <c r="L194" s="30"/>
      <c r="M194" s="147" t="s">
        <v>1</v>
      </c>
      <c r="N194" s="148" t="s">
        <v>37</v>
      </c>
      <c r="O194" s="149">
        <v>0.26300000000000001</v>
      </c>
      <c r="P194" s="149">
        <f>O194*H194</f>
        <v>6.3120000000000003</v>
      </c>
      <c r="Q194" s="149">
        <v>0</v>
      </c>
      <c r="R194" s="149">
        <f>Q194*H194</f>
        <v>0</v>
      </c>
      <c r="S194" s="149">
        <v>0</v>
      </c>
      <c r="T194" s="150">
        <f>S194*H194</f>
        <v>0</v>
      </c>
      <c r="U194" s="29"/>
      <c r="V194" s="29"/>
      <c r="W194" s="29"/>
      <c r="X194" s="29"/>
      <c r="Y194" s="29"/>
      <c r="Z194" s="29"/>
      <c r="AA194" s="29"/>
      <c r="AB194" s="29"/>
      <c r="AC194" s="29"/>
      <c r="AD194" s="29"/>
      <c r="AE194" s="29"/>
      <c r="AR194" s="151" t="s">
        <v>165</v>
      </c>
      <c r="AT194" s="151" t="s">
        <v>160</v>
      </c>
      <c r="AU194" s="151" t="s">
        <v>82</v>
      </c>
      <c r="AY194" s="17" t="s">
        <v>157</v>
      </c>
      <c r="BE194" s="152">
        <f>IF(N194="základní",J194,0)</f>
        <v>0</v>
      </c>
      <c r="BF194" s="152">
        <f>IF(N194="snížená",J194,0)</f>
        <v>0</v>
      </c>
      <c r="BG194" s="152">
        <f>IF(N194="zákl. přenesená",J194,0)</f>
        <v>0</v>
      </c>
      <c r="BH194" s="152">
        <f>IF(N194="sníž. přenesená",J194,0)</f>
        <v>0</v>
      </c>
      <c r="BI194" s="152">
        <f>IF(N194="nulová",J194,0)</f>
        <v>0</v>
      </c>
      <c r="BJ194" s="17" t="s">
        <v>80</v>
      </c>
      <c r="BK194" s="152">
        <f>ROUND(I194*H194,2)</f>
        <v>0</v>
      </c>
      <c r="BL194" s="17" t="s">
        <v>165</v>
      </c>
      <c r="BM194" s="151" t="s">
        <v>2049</v>
      </c>
    </row>
    <row r="195" spans="1:65" s="2" customFormat="1" ht="117" x14ac:dyDescent="0.2">
      <c r="A195" s="29"/>
      <c r="B195" s="30"/>
      <c r="C195" s="29"/>
      <c r="D195" s="153" t="s">
        <v>167</v>
      </c>
      <c r="E195" s="29"/>
      <c r="F195" s="154" t="s">
        <v>2050</v>
      </c>
      <c r="G195" s="29"/>
      <c r="H195" s="29"/>
      <c r="I195" s="29"/>
      <c r="J195" s="29"/>
      <c r="K195" s="29"/>
      <c r="L195" s="30"/>
      <c r="M195" s="155"/>
      <c r="N195" s="156"/>
      <c r="O195" s="55"/>
      <c r="P195" s="55"/>
      <c r="Q195" s="55"/>
      <c r="R195" s="55"/>
      <c r="S195" s="55"/>
      <c r="T195" s="56"/>
      <c r="U195" s="29"/>
      <c r="V195" s="29"/>
      <c r="W195" s="29"/>
      <c r="X195" s="29"/>
      <c r="Y195" s="29"/>
      <c r="Z195" s="29"/>
      <c r="AA195" s="29"/>
      <c r="AB195" s="29"/>
      <c r="AC195" s="29"/>
      <c r="AD195" s="29"/>
      <c r="AE195" s="29"/>
      <c r="AT195" s="17" t="s">
        <v>167</v>
      </c>
      <c r="AU195" s="17" t="s">
        <v>82</v>
      </c>
    </row>
    <row r="196" spans="1:65" s="2" customFormat="1" ht="19.5" x14ac:dyDescent="0.2">
      <c r="A196" s="29"/>
      <c r="B196" s="30"/>
      <c r="C196" s="29"/>
      <c r="D196" s="153" t="s">
        <v>979</v>
      </c>
      <c r="E196" s="29"/>
      <c r="F196" s="154" t="s">
        <v>2051</v>
      </c>
      <c r="G196" s="29"/>
      <c r="H196" s="29"/>
      <c r="I196" s="29"/>
      <c r="J196" s="29"/>
      <c r="K196" s="29"/>
      <c r="L196" s="30"/>
      <c r="M196" s="155"/>
      <c r="N196" s="156"/>
      <c r="O196" s="55"/>
      <c r="P196" s="55"/>
      <c r="Q196" s="55"/>
      <c r="R196" s="55"/>
      <c r="S196" s="55"/>
      <c r="T196" s="56"/>
      <c r="U196" s="29"/>
      <c r="V196" s="29"/>
      <c r="W196" s="29"/>
      <c r="X196" s="29"/>
      <c r="Y196" s="29"/>
      <c r="Z196" s="29"/>
      <c r="AA196" s="29"/>
      <c r="AB196" s="29"/>
      <c r="AC196" s="29"/>
      <c r="AD196" s="29"/>
      <c r="AE196" s="29"/>
      <c r="AT196" s="17" t="s">
        <v>979</v>
      </c>
      <c r="AU196" s="17" t="s">
        <v>82</v>
      </c>
    </row>
    <row r="197" spans="1:65" s="14" customFormat="1" x14ac:dyDescent="0.2">
      <c r="B197" s="163"/>
      <c r="D197" s="153" t="s">
        <v>169</v>
      </c>
      <c r="E197" s="164" t="s">
        <v>1</v>
      </c>
      <c r="F197" s="165" t="s">
        <v>327</v>
      </c>
      <c r="H197" s="166">
        <v>24</v>
      </c>
      <c r="L197" s="163"/>
      <c r="M197" s="167"/>
      <c r="N197" s="168"/>
      <c r="O197" s="168"/>
      <c r="P197" s="168"/>
      <c r="Q197" s="168"/>
      <c r="R197" s="168"/>
      <c r="S197" s="168"/>
      <c r="T197" s="169"/>
      <c r="AT197" s="164" t="s">
        <v>169</v>
      </c>
      <c r="AU197" s="164" t="s">
        <v>82</v>
      </c>
      <c r="AV197" s="14" t="s">
        <v>82</v>
      </c>
      <c r="AW197" s="14" t="s">
        <v>171</v>
      </c>
      <c r="AX197" s="14" t="s">
        <v>80</v>
      </c>
      <c r="AY197" s="164" t="s">
        <v>157</v>
      </c>
    </row>
    <row r="198" spans="1:65" s="12" customFormat="1" ht="22.9" customHeight="1" x14ac:dyDescent="0.2">
      <c r="B198" s="128"/>
      <c r="D198" s="129" t="s">
        <v>71</v>
      </c>
      <c r="E198" s="138" t="s">
        <v>82</v>
      </c>
      <c r="F198" s="138" t="s">
        <v>1191</v>
      </c>
      <c r="J198" s="139">
        <f>BK198</f>
        <v>0</v>
      </c>
      <c r="L198" s="128"/>
      <c r="M198" s="132"/>
      <c r="N198" s="133"/>
      <c r="O198" s="133"/>
      <c r="P198" s="134">
        <f>SUM(P199:P225)</f>
        <v>57.249609</v>
      </c>
      <c r="Q198" s="133"/>
      <c r="R198" s="134">
        <f>SUM(R199:R225)</f>
        <v>0.34542329999999999</v>
      </c>
      <c r="S198" s="133"/>
      <c r="T198" s="135">
        <f>SUM(T199:T225)</f>
        <v>0</v>
      </c>
      <c r="AR198" s="129" t="s">
        <v>80</v>
      </c>
      <c r="AT198" s="136" t="s">
        <v>71</v>
      </c>
      <c r="AU198" s="136" t="s">
        <v>80</v>
      </c>
      <c r="AY198" s="129" t="s">
        <v>157</v>
      </c>
      <c r="BK198" s="137">
        <f>SUM(BK199:BK225)</f>
        <v>0</v>
      </c>
    </row>
    <row r="199" spans="1:65" s="2" customFormat="1" ht="24" x14ac:dyDescent="0.2">
      <c r="A199" s="29"/>
      <c r="B199" s="140"/>
      <c r="C199" s="141" t="s">
        <v>7</v>
      </c>
      <c r="D199" s="141" t="s">
        <v>160</v>
      </c>
      <c r="E199" s="142" t="s">
        <v>2052</v>
      </c>
      <c r="F199" s="143" t="s">
        <v>2053</v>
      </c>
      <c r="G199" s="144" t="s">
        <v>163</v>
      </c>
      <c r="H199" s="145">
        <v>5.0940000000000003</v>
      </c>
      <c r="I199" s="146"/>
      <c r="J199" s="146">
        <f>ROUND(I199*H199,2)</f>
        <v>0</v>
      </c>
      <c r="K199" s="143" t="s">
        <v>164</v>
      </c>
      <c r="L199" s="30"/>
      <c r="M199" s="147" t="s">
        <v>1</v>
      </c>
      <c r="N199" s="148" t="s">
        <v>37</v>
      </c>
      <c r="O199" s="149">
        <v>0.69599999999999995</v>
      </c>
      <c r="P199" s="149">
        <f>O199*H199</f>
        <v>3.5454240000000001</v>
      </c>
      <c r="Q199" s="149">
        <v>0</v>
      </c>
      <c r="R199" s="149">
        <f>Q199*H199</f>
        <v>0</v>
      </c>
      <c r="S199" s="149">
        <v>0</v>
      </c>
      <c r="T199" s="150">
        <f>S199*H199</f>
        <v>0</v>
      </c>
      <c r="U199" s="29"/>
      <c r="V199" s="29"/>
      <c r="W199" s="29"/>
      <c r="X199" s="29"/>
      <c r="Y199" s="29"/>
      <c r="Z199" s="29"/>
      <c r="AA199" s="29"/>
      <c r="AB199" s="29"/>
      <c r="AC199" s="29"/>
      <c r="AD199" s="29"/>
      <c r="AE199" s="29"/>
      <c r="AR199" s="151" t="s">
        <v>165</v>
      </c>
      <c r="AT199" s="151" t="s">
        <v>160</v>
      </c>
      <c r="AU199" s="151" t="s">
        <v>82</v>
      </c>
      <c r="AY199" s="17" t="s">
        <v>157</v>
      </c>
      <c r="BE199" s="152">
        <f>IF(N199="základní",J199,0)</f>
        <v>0</v>
      </c>
      <c r="BF199" s="152">
        <f>IF(N199="snížená",J199,0)</f>
        <v>0</v>
      </c>
      <c r="BG199" s="152">
        <f>IF(N199="zákl. přenesená",J199,0)</f>
        <v>0</v>
      </c>
      <c r="BH199" s="152">
        <f>IF(N199="sníž. přenesená",J199,0)</f>
        <v>0</v>
      </c>
      <c r="BI199" s="152">
        <f>IF(N199="nulová",J199,0)</f>
        <v>0</v>
      </c>
      <c r="BJ199" s="17" t="s">
        <v>80</v>
      </c>
      <c r="BK199" s="152">
        <f>ROUND(I199*H199,2)</f>
        <v>0</v>
      </c>
      <c r="BL199" s="17" t="s">
        <v>165</v>
      </c>
      <c r="BM199" s="151" t="s">
        <v>2054</v>
      </c>
    </row>
    <row r="200" spans="1:65" s="2" customFormat="1" ht="97.5" x14ac:dyDescent="0.2">
      <c r="A200" s="29"/>
      <c r="B200" s="30"/>
      <c r="C200" s="29"/>
      <c r="D200" s="153" t="s">
        <v>167</v>
      </c>
      <c r="E200" s="29"/>
      <c r="F200" s="154" t="s">
        <v>2055</v>
      </c>
      <c r="G200" s="29"/>
      <c r="H200" s="29"/>
      <c r="I200" s="29"/>
      <c r="J200" s="29"/>
      <c r="K200" s="29"/>
      <c r="L200" s="30"/>
      <c r="M200" s="155"/>
      <c r="N200" s="156"/>
      <c r="O200" s="55"/>
      <c r="P200" s="55"/>
      <c r="Q200" s="55"/>
      <c r="R200" s="55"/>
      <c r="S200" s="55"/>
      <c r="T200" s="56"/>
      <c r="U200" s="29"/>
      <c r="V200" s="29"/>
      <c r="W200" s="29"/>
      <c r="X200" s="29"/>
      <c r="Y200" s="29"/>
      <c r="Z200" s="29"/>
      <c r="AA200" s="29"/>
      <c r="AB200" s="29"/>
      <c r="AC200" s="29"/>
      <c r="AD200" s="29"/>
      <c r="AE200" s="29"/>
      <c r="AT200" s="17" t="s">
        <v>167</v>
      </c>
      <c r="AU200" s="17" t="s">
        <v>82</v>
      </c>
    </row>
    <row r="201" spans="1:65" s="14" customFormat="1" ht="22.5" x14ac:dyDescent="0.2">
      <c r="B201" s="163"/>
      <c r="D201" s="153" t="s">
        <v>169</v>
      </c>
      <c r="E201" s="164" t="s">
        <v>1</v>
      </c>
      <c r="F201" s="165" t="s">
        <v>2056</v>
      </c>
      <c r="H201" s="166">
        <v>5.0940000000000003</v>
      </c>
      <c r="L201" s="163"/>
      <c r="M201" s="167"/>
      <c r="N201" s="168"/>
      <c r="O201" s="168"/>
      <c r="P201" s="168"/>
      <c r="Q201" s="168"/>
      <c r="R201" s="168"/>
      <c r="S201" s="168"/>
      <c r="T201" s="169"/>
      <c r="AT201" s="164" t="s">
        <v>169</v>
      </c>
      <c r="AU201" s="164" t="s">
        <v>82</v>
      </c>
      <c r="AV201" s="14" t="s">
        <v>82</v>
      </c>
      <c r="AW201" s="14" t="s">
        <v>171</v>
      </c>
      <c r="AX201" s="14" t="s">
        <v>80</v>
      </c>
      <c r="AY201" s="164" t="s">
        <v>157</v>
      </c>
    </row>
    <row r="202" spans="1:65" s="2" customFormat="1" ht="24" x14ac:dyDescent="0.2">
      <c r="A202" s="29"/>
      <c r="B202" s="140"/>
      <c r="C202" s="141" t="s">
        <v>309</v>
      </c>
      <c r="D202" s="141" t="s">
        <v>160</v>
      </c>
      <c r="E202" s="142" t="s">
        <v>1192</v>
      </c>
      <c r="F202" s="143" t="s">
        <v>1193</v>
      </c>
      <c r="G202" s="144" t="s">
        <v>163</v>
      </c>
      <c r="H202" s="145">
        <v>2.2160000000000002</v>
      </c>
      <c r="I202" s="146"/>
      <c r="J202" s="146">
        <f>ROUND(I202*H202,2)</f>
        <v>0</v>
      </c>
      <c r="K202" s="143" t="s">
        <v>1963</v>
      </c>
      <c r="L202" s="30"/>
      <c r="M202" s="147" t="s">
        <v>1</v>
      </c>
      <c r="N202" s="148" t="s">
        <v>37</v>
      </c>
      <c r="O202" s="149">
        <v>0.81</v>
      </c>
      <c r="P202" s="149">
        <f>O202*H202</f>
        <v>1.7949600000000003</v>
      </c>
      <c r="Q202" s="149">
        <v>0</v>
      </c>
      <c r="R202" s="149">
        <f>Q202*H202</f>
        <v>0</v>
      </c>
      <c r="S202" s="149">
        <v>0</v>
      </c>
      <c r="T202" s="150">
        <f>S202*H202</f>
        <v>0</v>
      </c>
      <c r="U202" s="29"/>
      <c r="V202" s="29"/>
      <c r="W202" s="29"/>
      <c r="X202" s="29"/>
      <c r="Y202" s="29"/>
      <c r="Z202" s="29"/>
      <c r="AA202" s="29"/>
      <c r="AB202" s="29"/>
      <c r="AC202" s="29"/>
      <c r="AD202" s="29"/>
      <c r="AE202" s="29"/>
      <c r="AR202" s="151" t="s">
        <v>165</v>
      </c>
      <c r="AT202" s="151" t="s">
        <v>160</v>
      </c>
      <c r="AU202" s="151" t="s">
        <v>82</v>
      </c>
      <c r="AY202" s="17" t="s">
        <v>157</v>
      </c>
      <c r="BE202" s="152">
        <f>IF(N202="základní",J202,0)</f>
        <v>0</v>
      </c>
      <c r="BF202" s="152">
        <f>IF(N202="snížená",J202,0)</f>
        <v>0</v>
      </c>
      <c r="BG202" s="152">
        <f>IF(N202="zákl. přenesená",J202,0)</f>
        <v>0</v>
      </c>
      <c r="BH202" s="152">
        <f>IF(N202="sníž. přenesená",J202,0)</f>
        <v>0</v>
      </c>
      <c r="BI202" s="152">
        <f>IF(N202="nulová",J202,0)</f>
        <v>0</v>
      </c>
      <c r="BJ202" s="17" t="s">
        <v>80</v>
      </c>
      <c r="BK202" s="152">
        <f>ROUND(I202*H202,2)</f>
        <v>0</v>
      </c>
      <c r="BL202" s="17" t="s">
        <v>165</v>
      </c>
      <c r="BM202" s="151" t="s">
        <v>2057</v>
      </c>
    </row>
    <row r="203" spans="1:65" s="2" customFormat="1" ht="107.25" x14ac:dyDescent="0.2">
      <c r="A203" s="29"/>
      <c r="B203" s="30"/>
      <c r="C203" s="29"/>
      <c r="D203" s="153" t="s">
        <v>167</v>
      </c>
      <c r="E203" s="29"/>
      <c r="F203" s="154" t="s">
        <v>1195</v>
      </c>
      <c r="G203" s="29"/>
      <c r="H203" s="29"/>
      <c r="I203" s="29"/>
      <c r="J203" s="29"/>
      <c r="K203" s="29"/>
      <c r="L203" s="30"/>
      <c r="M203" s="155"/>
      <c r="N203" s="156"/>
      <c r="O203" s="55"/>
      <c r="P203" s="55"/>
      <c r="Q203" s="55"/>
      <c r="R203" s="55"/>
      <c r="S203" s="55"/>
      <c r="T203" s="56"/>
      <c r="U203" s="29"/>
      <c r="V203" s="29"/>
      <c r="W203" s="29"/>
      <c r="X203" s="29"/>
      <c r="Y203" s="29"/>
      <c r="Z203" s="29"/>
      <c r="AA203" s="29"/>
      <c r="AB203" s="29"/>
      <c r="AC203" s="29"/>
      <c r="AD203" s="29"/>
      <c r="AE203" s="29"/>
      <c r="AT203" s="17" t="s">
        <v>167</v>
      </c>
      <c r="AU203" s="17" t="s">
        <v>82</v>
      </c>
    </row>
    <row r="204" spans="1:65" s="2" customFormat="1" ht="19.5" x14ac:dyDescent="0.2">
      <c r="A204" s="29"/>
      <c r="B204" s="30"/>
      <c r="C204" s="29"/>
      <c r="D204" s="153" t="s">
        <v>979</v>
      </c>
      <c r="E204" s="29"/>
      <c r="F204" s="154" t="s">
        <v>2058</v>
      </c>
      <c r="G204" s="29"/>
      <c r="H204" s="29"/>
      <c r="I204" s="29"/>
      <c r="J204" s="29"/>
      <c r="K204" s="29"/>
      <c r="L204" s="30"/>
      <c r="M204" s="155"/>
      <c r="N204" s="156"/>
      <c r="O204" s="55"/>
      <c r="P204" s="55"/>
      <c r="Q204" s="55"/>
      <c r="R204" s="55"/>
      <c r="S204" s="55"/>
      <c r="T204" s="56"/>
      <c r="U204" s="29"/>
      <c r="V204" s="29"/>
      <c r="W204" s="29"/>
      <c r="X204" s="29"/>
      <c r="Y204" s="29"/>
      <c r="Z204" s="29"/>
      <c r="AA204" s="29"/>
      <c r="AB204" s="29"/>
      <c r="AC204" s="29"/>
      <c r="AD204" s="29"/>
      <c r="AE204" s="29"/>
      <c r="AT204" s="17" t="s">
        <v>979</v>
      </c>
      <c r="AU204" s="17" t="s">
        <v>82</v>
      </c>
    </row>
    <row r="205" spans="1:65" s="14" customFormat="1" x14ac:dyDescent="0.2">
      <c r="B205" s="163"/>
      <c r="D205" s="153" t="s">
        <v>169</v>
      </c>
      <c r="E205" s="164" t="s">
        <v>1</v>
      </c>
      <c r="F205" s="165" t="s">
        <v>2059</v>
      </c>
      <c r="H205" s="166">
        <v>2.2160000000000002</v>
      </c>
      <c r="L205" s="163"/>
      <c r="M205" s="167"/>
      <c r="N205" s="168"/>
      <c r="O205" s="168"/>
      <c r="P205" s="168"/>
      <c r="Q205" s="168"/>
      <c r="R205" s="168"/>
      <c r="S205" s="168"/>
      <c r="T205" s="169"/>
      <c r="AT205" s="164" t="s">
        <v>169</v>
      </c>
      <c r="AU205" s="164" t="s">
        <v>82</v>
      </c>
      <c r="AV205" s="14" t="s">
        <v>82</v>
      </c>
      <c r="AW205" s="14" t="s">
        <v>171</v>
      </c>
      <c r="AX205" s="14" t="s">
        <v>80</v>
      </c>
      <c r="AY205" s="164" t="s">
        <v>157</v>
      </c>
    </row>
    <row r="206" spans="1:65" s="2" customFormat="1" ht="16.5" customHeight="1" x14ac:dyDescent="0.2">
      <c r="A206" s="29"/>
      <c r="B206" s="140"/>
      <c r="C206" s="141" t="s">
        <v>317</v>
      </c>
      <c r="D206" s="141" t="s">
        <v>160</v>
      </c>
      <c r="E206" s="142" t="s">
        <v>1197</v>
      </c>
      <c r="F206" s="143" t="s">
        <v>1198</v>
      </c>
      <c r="G206" s="144" t="s">
        <v>195</v>
      </c>
      <c r="H206" s="145">
        <v>21.855</v>
      </c>
      <c r="I206" s="146"/>
      <c r="J206" s="146">
        <f>ROUND(I206*H206,2)</f>
        <v>0</v>
      </c>
      <c r="K206" s="143" t="s">
        <v>1963</v>
      </c>
      <c r="L206" s="30"/>
      <c r="M206" s="147" t="s">
        <v>1</v>
      </c>
      <c r="N206" s="148" t="s">
        <v>37</v>
      </c>
      <c r="O206" s="149">
        <v>0.39700000000000002</v>
      </c>
      <c r="P206" s="149">
        <f>O206*H206</f>
        <v>8.6764350000000015</v>
      </c>
      <c r="Q206" s="149">
        <v>1.4400000000000001E-3</v>
      </c>
      <c r="R206" s="149">
        <f>Q206*H206</f>
        <v>3.1471200000000005E-2</v>
      </c>
      <c r="S206" s="149">
        <v>0</v>
      </c>
      <c r="T206" s="150">
        <f>S206*H206</f>
        <v>0</v>
      </c>
      <c r="U206" s="29"/>
      <c r="V206" s="29"/>
      <c r="W206" s="29"/>
      <c r="X206" s="29"/>
      <c r="Y206" s="29"/>
      <c r="Z206" s="29"/>
      <c r="AA206" s="29"/>
      <c r="AB206" s="29"/>
      <c r="AC206" s="29"/>
      <c r="AD206" s="29"/>
      <c r="AE206" s="29"/>
      <c r="AR206" s="151" t="s">
        <v>165</v>
      </c>
      <c r="AT206" s="151" t="s">
        <v>160</v>
      </c>
      <c r="AU206" s="151" t="s">
        <v>82</v>
      </c>
      <c r="AY206" s="17" t="s">
        <v>157</v>
      </c>
      <c r="BE206" s="152">
        <f>IF(N206="základní",J206,0)</f>
        <v>0</v>
      </c>
      <c r="BF206" s="152">
        <f>IF(N206="snížená",J206,0)</f>
        <v>0</v>
      </c>
      <c r="BG206" s="152">
        <f>IF(N206="zákl. přenesená",J206,0)</f>
        <v>0</v>
      </c>
      <c r="BH206" s="152">
        <f>IF(N206="sníž. přenesená",J206,0)</f>
        <v>0</v>
      </c>
      <c r="BI206" s="152">
        <f>IF(N206="nulová",J206,0)</f>
        <v>0</v>
      </c>
      <c r="BJ206" s="17" t="s">
        <v>80</v>
      </c>
      <c r="BK206" s="152">
        <f>ROUND(I206*H206,2)</f>
        <v>0</v>
      </c>
      <c r="BL206" s="17" t="s">
        <v>165</v>
      </c>
      <c r="BM206" s="151" t="s">
        <v>2060</v>
      </c>
    </row>
    <row r="207" spans="1:65" s="2" customFormat="1" ht="117" x14ac:dyDescent="0.2">
      <c r="A207" s="29"/>
      <c r="B207" s="30"/>
      <c r="C207" s="29"/>
      <c r="D207" s="153" t="s">
        <v>167</v>
      </c>
      <c r="E207" s="29"/>
      <c r="F207" s="154" t="s">
        <v>1200</v>
      </c>
      <c r="G207" s="29"/>
      <c r="H207" s="29"/>
      <c r="I207" s="29"/>
      <c r="J207" s="29"/>
      <c r="K207" s="29"/>
      <c r="L207" s="30"/>
      <c r="M207" s="155"/>
      <c r="N207" s="156"/>
      <c r="O207" s="55"/>
      <c r="P207" s="55"/>
      <c r="Q207" s="55"/>
      <c r="R207" s="55"/>
      <c r="S207" s="55"/>
      <c r="T207" s="56"/>
      <c r="U207" s="29"/>
      <c r="V207" s="29"/>
      <c r="W207" s="29"/>
      <c r="X207" s="29"/>
      <c r="Y207" s="29"/>
      <c r="Z207" s="29"/>
      <c r="AA207" s="29"/>
      <c r="AB207" s="29"/>
      <c r="AC207" s="29"/>
      <c r="AD207" s="29"/>
      <c r="AE207" s="29"/>
      <c r="AT207" s="17" t="s">
        <v>167</v>
      </c>
      <c r="AU207" s="17" t="s">
        <v>82</v>
      </c>
    </row>
    <row r="208" spans="1:65" s="14" customFormat="1" x14ac:dyDescent="0.2">
      <c r="B208" s="163"/>
      <c r="D208" s="153" t="s">
        <v>169</v>
      </c>
      <c r="E208" s="164" t="s">
        <v>1</v>
      </c>
      <c r="F208" s="165" t="s">
        <v>2061</v>
      </c>
      <c r="H208" s="166">
        <v>21.855</v>
      </c>
      <c r="L208" s="163"/>
      <c r="M208" s="167"/>
      <c r="N208" s="168"/>
      <c r="O208" s="168"/>
      <c r="P208" s="168"/>
      <c r="Q208" s="168"/>
      <c r="R208" s="168"/>
      <c r="S208" s="168"/>
      <c r="T208" s="169"/>
      <c r="AT208" s="164" t="s">
        <v>169</v>
      </c>
      <c r="AU208" s="164" t="s">
        <v>82</v>
      </c>
      <c r="AV208" s="14" t="s">
        <v>82</v>
      </c>
      <c r="AW208" s="14" t="s">
        <v>171</v>
      </c>
      <c r="AX208" s="14" t="s">
        <v>80</v>
      </c>
      <c r="AY208" s="164" t="s">
        <v>157</v>
      </c>
    </row>
    <row r="209" spans="1:65" s="2" customFormat="1" ht="24" x14ac:dyDescent="0.2">
      <c r="A209" s="29"/>
      <c r="B209" s="140"/>
      <c r="C209" s="141" t="s">
        <v>327</v>
      </c>
      <c r="D209" s="141" t="s">
        <v>160</v>
      </c>
      <c r="E209" s="142" t="s">
        <v>1202</v>
      </c>
      <c r="F209" s="143" t="s">
        <v>1203</v>
      </c>
      <c r="G209" s="144" t="s">
        <v>195</v>
      </c>
      <c r="H209" s="145">
        <v>21.855</v>
      </c>
      <c r="I209" s="146"/>
      <c r="J209" s="146">
        <f>ROUND(I209*H209,2)</f>
        <v>0</v>
      </c>
      <c r="K209" s="143" t="s">
        <v>1963</v>
      </c>
      <c r="L209" s="30"/>
      <c r="M209" s="147" t="s">
        <v>1</v>
      </c>
      <c r="N209" s="148" t="s">
        <v>37</v>
      </c>
      <c r="O209" s="149">
        <v>0.14399999999999999</v>
      </c>
      <c r="P209" s="149">
        <f>O209*H209</f>
        <v>3.1471199999999997</v>
      </c>
      <c r="Q209" s="149">
        <v>4.0000000000000003E-5</v>
      </c>
      <c r="R209" s="149">
        <f>Q209*H209</f>
        <v>8.7420000000000011E-4</v>
      </c>
      <c r="S209" s="149">
        <v>0</v>
      </c>
      <c r="T209" s="150">
        <f>S209*H209</f>
        <v>0</v>
      </c>
      <c r="U209" s="29"/>
      <c r="V209" s="29"/>
      <c r="W209" s="29"/>
      <c r="X209" s="29"/>
      <c r="Y209" s="29"/>
      <c r="Z209" s="29"/>
      <c r="AA209" s="29"/>
      <c r="AB209" s="29"/>
      <c r="AC209" s="29"/>
      <c r="AD209" s="29"/>
      <c r="AE209" s="29"/>
      <c r="AR209" s="151" t="s">
        <v>165</v>
      </c>
      <c r="AT209" s="151" t="s">
        <v>160</v>
      </c>
      <c r="AU209" s="151" t="s">
        <v>82</v>
      </c>
      <c r="AY209" s="17" t="s">
        <v>157</v>
      </c>
      <c r="BE209" s="152">
        <f>IF(N209="základní",J209,0)</f>
        <v>0</v>
      </c>
      <c r="BF209" s="152">
        <f>IF(N209="snížená",J209,0)</f>
        <v>0</v>
      </c>
      <c r="BG209" s="152">
        <f>IF(N209="zákl. přenesená",J209,0)</f>
        <v>0</v>
      </c>
      <c r="BH209" s="152">
        <f>IF(N209="sníž. přenesená",J209,0)</f>
        <v>0</v>
      </c>
      <c r="BI209" s="152">
        <f>IF(N209="nulová",J209,0)</f>
        <v>0</v>
      </c>
      <c r="BJ209" s="17" t="s">
        <v>80</v>
      </c>
      <c r="BK209" s="152">
        <f>ROUND(I209*H209,2)</f>
        <v>0</v>
      </c>
      <c r="BL209" s="17" t="s">
        <v>165</v>
      </c>
      <c r="BM209" s="151" t="s">
        <v>2062</v>
      </c>
    </row>
    <row r="210" spans="1:65" s="2" customFormat="1" ht="117" x14ac:dyDescent="0.2">
      <c r="A210" s="29"/>
      <c r="B210" s="30"/>
      <c r="C210" s="29"/>
      <c r="D210" s="153" t="s">
        <v>167</v>
      </c>
      <c r="E210" s="29"/>
      <c r="F210" s="154" t="s">
        <v>1200</v>
      </c>
      <c r="G210" s="29"/>
      <c r="H210" s="29"/>
      <c r="I210" s="29"/>
      <c r="J210" s="29"/>
      <c r="K210" s="29"/>
      <c r="L210" s="30"/>
      <c r="M210" s="155"/>
      <c r="N210" s="156"/>
      <c r="O210" s="55"/>
      <c r="P210" s="55"/>
      <c r="Q210" s="55"/>
      <c r="R210" s="55"/>
      <c r="S210" s="55"/>
      <c r="T210" s="56"/>
      <c r="U210" s="29"/>
      <c r="V210" s="29"/>
      <c r="W210" s="29"/>
      <c r="X210" s="29"/>
      <c r="Y210" s="29"/>
      <c r="Z210" s="29"/>
      <c r="AA210" s="29"/>
      <c r="AB210" s="29"/>
      <c r="AC210" s="29"/>
      <c r="AD210" s="29"/>
      <c r="AE210" s="29"/>
      <c r="AT210" s="17" t="s">
        <v>167</v>
      </c>
      <c r="AU210" s="17" t="s">
        <v>82</v>
      </c>
    </row>
    <row r="211" spans="1:65" s="2" customFormat="1" ht="19.5" x14ac:dyDescent="0.2">
      <c r="A211" s="29"/>
      <c r="B211" s="30"/>
      <c r="C211" s="29"/>
      <c r="D211" s="153" t="s">
        <v>979</v>
      </c>
      <c r="E211" s="29"/>
      <c r="F211" s="154" t="s">
        <v>2063</v>
      </c>
      <c r="G211" s="29"/>
      <c r="H211" s="29"/>
      <c r="I211" s="29"/>
      <c r="J211" s="29"/>
      <c r="K211" s="29"/>
      <c r="L211" s="30"/>
      <c r="M211" s="155"/>
      <c r="N211" s="156"/>
      <c r="O211" s="55"/>
      <c r="P211" s="55"/>
      <c r="Q211" s="55"/>
      <c r="R211" s="55"/>
      <c r="S211" s="55"/>
      <c r="T211" s="56"/>
      <c r="U211" s="29"/>
      <c r="V211" s="29"/>
      <c r="W211" s="29"/>
      <c r="X211" s="29"/>
      <c r="Y211" s="29"/>
      <c r="Z211" s="29"/>
      <c r="AA211" s="29"/>
      <c r="AB211" s="29"/>
      <c r="AC211" s="29"/>
      <c r="AD211" s="29"/>
      <c r="AE211" s="29"/>
      <c r="AT211" s="17" t="s">
        <v>979</v>
      </c>
      <c r="AU211" s="17" t="s">
        <v>82</v>
      </c>
    </row>
    <row r="212" spans="1:65" s="14" customFormat="1" x14ac:dyDescent="0.2">
      <c r="B212" s="163"/>
      <c r="D212" s="153" t="s">
        <v>169</v>
      </c>
      <c r="E212" s="164" t="s">
        <v>1</v>
      </c>
      <c r="F212" s="165" t="s">
        <v>2061</v>
      </c>
      <c r="H212" s="166">
        <v>21.855</v>
      </c>
      <c r="L212" s="163"/>
      <c r="M212" s="167"/>
      <c r="N212" s="168"/>
      <c r="O212" s="168"/>
      <c r="P212" s="168"/>
      <c r="Q212" s="168"/>
      <c r="R212" s="168"/>
      <c r="S212" s="168"/>
      <c r="T212" s="169"/>
      <c r="AT212" s="164" t="s">
        <v>169</v>
      </c>
      <c r="AU212" s="164" t="s">
        <v>82</v>
      </c>
      <c r="AV212" s="14" t="s">
        <v>82</v>
      </c>
      <c r="AW212" s="14" t="s">
        <v>171</v>
      </c>
      <c r="AX212" s="14" t="s">
        <v>80</v>
      </c>
      <c r="AY212" s="164" t="s">
        <v>157</v>
      </c>
    </row>
    <row r="213" spans="1:65" s="2" customFormat="1" ht="24" x14ac:dyDescent="0.2">
      <c r="A213" s="29"/>
      <c r="B213" s="140"/>
      <c r="C213" s="141" t="s">
        <v>335</v>
      </c>
      <c r="D213" s="141" t="s">
        <v>160</v>
      </c>
      <c r="E213" s="142" t="s">
        <v>1205</v>
      </c>
      <c r="F213" s="143" t="s">
        <v>1206</v>
      </c>
      <c r="G213" s="144" t="s">
        <v>186</v>
      </c>
      <c r="H213" s="145">
        <v>0.22500000000000001</v>
      </c>
      <c r="I213" s="146"/>
      <c r="J213" s="146">
        <f>ROUND(I213*H213,2)</f>
        <v>0</v>
      </c>
      <c r="K213" s="143" t="s">
        <v>1963</v>
      </c>
      <c r="L213" s="30"/>
      <c r="M213" s="147" t="s">
        <v>1</v>
      </c>
      <c r="N213" s="148" t="s">
        <v>37</v>
      </c>
      <c r="O213" s="149">
        <v>13.507999999999999</v>
      </c>
      <c r="P213" s="149">
        <f>O213*H213</f>
        <v>3.0392999999999999</v>
      </c>
      <c r="Q213" s="149">
        <v>1.0597399999999999</v>
      </c>
      <c r="R213" s="149">
        <f>Q213*H213</f>
        <v>0.23844149999999997</v>
      </c>
      <c r="S213" s="149">
        <v>0</v>
      </c>
      <c r="T213" s="150">
        <f>S213*H213</f>
        <v>0</v>
      </c>
      <c r="U213" s="29"/>
      <c r="V213" s="29"/>
      <c r="W213" s="29"/>
      <c r="X213" s="29"/>
      <c r="Y213" s="29"/>
      <c r="Z213" s="29"/>
      <c r="AA213" s="29"/>
      <c r="AB213" s="29"/>
      <c r="AC213" s="29"/>
      <c r="AD213" s="29"/>
      <c r="AE213" s="29"/>
      <c r="AR213" s="151" t="s">
        <v>165</v>
      </c>
      <c r="AT213" s="151" t="s">
        <v>160</v>
      </c>
      <c r="AU213" s="151" t="s">
        <v>82</v>
      </c>
      <c r="AY213" s="17" t="s">
        <v>157</v>
      </c>
      <c r="BE213" s="152">
        <f>IF(N213="základní",J213,0)</f>
        <v>0</v>
      </c>
      <c r="BF213" s="152">
        <f>IF(N213="snížená",J213,0)</f>
        <v>0</v>
      </c>
      <c r="BG213" s="152">
        <f>IF(N213="zákl. přenesená",J213,0)</f>
        <v>0</v>
      </c>
      <c r="BH213" s="152">
        <f>IF(N213="sníž. přenesená",J213,0)</f>
        <v>0</v>
      </c>
      <c r="BI213" s="152">
        <f>IF(N213="nulová",J213,0)</f>
        <v>0</v>
      </c>
      <c r="BJ213" s="17" t="s">
        <v>80</v>
      </c>
      <c r="BK213" s="152">
        <f>ROUND(I213*H213,2)</f>
        <v>0</v>
      </c>
      <c r="BL213" s="17" t="s">
        <v>165</v>
      </c>
      <c r="BM213" s="151" t="s">
        <v>2064</v>
      </c>
    </row>
    <row r="214" spans="1:65" s="2" customFormat="1" ht="87.75" x14ac:dyDescent="0.2">
      <c r="A214" s="29"/>
      <c r="B214" s="30"/>
      <c r="C214" s="29"/>
      <c r="D214" s="153" t="s">
        <v>167</v>
      </c>
      <c r="E214" s="29"/>
      <c r="F214" s="154" t="s">
        <v>1208</v>
      </c>
      <c r="G214" s="29"/>
      <c r="H214" s="29"/>
      <c r="I214" s="29"/>
      <c r="J214" s="29"/>
      <c r="K214" s="29"/>
      <c r="L214" s="30"/>
      <c r="M214" s="155"/>
      <c r="N214" s="156"/>
      <c r="O214" s="55"/>
      <c r="P214" s="55"/>
      <c r="Q214" s="55"/>
      <c r="R214" s="55"/>
      <c r="S214" s="55"/>
      <c r="T214" s="56"/>
      <c r="U214" s="29"/>
      <c r="V214" s="29"/>
      <c r="W214" s="29"/>
      <c r="X214" s="29"/>
      <c r="Y214" s="29"/>
      <c r="Z214" s="29"/>
      <c r="AA214" s="29"/>
      <c r="AB214" s="29"/>
      <c r="AC214" s="29"/>
      <c r="AD214" s="29"/>
      <c r="AE214" s="29"/>
      <c r="AT214" s="17" t="s">
        <v>167</v>
      </c>
      <c r="AU214" s="17" t="s">
        <v>82</v>
      </c>
    </row>
    <row r="215" spans="1:65" s="2" customFormat="1" ht="19.5" x14ac:dyDescent="0.2">
      <c r="A215" s="29"/>
      <c r="B215" s="30"/>
      <c r="C215" s="29"/>
      <c r="D215" s="153" t="s">
        <v>979</v>
      </c>
      <c r="E215" s="29"/>
      <c r="F215" s="154" t="s">
        <v>2065</v>
      </c>
      <c r="G215" s="29"/>
      <c r="H215" s="29"/>
      <c r="I215" s="29"/>
      <c r="J215" s="29"/>
      <c r="K215" s="29"/>
      <c r="L215" s="30"/>
      <c r="M215" s="155"/>
      <c r="N215" s="156"/>
      <c r="O215" s="55"/>
      <c r="P215" s="55"/>
      <c r="Q215" s="55"/>
      <c r="R215" s="55"/>
      <c r="S215" s="55"/>
      <c r="T215" s="56"/>
      <c r="U215" s="29"/>
      <c r="V215" s="29"/>
      <c r="W215" s="29"/>
      <c r="X215" s="29"/>
      <c r="Y215" s="29"/>
      <c r="Z215" s="29"/>
      <c r="AA215" s="29"/>
      <c r="AB215" s="29"/>
      <c r="AC215" s="29"/>
      <c r="AD215" s="29"/>
      <c r="AE215" s="29"/>
      <c r="AT215" s="17" t="s">
        <v>979</v>
      </c>
      <c r="AU215" s="17" t="s">
        <v>82</v>
      </c>
    </row>
    <row r="216" spans="1:65" s="14" customFormat="1" x14ac:dyDescent="0.2">
      <c r="B216" s="163"/>
      <c r="D216" s="153" t="s">
        <v>169</v>
      </c>
      <c r="E216" s="164" t="s">
        <v>1</v>
      </c>
      <c r="F216" s="165" t="s">
        <v>2066</v>
      </c>
      <c r="H216" s="166">
        <v>0.22500000000000001</v>
      </c>
      <c r="L216" s="163"/>
      <c r="M216" s="167"/>
      <c r="N216" s="168"/>
      <c r="O216" s="168"/>
      <c r="P216" s="168"/>
      <c r="Q216" s="168"/>
      <c r="R216" s="168"/>
      <c r="S216" s="168"/>
      <c r="T216" s="169"/>
      <c r="AT216" s="164" t="s">
        <v>169</v>
      </c>
      <c r="AU216" s="164" t="s">
        <v>82</v>
      </c>
      <c r="AV216" s="14" t="s">
        <v>82</v>
      </c>
      <c r="AW216" s="14" t="s">
        <v>171</v>
      </c>
      <c r="AX216" s="14" t="s">
        <v>80</v>
      </c>
      <c r="AY216" s="164" t="s">
        <v>157</v>
      </c>
    </row>
    <row r="217" spans="1:65" s="2" customFormat="1" ht="36" x14ac:dyDescent="0.2">
      <c r="A217" s="29"/>
      <c r="B217" s="140"/>
      <c r="C217" s="141" t="s">
        <v>340</v>
      </c>
      <c r="D217" s="141" t="s">
        <v>160</v>
      </c>
      <c r="E217" s="142" t="s">
        <v>2067</v>
      </c>
      <c r="F217" s="143" t="s">
        <v>2068</v>
      </c>
      <c r="G217" s="144" t="s">
        <v>163</v>
      </c>
      <c r="H217" s="145">
        <v>12.054</v>
      </c>
      <c r="I217" s="146"/>
      <c r="J217" s="146">
        <f>ROUND(I217*H217,2)</f>
        <v>0</v>
      </c>
      <c r="K217" s="143" t="s">
        <v>164</v>
      </c>
      <c r="L217" s="30"/>
      <c r="M217" s="147" t="s">
        <v>1</v>
      </c>
      <c r="N217" s="148" t="s">
        <v>37</v>
      </c>
      <c r="O217" s="149">
        <v>0.81</v>
      </c>
      <c r="P217" s="149">
        <f>O217*H217</f>
        <v>9.7637400000000003</v>
      </c>
      <c r="Q217" s="149">
        <v>0</v>
      </c>
      <c r="R217" s="149">
        <f>Q217*H217</f>
        <v>0</v>
      </c>
      <c r="S217" s="149">
        <v>0</v>
      </c>
      <c r="T217" s="150">
        <f>S217*H217</f>
        <v>0</v>
      </c>
      <c r="U217" s="29"/>
      <c r="V217" s="29"/>
      <c r="W217" s="29"/>
      <c r="X217" s="29"/>
      <c r="Y217" s="29"/>
      <c r="Z217" s="29"/>
      <c r="AA217" s="29"/>
      <c r="AB217" s="29"/>
      <c r="AC217" s="29"/>
      <c r="AD217" s="29"/>
      <c r="AE217" s="29"/>
      <c r="AR217" s="151" t="s">
        <v>165</v>
      </c>
      <c r="AT217" s="151" t="s">
        <v>160</v>
      </c>
      <c r="AU217" s="151" t="s">
        <v>82</v>
      </c>
      <c r="AY217" s="17" t="s">
        <v>157</v>
      </c>
      <c r="BE217" s="152">
        <f>IF(N217="základní",J217,0)</f>
        <v>0</v>
      </c>
      <c r="BF217" s="152">
        <f>IF(N217="snížená",J217,0)</f>
        <v>0</v>
      </c>
      <c r="BG217" s="152">
        <f>IF(N217="zákl. přenesená",J217,0)</f>
        <v>0</v>
      </c>
      <c r="BH217" s="152">
        <f>IF(N217="sníž. přenesená",J217,0)</f>
        <v>0</v>
      </c>
      <c r="BI217" s="152">
        <f>IF(N217="nulová",J217,0)</f>
        <v>0</v>
      </c>
      <c r="BJ217" s="17" t="s">
        <v>80</v>
      </c>
      <c r="BK217" s="152">
        <f>ROUND(I217*H217,2)</f>
        <v>0</v>
      </c>
      <c r="BL217" s="17" t="s">
        <v>165</v>
      </c>
      <c r="BM217" s="151" t="s">
        <v>2069</v>
      </c>
    </row>
    <row r="218" spans="1:65" s="2" customFormat="1" ht="107.25" x14ac:dyDescent="0.2">
      <c r="A218" s="29"/>
      <c r="B218" s="30"/>
      <c r="C218" s="29"/>
      <c r="D218" s="153" t="s">
        <v>167</v>
      </c>
      <c r="E218" s="29"/>
      <c r="F218" s="154" t="s">
        <v>1195</v>
      </c>
      <c r="G218" s="29"/>
      <c r="H218" s="29"/>
      <c r="I218" s="29"/>
      <c r="J218" s="29"/>
      <c r="K218" s="29"/>
      <c r="L218" s="30"/>
      <c r="M218" s="155"/>
      <c r="N218" s="156"/>
      <c r="O218" s="55"/>
      <c r="P218" s="55"/>
      <c r="Q218" s="55"/>
      <c r="R218" s="55"/>
      <c r="S218" s="55"/>
      <c r="T218" s="56"/>
      <c r="U218" s="29"/>
      <c r="V218" s="29"/>
      <c r="W218" s="29"/>
      <c r="X218" s="29"/>
      <c r="Y218" s="29"/>
      <c r="Z218" s="29"/>
      <c r="AA218" s="29"/>
      <c r="AB218" s="29"/>
      <c r="AC218" s="29"/>
      <c r="AD218" s="29"/>
      <c r="AE218" s="29"/>
      <c r="AT218" s="17" t="s">
        <v>167</v>
      </c>
      <c r="AU218" s="17" t="s">
        <v>82</v>
      </c>
    </row>
    <row r="219" spans="1:65" s="14" customFormat="1" x14ac:dyDescent="0.2">
      <c r="B219" s="163"/>
      <c r="D219" s="153" t="s">
        <v>169</v>
      </c>
      <c r="E219" s="164" t="s">
        <v>1</v>
      </c>
      <c r="F219" s="165" t="s">
        <v>2070</v>
      </c>
      <c r="H219" s="166">
        <v>12.054</v>
      </c>
      <c r="L219" s="163"/>
      <c r="M219" s="167"/>
      <c r="N219" s="168"/>
      <c r="O219" s="168"/>
      <c r="P219" s="168"/>
      <c r="Q219" s="168"/>
      <c r="R219" s="168"/>
      <c r="S219" s="168"/>
      <c r="T219" s="169"/>
      <c r="AT219" s="164" t="s">
        <v>169</v>
      </c>
      <c r="AU219" s="164" t="s">
        <v>82</v>
      </c>
      <c r="AV219" s="14" t="s">
        <v>82</v>
      </c>
      <c r="AW219" s="14" t="s">
        <v>171</v>
      </c>
      <c r="AX219" s="14" t="s">
        <v>80</v>
      </c>
      <c r="AY219" s="164" t="s">
        <v>157</v>
      </c>
    </row>
    <row r="220" spans="1:65" s="2" customFormat="1" ht="24" x14ac:dyDescent="0.2">
      <c r="A220" s="29"/>
      <c r="B220" s="140"/>
      <c r="C220" s="141" t="s">
        <v>361</v>
      </c>
      <c r="D220" s="141" t="s">
        <v>160</v>
      </c>
      <c r="E220" s="142" t="s">
        <v>2071</v>
      </c>
      <c r="F220" s="143" t="s">
        <v>2072</v>
      </c>
      <c r="G220" s="144" t="s">
        <v>195</v>
      </c>
      <c r="H220" s="145">
        <v>50.43</v>
      </c>
      <c r="I220" s="146"/>
      <c r="J220" s="146">
        <f>ROUND(I220*H220,2)</f>
        <v>0</v>
      </c>
      <c r="K220" s="143" t="s">
        <v>164</v>
      </c>
      <c r="L220" s="30"/>
      <c r="M220" s="147" t="s">
        <v>1</v>
      </c>
      <c r="N220" s="148" t="s">
        <v>37</v>
      </c>
      <c r="O220" s="149">
        <v>0.39700000000000002</v>
      </c>
      <c r="P220" s="149">
        <f>O220*H220</f>
        <v>20.020710000000001</v>
      </c>
      <c r="Q220" s="149">
        <v>1.4400000000000001E-3</v>
      </c>
      <c r="R220" s="149">
        <f>Q220*H220</f>
        <v>7.2619200000000009E-2</v>
      </c>
      <c r="S220" s="149">
        <v>0</v>
      </c>
      <c r="T220" s="150">
        <f>S220*H220</f>
        <v>0</v>
      </c>
      <c r="U220" s="29"/>
      <c r="V220" s="29"/>
      <c r="W220" s="29"/>
      <c r="X220" s="29"/>
      <c r="Y220" s="29"/>
      <c r="Z220" s="29"/>
      <c r="AA220" s="29"/>
      <c r="AB220" s="29"/>
      <c r="AC220" s="29"/>
      <c r="AD220" s="29"/>
      <c r="AE220" s="29"/>
      <c r="AR220" s="151" t="s">
        <v>165</v>
      </c>
      <c r="AT220" s="151" t="s">
        <v>160</v>
      </c>
      <c r="AU220" s="151" t="s">
        <v>82</v>
      </c>
      <c r="AY220" s="17" t="s">
        <v>157</v>
      </c>
      <c r="BE220" s="152">
        <f>IF(N220="základní",J220,0)</f>
        <v>0</v>
      </c>
      <c r="BF220" s="152">
        <f>IF(N220="snížená",J220,0)</f>
        <v>0</v>
      </c>
      <c r="BG220" s="152">
        <f>IF(N220="zákl. přenesená",J220,0)</f>
        <v>0</v>
      </c>
      <c r="BH220" s="152">
        <f>IF(N220="sníž. přenesená",J220,0)</f>
        <v>0</v>
      </c>
      <c r="BI220" s="152">
        <f>IF(N220="nulová",J220,0)</f>
        <v>0</v>
      </c>
      <c r="BJ220" s="17" t="s">
        <v>80</v>
      </c>
      <c r="BK220" s="152">
        <f>ROUND(I220*H220,2)</f>
        <v>0</v>
      </c>
      <c r="BL220" s="17" t="s">
        <v>165</v>
      </c>
      <c r="BM220" s="151" t="s">
        <v>2073</v>
      </c>
    </row>
    <row r="221" spans="1:65" s="2" customFormat="1" ht="117" x14ac:dyDescent="0.2">
      <c r="A221" s="29"/>
      <c r="B221" s="30"/>
      <c r="C221" s="29"/>
      <c r="D221" s="153" t="s">
        <v>167</v>
      </c>
      <c r="E221" s="29"/>
      <c r="F221" s="154" t="s">
        <v>1200</v>
      </c>
      <c r="G221" s="29"/>
      <c r="H221" s="29"/>
      <c r="I221" s="29"/>
      <c r="J221" s="29"/>
      <c r="K221" s="29"/>
      <c r="L221" s="30"/>
      <c r="M221" s="155"/>
      <c r="N221" s="156"/>
      <c r="O221" s="55"/>
      <c r="P221" s="55"/>
      <c r="Q221" s="55"/>
      <c r="R221" s="55"/>
      <c r="S221" s="55"/>
      <c r="T221" s="56"/>
      <c r="U221" s="29"/>
      <c r="V221" s="29"/>
      <c r="W221" s="29"/>
      <c r="X221" s="29"/>
      <c r="Y221" s="29"/>
      <c r="Z221" s="29"/>
      <c r="AA221" s="29"/>
      <c r="AB221" s="29"/>
      <c r="AC221" s="29"/>
      <c r="AD221" s="29"/>
      <c r="AE221" s="29"/>
      <c r="AT221" s="17" t="s">
        <v>167</v>
      </c>
      <c r="AU221" s="17" t="s">
        <v>82</v>
      </c>
    </row>
    <row r="222" spans="1:65" s="14" customFormat="1" x14ac:dyDescent="0.2">
      <c r="B222" s="163"/>
      <c r="D222" s="153" t="s">
        <v>169</v>
      </c>
      <c r="E222" s="164" t="s">
        <v>1</v>
      </c>
      <c r="F222" s="165" t="s">
        <v>2074</v>
      </c>
      <c r="H222" s="166">
        <v>50.43</v>
      </c>
      <c r="L222" s="163"/>
      <c r="M222" s="167"/>
      <c r="N222" s="168"/>
      <c r="O222" s="168"/>
      <c r="P222" s="168"/>
      <c r="Q222" s="168"/>
      <c r="R222" s="168"/>
      <c r="S222" s="168"/>
      <c r="T222" s="169"/>
      <c r="AT222" s="164" t="s">
        <v>169</v>
      </c>
      <c r="AU222" s="164" t="s">
        <v>82</v>
      </c>
      <c r="AV222" s="14" t="s">
        <v>82</v>
      </c>
      <c r="AW222" s="14" t="s">
        <v>171</v>
      </c>
      <c r="AX222" s="14" t="s">
        <v>80</v>
      </c>
      <c r="AY222" s="164" t="s">
        <v>157</v>
      </c>
    </row>
    <row r="223" spans="1:65" s="2" customFormat="1" ht="24" x14ac:dyDescent="0.2">
      <c r="A223" s="29"/>
      <c r="B223" s="140"/>
      <c r="C223" s="141" t="s">
        <v>371</v>
      </c>
      <c r="D223" s="141" t="s">
        <v>160</v>
      </c>
      <c r="E223" s="142" t="s">
        <v>2075</v>
      </c>
      <c r="F223" s="143" t="s">
        <v>2076</v>
      </c>
      <c r="G223" s="144" t="s">
        <v>195</v>
      </c>
      <c r="H223" s="145">
        <v>50.43</v>
      </c>
      <c r="I223" s="146"/>
      <c r="J223" s="146">
        <f>ROUND(I223*H223,2)</f>
        <v>0</v>
      </c>
      <c r="K223" s="143" t="s">
        <v>164</v>
      </c>
      <c r="L223" s="30"/>
      <c r="M223" s="147" t="s">
        <v>1</v>
      </c>
      <c r="N223" s="148" t="s">
        <v>37</v>
      </c>
      <c r="O223" s="149">
        <v>0.14399999999999999</v>
      </c>
      <c r="P223" s="149">
        <f>O223*H223</f>
        <v>7.261919999999999</v>
      </c>
      <c r="Q223" s="149">
        <v>4.0000000000000003E-5</v>
      </c>
      <c r="R223" s="149">
        <f>Q223*H223</f>
        <v>2.0172000000000002E-3</v>
      </c>
      <c r="S223" s="149">
        <v>0</v>
      </c>
      <c r="T223" s="150">
        <f>S223*H223</f>
        <v>0</v>
      </c>
      <c r="U223" s="29"/>
      <c r="V223" s="29"/>
      <c r="W223" s="29"/>
      <c r="X223" s="29"/>
      <c r="Y223" s="29"/>
      <c r="Z223" s="29"/>
      <c r="AA223" s="29"/>
      <c r="AB223" s="29"/>
      <c r="AC223" s="29"/>
      <c r="AD223" s="29"/>
      <c r="AE223" s="29"/>
      <c r="AR223" s="151" t="s">
        <v>165</v>
      </c>
      <c r="AT223" s="151" t="s">
        <v>160</v>
      </c>
      <c r="AU223" s="151" t="s">
        <v>82</v>
      </c>
      <c r="AY223" s="17" t="s">
        <v>157</v>
      </c>
      <c r="BE223" s="152">
        <f>IF(N223="základní",J223,0)</f>
        <v>0</v>
      </c>
      <c r="BF223" s="152">
        <f>IF(N223="snížená",J223,0)</f>
        <v>0</v>
      </c>
      <c r="BG223" s="152">
        <f>IF(N223="zákl. přenesená",J223,0)</f>
        <v>0</v>
      </c>
      <c r="BH223" s="152">
        <f>IF(N223="sníž. přenesená",J223,0)</f>
        <v>0</v>
      </c>
      <c r="BI223" s="152">
        <f>IF(N223="nulová",J223,0)</f>
        <v>0</v>
      </c>
      <c r="BJ223" s="17" t="s">
        <v>80</v>
      </c>
      <c r="BK223" s="152">
        <f>ROUND(I223*H223,2)</f>
        <v>0</v>
      </c>
      <c r="BL223" s="17" t="s">
        <v>165</v>
      </c>
      <c r="BM223" s="151" t="s">
        <v>2077</v>
      </c>
    </row>
    <row r="224" spans="1:65" s="2" customFormat="1" ht="117" x14ac:dyDescent="0.2">
      <c r="A224" s="29"/>
      <c r="B224" s="30"/>
      <c r="C224" s="29"/>
      <c r="D224" s="153" t="s">
        <v>167</v>
      </c>
      <c r="E224" s="29"/>
      <c r="F224" s="154" t="s">
        <v>1200</v>
      </c>
      <c r="G224" s="29"/>
      <c r="H224" s="29"/>
      <c r="I224" s="29"/>
      <c r="J224" s="29"/>
      <c r="K224" s="29"/>
      <c r="L224" s="30"/>
      <c r="M224" s="155"/>
      <c r="N224" s="156"/>
      <c r="O224" s="55"/>
      <c r="P224" s="55"/>
      <c r="Q224" s="55"/>
      <c r="R224" s="55"/>
      <c r="S224" s="55"/>
      <c r="T224" s="56"/>
      <c r="U224" s="29"/>
      <c r="V224" s="29"/>
      <c r="W224" s="29"/>
      <c r="X224" s="29"/>
      <c r="Y224" s="29"/>
      <c r="Z224" s="29"/>
      <c r="AA224" s="29"/>
      <c r="AB224" s="29"/>
      <c r="AC224" s="29"/>
      <c r="AD224" s="29"/>
      <c r="AE224" s="29"/>
      <c r="AT224" s="17" t="s">
        <v>167</v>
      </c>
      <c r="AU224" s="17" t="s">
        <v>82</v>
      </c>
    </row>
    <row r="225" spans="1:65" s="14" customFormat="1" x14ac:dyDescent="0.2">
      <c r="B225" s="163"/>
      <c r="D225" s="153" t="s">
        <v>169</v>
      </c>
      <c r="E225" s="164" t="s">
        <v>1</v>
      </c>
      <c r="F225" s="165" t="s">
        <v>2074</v>
      </c>
      <c r="H225" s="166">
        <v>50.43</v>
      </c>
      <c r="L225" s="163"/>
      <c r="M225" s="167"/>
      <c r="N225" s="168"/>
      <c r="O225" s="168"/>
      <c r="P225" s="168"/>
      <c r="Q225" s="168"/>
      <c r="R225" s="168"/>
      <c r="S225" s="168"/>
      <c r="T225" s="169"/>
      <c r="AT225" s="164" t="s">
        <v>169</v>
      </c>
      <c r="AU225" s="164" t="s">
        <v>82</v>
      </c>
      <c r="AV225" s="14" t="s">
        <v>82</v>
      </c>
      <c r="AW225" s="14" t="s">
        <v>171</v>
      </c>
      <c r="AX225" s="14" t="s">
        <v>80</v>
      </c>
      <c r="AY225" s="164" t="s">
        <v>157</v>
      </c>
    </row>
    <row r="226" spans="1:65" s="12" customFormat="1" ht="22.9" customHeight="1" x14ac:dyDescent="0.2">
      <c r="B226" s="128"/>
      <c r="D226" s="129" t="s">
        <v>71</v>
      </c>
      <c r="E226" s="138" t="s">
        <v>182</v>
      </c>
      <c r="F226" s="138" t="s">
        <v>1013</v>
      </c>
      <c r="J226" s="139">
        <f>BK226</f>
        <v>0</v>
      </c>
      <c r="L226" s="128"/>
      <c r="M226" s="132"/>
      <c r="N226" s="133"/>
      <c r="O226" s="133"/>
      <c r="P226" s="134">
        <f>SUM(P227:P245)</f>
        <v>370.69184799999999</v>
      </c>
      <c r="Q226" s="133"/>
      <c r="R226" s="134">
        <f>SUM(R227:R245)</f>
        <v>18.083339119999998</v>
      </c>
      <c r="S226" s="133"/>
      <c r="T226" s="135">
        <f>SUM(T227:T245)</f>
        <v>0</v>
      </c>
      <c r="AR226" s="129" t="s">
        <v>80</v>
      </c>
      <c r="AT226" s="136" t="s">
        <v>71</v>
      </c>
      <c r="AU226" s="136" t="s">
        <v>80</v>
      </c>
      <c r="AY226" s="129" t="s">
        <v>157</v>
      </c>
      <c r="BK226" s="137">
        <f>SUM(BK227:BK245)</f>
        <v>0</v>
      </c>
    </row>
    <row r="227" spans="1:65" s="2" customFormat="1" ht="33" customHeight="1" x14ac:dyDescent="0.2">
      <c r="A227" s="29"/>
      <c r="B227" s="140"/>
      <c r="C227" s="141" t="s">
        <v>377</v>
      </c>
      <c r="D227" s="141" t="s">
        <v>160</v>
      </c>
      <c r="E227" s="142" t="s">
        <v>2078</v>
      </c>
      <c r="F227" s="143" t="s">
        <v>2079</v>
      </c>
      <c r="G227" s="144" t="s">
        <v>163</v>
      </c>
      <c r="H227" s="145">
        <v>5.25</v>
      </c>
      <c r="I227" s="146"/>
      <c r="J227" s="146">
        <f>ROUND(I227*H227,2)</f>
        <v>0</v>
      </c>
      <c r="K227" s="143" t="s">
        <v>1963</v>
      </c>
      <c r="L227" s="30"/>
      <c r="M227" s="147" t="s">
        <v>1</v>
      </c>
      <c r="N227" s="148" t="s">
        <v>37</v>
      </c>
      <c r="O227" s="149">
        <v>2.7450000000000001</v>
      </c>
      <c r="P227" s="149">
        <f>O227*H227</f>
        <v>14.411250000000001</v>
      </c>
      <c r="Q227" s="149">
        <v>7.9549999999999996E-2</v>
      </c>
      <c r="R227" s="149">
        <f>Q227*H227</f>
        <v>0.41763749999999999</v>
      </c>
      <c r="S227" s="149">
        <v>0</v>
      </c>
      <c r="T227" s="150">
        <f>S227*H227</f>
        <v>0</v>
      </c>
      <c r="U227" s="29"/>
      <c r="V227" s="29"/>
      <c r="W227" s="29"/>
      <c r="X227" s="29"/>
      <c r="Y227" s="29"/>
      <c r="Z227" s="29"/>
      <c r="AA227" s="29"/>
      <c r="AB227" s="29"/>
      <c r="AC227" s="29"/>
      <c r="AD227" s="29"/>
      <c r="AE227" s="29"/>
      <c r="AR227" s="151" t="s">
        <v>165</v>
      </c>
      <c r="AT227" s="151" t="s">
        <v>160</v>
      </c>
      <c r="AU227" s="151" t="s">
        <v>82</v>
      </c>
      <c r="AY227" s="17" t="s">
        <v>157</v>
      </c>
      <c r="BE227" s="152">
        <f>IF(N227="základní",J227,0)</f>
        <v>0</v>
      </c>
      <c r="BF227" s="152">
        <f>IF(N227="snížená",J227,0)</f>
        <v>0</v>
      </c>
      <c r="BG227" s="152">
        <f>IF(N227="zákl. přenesená",J227,0)</f>
        <v>0</v>
      </c>
      <c r="BH227" s="152">
        <f>IF(N227="sníž. přenesená",J227,0)</f>
        <v>0</v>
      </c>
      <c r="BI227" s="152">
        <f>IF(N227="nulová",J227,0)</f>
        <v>0</v>
      </c>
      <c r="BJ227" s="17" t="s">
        <v>80</v>
      </c>
      <c r="BK227" s="152">
        <f>ROUND(I227*H227,2)</f>
        <v>0</v>
      </c>
      <c r="BL227" s="17" t="s">
        <v>165</v>
      </c>
      <c r="BM227" s="151" t="s">
        <v>2080</v>
      </c>
    </row>
    <row r="228" spans="1:65" s="2" customFormat="1" ht="185.25" x14ac:dyDescent="0.2">
      <c r="A228" s="29"/>
      <c r="B228" s="30"/>
      <c r="C228" s="29"/>
      <c r="D228" s="153" t="s">
        <v>167</v>
      </c>
      <c r="E228" s="29"/>
      <c r="F228" s="154" t="s">
        <v>1610</v>
      </c>
      <c r="G228" s="29"/>
      <c r="H228" s="29"/>
      <c r="I228" s="29"/>
      <c r="J228" s="29"/>
      <c r="K228" s="29"/>
      <c r="L228" s="30"/>
      <c r="M228" s="155"/>
      <c r="N228" s="156"/>
      <c r="O228" s="55"/>
      <c r="P228" s="55"/>
      <c r="Q228" s="55"/>
      <c r="R228" s="55"/>
      <c r="S228" s="55"/>
      <c r="T228" s="56"/>
      <c r="U228" s="29"/>
      <c r="V228" s="29"/>
      <c r="W228" s="29"/>
      <c r="X228" s="29"/>
      <c r="Y228" s="29"/>
      <c r="Z228" s="29"/>
      <c r="AA228" s="29"/>
      <c r="AB228" s="29"/>
      <c r="AC228" s="29"/>
      <c r="AD228" s="29"/>
      <c r="AE228" s="29"/>
      <c r="AT228" s="17" t="s">
        <v>167</v>
      </c>
      <c r="AU228" s="17" t="s">
        <v>82</v>
      </c>
    </row>
    <row r="229" spans="1:65" s="2" customFormat="1" ht="39" x14ac:dyDescent="0.2">
      <c r="A229" s="29"/>
      <c r="B229" s="30"/>
      <c r="C229" s="29"/>
      <c r="D229" s="153" t="s">
        <v>979</v>
      </c>
      <c r="E229" s="29"/>
      <c r="F229" s="154" t="s">
        <v>2081</v>
      </c>
      <c r="G229" s="29"/>
      <c r="H229" s="29"/>
      <c r="I229" s="29"/>
      <c r="J229" s="29"/>
      <c r="K229" s="29"/>
      <c r="L229" s="30"/>
      <c r="M229" s="155"/>
      <c r="N229" s="156"/>
      <c r="O229" s="55"/>
      <c r="P229" s="55"/>
      <c r="Q229" s="55"/>
      <c r="R229" s="55"/>
      <c r="S229" s="55"/>
      <c r="T229" s="56"/>
      <c r="U229" s="29"/>
      <c r="V229" s="29"/>
      <c r="W229" s="29"/>
      <c r="X229" s="29"/>
      <c r="Y229" s="29"/>
      <c r="Z229" s="29"/>
      <c r="AA229" s="29"/>
      <c r="AB229" s="29"/>
      <c r="AC229" s="29"/>
      <c r="AD229" s="29"/>
      <c r="AE229" s="29"/>
      <c r="AT229" s="17" t="s">
        <v>979</v>
      </c>
      <c r="AU229" s="17" t="s">
        <v>82</v>
      </c>
    </row>
    <row r="230" spans="1:65" s="14" customFormat="1" x14ac:dyDescent="0.2">
      <c r="B230" s="163"/>
      <c r="D230" s="153" t="s">
        <v>169</v>
      </c>
      <c r="E230" s="164" t="s">
        <v>1</v>
      </c>
      <c r="F230" s="165" t="s">
        <v>2082</v>
      </c>
      <c r="H230" s="166">
        <v>5.25</v>
      </c>
      <c r="L230" s="163"/>
      <c r="M230" s="167"/>
      <c r="N230" s="168"/>
      <c r="O230" s="168"/>
      <c r="P230" s="168"/>
      <c r="Q230" s="168"/>
      <c r="R230" s="168"/>
      <c r="S230" s="168"/>
      <c r="T230" s="169"/>
      <c r="AT230" s="164" t="s">
        <v>169</v>
      </c>
      <c r="AU230" s="164" t="s">
        <v>82</v>
      </c>
      <c r="AV230" s="14" t="s">
        <v>82</v>
      </c>
      <c r="AW230" s="14" t="s">
        <v>171</v>
      </c>
      <c r="AX230" s="14" t="s">
        <v>80</v>
      </c>
      <c r="AY230" s="164" t="s">
        <v>157</v>
      </c>
    </row>
    <row r="231" spans="1:65" s="2" customFormat="1" ht="16.5" customHeight="1" x14ac:dyDescent="0.2">
      <c r="A231" s="29"/>
      <c r="B231" s="140"/>
      <c r="C231" s="177" t="s">
        <v>385</v>
      </c>
      <c r="D231" s="177" t="s">
        <v>183</v>
      </c>
      <c r="E231" s="178" t="s">
        <v>2083</v>
      </c>
      <c r="F231" s="179" t="s">
        <v>2084</v>
      </c>
      <c r="G231" s="180" t="s">
        <v>2085</v>
      </c>
      <c r="H231" s="181">
        <v>7</v>
      </c>
      <c r="I231" s="182"/>
      <c r="J231" s="182">
        <f>ROUND(I231*H231,2)</f>
        <v>0</v>
      </c>
      <c r="K231" s="179" t="s">
        <v>1</v>
      </c>
      <c r="L231" s="183"/>
      <c r="M231" s="184" t="s">
        <v>1</v>
      </c>
      <c r="N231" s="185" t="s">
        <v>37</v>
      </c>
      <c r="O231" s="149">
        <v>0</v>
      </c>
      <c r="P231" s="149">
        <f>O231*H231</f>
        <v>0</v>
      </c>
      <c r="Q231" s="149">
        <v>0</v>
      </c>
      <c r="R231" s="149">
        <f>Q231*H231</f>
        <v>0</v>
      </c>
      <c r="S231" s="149">
        <v>0</v>
      </c>
      <c r="T231" s="150">
        <f>S231*H231</f>
        <v>0</v>
      </c>
      <c r="U231" s="29"/>
      <c r="V231" s="29"/>
      <c r="W231" s="29"/>
      <c r="X231" s="29"/>
      <c r="Y231" s="29"/>
      <c r="Z231" s="29"/>
      <c r="AA231" s="29"/>
      <c r="AB231" s="29"/>
      <c r="AC231" s="29"/>
      <c r="AD231" s="29"/>
      <c r="AE231" s="29"/>
      <c r="AR231" s="151" t="s">
        <v>187</v>
      </c>
      <c r="AT231" s="151" t="s">
        <v>183</v>
      </c>
      <c r="AU231" s="151" t="s">
        <v>82</v>
      </c>
      <c r="AY231" s="17" t="s">
        <v>157</v>
      </c>
      <c r="BE231" s="152">
        <f>IF(N231="základní",J231,0)</f>
        <v>0</v>
      </c>
      <c r="BF231" s="152">
        <f>IF(N231="snížená",J231,0)</f>
        <v>0</v>
      </c>
      <c r="BG231" s="152">
        <f>IF(N231="zákl. přenesená",J231,0)</f>
        <v>0</v>
      </c>
      <c r="BH231" s="152">
        <f>IF(N231="sníž. přenesená",J231,0)</f>
        <v>0</v>
      </c>
      <c r="BI231" s="152">
        <f>IF(N231="nulová",J231,0)</f>
        <v>0</v>
      </c>
      <c r="BJ231" s="17" t="s">
        <v>80</v>
      </c>
      <c r="BK231" s="152">
        <f>ROUND(I231*H231,2)</f>
        <v>0</v>
      </c>
      <c r="BL231" s="17" t="s">
        <v>165</v>
      </c>
      <c r="BM231" s="151" t="s">
        <v>2086</v>
      </c>
    </row>
    <row r="232" spans="1:65" s="2" customFormat="1" ht="24" x14ac:dyDescent="0.2">
      <c r="A232" s="29"/>
      <c r="B232" s="140"/>
      <c r="C232" s="141" t="s">
        <v>390</v>
      </c>
      <c r="D232" s="141" t="s">
        <v>160</v>
      </c>
      <c r="E232" s="142" t="s">
        <v>2087</v>
      </c>
      <c r="F232" s="143" t="s">
        <v>2088</v>
      </c>
      <c r="G232" s="144" t="s">
        <v>163</v>
      </c>
      <c r="H232" s="145">
        <v>13.396000000000001</v>
      </c>
      <c r="I232" s="146"/>
      <c r="J232" s="146">
        <f>ROUND(I232*H232,2)</f>
        <v>0</v>
      </c>
      <c r="K232" s="143" t="s">
        <v>164</v>
      </c>
      <c r="L232" s="30"/>
      <c r="M232" s="147" t="s">
        <v>1</v>
      </c>
      <c r="N232" s="148" t="s">
        <v>37</v>
      </c>
      <c r="O232" s="149">
        <v>0.93799999999999994</v>
      </c>
      <c r="P232" s="149">
        <f>O232*H232</f>
        <v>12.565448</v>
      </c>
      <c r="Q232" s="149">
        <v>0</v>
      </c>
      <c r="R232" s="149">
        <f>Q232*H232</f>
        <v>0</v>
      </c>
      <c r="S232" s="149">
        <v>0</v>
      </c>
      <c r="T232" s="150">
        <f>S232*H232</f>
        <v>0</v>
      </c>
      <c r="U232" s="29"/>
      <c r="V232" s="29"/>
      <c r="W232" s="29"/>
      <c r="X232" s="29"/>
      <c r="Y232" s="29"/>
      <c r="Z232" s="29"/>
      <c r="AA232" s="29"/>
      <c r="AB232" s="29"/>
      <c r="AC232" s="29"/>
      <c r="AD232" s="29"/>
      <c r="AE232" s="29"/>
      <c r="AR232" s="151" t="s">
        <v>165</v>
      </c>
      <c r="AT232" s="151" t="s">
        <v>160</v>
      </c>
      <c r="AU232" s="151" t="s">
        <v>82</v>
      </c>
      <c r="AY232" s="17" t="s">
        <v>157</v>
      </c>
      <c r="BE232" s="152">
        <f>IF(N232="základní",J232,0)</f>
        <v>0</v>
      </c>
      <c r="BF232" s="152">
        <f>IF(N232="snížená",J232,0)</f>
        <v>0</v>
      </c>
      <c r="BG232" s="152">
        <f>IF(N232="zákl. přenesená",J232,0)</f>
        <v>0</v>
      </c>
      <c r="BH232" s="152">
        <f>IF(N232="sníž. přenesená",J232,0)</f>
        <v>0</v>
      </c>
      <c r="BI232" s="152">
        <f>IF(N232="nulová",J232,0)</f>
        <v>0</v>
      </c>
      <c r="BJ232" s="17" t="s">
        <v>80</v>
      </c>
      <c r="BK232" s="152">
        <f>ROUND(I232*H232,2)</f>
        <v>0</v>
      </c>
      <c r="BL232" s="17" t="s">
        <v>165</v>
      </c>
      <c r="BM232" s="151" t="s">
        <v>2089</v>
      </c>
    </row>
    <row r="233" spans="1:65" s="2" customFormat="1" ht="195" x14ac:dyDescent="0.2">
      <c r="A233" s="29"/>
      <c r="B233" s="30"/>
      <c r="C233" s="29"/>
      <c r="D233" s="153" t="s">
        <v>167</v>
      </c>
      <c r="E233" s="29"/>
      <c r="F233" s="154" t="s">
        <v>2090</v>
      </c>
      <c r="G233" s="29"/>
      <c r="H233" s="29"/>
      <c r="I233" s="29"/>
      <c r="J233" s="29"/>
      <c r="K233" s="29"/>
      <c r="L233" s="30"/>
      <c r="M233" s="155"/>
      <c r="N233" s="156"/>
      <c r="O233" s="55"/>
      <c r="P233" s="55"/>
      <c r="Q233" s="55"/>
      <c r="R233" s="55"/>
      <c r="S233" s="55"/>
      <c r="T233" s="56"/>
      <c r="U233" s="29"/>
      <c r="V233" s="29"/>
      <c r="W233" s="29"/>
      <c r="X233" s="29"/>
      <c r="Y233" s="29"/>
      <c r="Z233" s="29"/>
      <c r="AA233" s="29"/>
      <c r="AB233" s="29"/>
      <c r="AC233" s="29"/>
      <c r="AD233" s="29"/>
      <c r="AE233" s="29"/>
      <c r="AT233" s="17" t="s">
        <v>167</v>
      </c>
      <c r="AU233" s="17" t="s">
        <v>82</v>
      </c>
    </row>
    <row r="234" spans="1:65" s="14" customFormat="1" x14ac:dyDescent="0.2">
      <c r="B234" s="163"/>
      <c r="D234" s="153" t="s">
        <v>169</v>
      </c>
      <c r="E234" s="164" t="s">
        <v>1</v>
      </c>
      <c r="F234" s="165" t="s">
        <v>2091</v>
      </c>
      <c r="H234" s="166">
        <v>13.396000000000001</v>
      </c>
      <c r="L234" s="163"/>
      <c r="M234" s="167"/>
      <c r="N234" s="168"/>
      <c r="O234" s="168"/>
      <c r="P234" s="168"/>
      <c r="Q234" s="168"/>
      <c r="R234" s="168"/>
      <c r="S234" s="168"/>
      <c r="T234" s="169"/>
      <c r="AT234" s="164" t="s">
        <v>169</v>
      </c>
      <c r="AU234" s="164" t="s">
        <v>82</v>
      </c>
      <c r="AV234" s="14" t="s">
        <v>82</v>
      </c>
      <c r="AW234" s="14" t="s">
        <v>171</v>
      </c>
      <c r="AX234" s="14" t="s">
        <v>80</v>
      </c>
      <c r="AY234" s="164" t="s">
        <v>157</v>
      </c>
    </row>
    <row r="235" spans="1:65" s="2" customFormat="1" ht="36" x14ac:dyDescent="0.2">
      <c r="A235" s="29"/>
      <c r="B235" s="140"/>
      <c r="C235" s="141" t="s">
        <v>396</v>
      </c>
      <c r="D235" s="141" t="s">
        <v>160</v>
      </c>
      <c r="E235" s="142" t="s">
        <v>2092</v>
      </c>
      <c r="F235" s="143" t="s">
        <v>2093</v>
      </c>
      <c r="G235" s="144" t="s">
        <v>195</v>
      </c>
      <c r="H235" s="145">
        <v>67.319999999999993</v>
      </c>
      <c r="I235" s="146"/>
      <c r="J235" s="146">
        <f>ROUND(I235*H235,2)</f>
        <v>0</v>
      </c>
      <c r="K235" s="143" t="s">
        <v>164</v>
      </c>
      <c r="L235" s="30"/>
      <c r="M235" s="147" t="s">
        <v>1</v>
      </c>
      <c r="N235" s="148" t="s">
        <v>37</v>
      </c>
      <c r="O235" s="149">
        <v>0.41599999999999998</v>
      </c>
      <c r="P235" s="149">
        <f>O235*H235</f>
        <v>28.005119999999994</v>
      </c>
      <c r="Q235" s="149">
        <v>1.82E-3</v>
      </c>
      <c r="R235" s="149">
        <f>Q235*H235</f>
        <v>0.12252239999999999</v>
      </c>
      <c r="S235" s="149">
        <v>0</v>
      </c>
      <c r="T235" s="150">
        <f>S235*H235</f>
        <v>0</v>
      </c>
      <c r="U235" s="29"/>
      <c r="V235" s="29"/>
      <c r="W235" s="29"/>
      <c r="X235" s="29"/>
      <c r="Y235" s="29"/>
      <c r="Z235" s="29"/>
      <c r="AA235" s="29"/>
      <c r="AB235" s="29"/>
      <c r="AC235" s="29"/>
      <c r="AD235" s="29"/>
      <c r="AE235" s="29"/>
      <c r="AR235" s="151" t="s">
        <v>165</v>
      </c>
      <c r="AT235" s="151" t="s">
        <v>160</v>
      </c>
      <c r="AU235" s="151" t="s">
        <v>82</v>
      </c>
      <c r="AY235" s="17" t="s">
        <v>157</v>
      </c>
      <c r="BE235" s="152">
        <f>IF(N235="základní",J235,0)</f>
        <v>0</v>
      </c>
      <c r="BF235" s="152">
        <f>IF(N235="snížená",J235,0)</f>
        <v>0</v>
      </c>
      <c r="BG235" s="152">
        <f>IF(N235="zákl. přenesená",J235,0)</f>
        <v>0</v>
      </c>
      <c r="BH235" s="152">
        <f>IF(N235="sníž. přenesená",J235,0)</f>
        <v>0</v>
      </c>
      <c r="BI235" s="152">
        <f>IF(N235="nulová",J235,0)</f>
        <v>0</v>
      </c>
      <c r="BJ235" s="17" t="s">
        <v>80</v>
      </c>
      <c r="BK235" s="152">
        <f>ROUND(I235*H235,2)</f>
        <v>0</v>
      </c>
      <c r="BL235" s="17" t="s">
        <v>165</v>
      </c>
      <c r="BM235" s="151" t="s">
        <v>2094</v>
      </c>
    </row>
    <row r="236" spans="1:65" s="2" customFormat="1" ht="292.5" x14ac:dyDescent="0.2">
      <c r="A236" s="29"/>
      <c r="B236" s="30"/>
      <c r="C236" s="29"/>
      <c r="D236" s="153" t="s">
        <v>167</v>
      </c>
      <c r="E236" s="29"/>
      <c r="F236" s="154" t="s">
        <v>2095</v>
      </c>
      <c r="G236" s="29"/>
      <c r="H236" s="29"/>
      <c r="I236" s="29"/>
      <c r="J236" s="29"/>
      <c r="K236" s="29"/>
      <c r="L236" s="30"/>
      <c r="M236" s="155"/>
      <c r="N236" s="156"/>
      <c r="O236" s="55"/>
      <c r="P236" s="55"/>
      <c r="Q236" s="55"/>
      <c r="R236" s="55"/>
      <c r="S236" s="55"/>
      <c r="T236" s="56"/>
      <c r="U236" s="29"/>
      <c r="V236" s="29"/>
      <c r="W236" s="29"/>
      <c r="X236" s="29"/>
      <c r="Y236" s="29"/>
      <c r="Z236" s="29"/>
      <c r="AA236" s="29"/>
      <c r="AB236" s="29"/>
      <c r="AC236" s="29"/>
      <c r="AD236" s="29"/>
      <c r="AE236" s="29"/>
      <c r="AT236" s="17" t="s">
        <v>167</v>
      </c>
      <c r="AU236" s="17" t="s">
        <v>82</v>
      </c>
    </row>
    <row r="237" spans="1:65" s="14" customFormat="1" x14ac:dyDescent="0.2">
      <c r="B237" s="163"/>
      <c r="D237" s="153" t="s">
        <v>169</v>
      </c>
      <c r="E237" s="164" t="s">
        <v>1</v>
      </c>
      <c r="F237" s="165" t="s">
        <v>2096</v>
      </c>
      <c r="H237" s="166">
        <v>67.319999999999993</v>
      </c>
      <c r="L237" s="163"/>
      <c r="M237" s="167"/>
      <c r="N237" s="168"/>
      <c r="O237" s="168"/>
      <c r="P237" s="168"/>
      <c r="Q237" s="168"/>
      <c r="R237" s="168"/>
      <c r="S237" s="168"/>
      <c r="T237" s="169"/>
      <c r="AT237" s="164" t="s">
        <v>169</v>
      </c>
      <c r="AU237" s="164" t="s">
        <v>82</v>
      </c>
      <c r="AV237" s="14" t="s">
        <v>82</v>
      </c>
      <c r="AW237" s="14" t="s">
        <v>171</v>
      </c>
      <c r="AX237" s="14" t="s">
        <v>80</v>
      </c>
      <c r="AY237" s="164" t="s">
        <v>157</v>
      </c>
    </row>
    <row r="238" spans="1:65" s="2" customFormat="1" ht="24" x14ac:dyDescent="0.2">
      <c r="A238" s="29"/>
      <c r="B238" s="140"/>
      <c r="C238" s="141" t="s">
        <v>401</v>
      </c>
      <c r="D238" s="141" t="s">
        <v>160</v>
      </c>
      <c r="E238" s="142" t="s">
        <v>2097</v>
      </c>
      <c r="F238" s="143" t="s">
        <v>2098</v>
      </c>
      <c r="G238" s="144" t="s">
        <v>195</v>
      </c>
      <c r="H238" s="145">
        <v>67.319999999999993</v>
      </c>
      <c r="I238" s="146"/>
      <c r="J238" s="146">
        <f>ROUND(I238*H238,2)</f>
        <v>0</v>
      </c>
      <c r="K238" s="143" t="s">
        <v>164</v>
      </c>
      <c r="L238" s="30"/>
      <c r="M238" s="147" t="s">
        <v>1</v>
      </c>
      <c r="N238" s="148" t="s">
        <v>37</v>
      </c>
      <c r="O238" s="149">
        <v>0.192</v>
      </c>
      <c r="P238" s="149">
        <f>O238*H238</f>
        <v>12.925439999999998</v>
      </c>
      <c r="Q238" s="149">
        <v>4.0000000000000003E-5</v>
      </c>
      <c r="R238" s="149">
        <f>Q238*H238</f>
        <v>2.6928E-3</v>
      </c>
      <c r="S238" s="149">
        <v>0</v>
      </c>
      <c r="T238" s="150">
        <f>S238*H238</f>
        <v>0</v>
      </c>
      <c r="U238" s="29"/>
      <c r="V238" s="29"/>
      <c r="W238" s="29"/>
      <c r="X238" s="29"/>
      <c r="Y238" s="29"/>
      <c r="Z238" s="29"/>
      <c r="AA238" s="29"/>
      <c r="AB238" s="29"/>
      <c r="AC238" s="29"/>
      <c r="AD238" s="29"/>
      <c r="AE238" s="29"/>
      <c r="AR238" s="151" t="s">
        <v>165</v>
      </c>
      <c r="AT238" s="151" t="s">
        <v>160</v>
      </c>
      <c r="AU238" s="151" t="s">
        <v>82</v>
      </c>
      <c r="AY238" s="17" t="s">
        <v>157</v>
      </c>
      <c r="BE238" s="152">
        <f>IF(N238="základní",J238,0)</f>
        <v>0</v>
      </c>
      <c r="BF238" s="152">
        <f>IF(N238="snížená",J238,0)</f>
        <v>0</v>
      </c>
      <c r="BG238" s="152">
        <f>IF(N238="zákl. přenesená",J238,0)</f>
        <v>0</v>
      </c>
      <c r="BH238" s="152">
        <f>IF(N238="sníž. přenesená",J238,0)</f>
        <v>0</v>
      </c>
      <c r="BI238" s="152">
        <f>IF(N238="nulová",J238,0)</f>
        <v>0</v>
      </c>
      <c r="BJ238" s="17" t="s">
        <v>80</v>
      </c>
      <c r="BK238" s="152">
        <f>ROUND(I238*H238,2)</f>
        <v>0</v>
      </c>
      <c r="BL238" s="17" t="s">
        <v>165</v>
      </c>
      <c r="BM238" s="151" t="s">
        <v>2099</v>
      </c>
    </row>
    <row r="239" spans="1:65" s="2" customFormat="1" ht="292.5" x14ac:dyDescent="0.2">
      <c r="A239" s="29"/>
      <c r="B239" s="30"/>
      <c r="C239" s="29"/>
      <c r="D239" s="153" t="s">
        <v>167</v>
      </c>
      <c r="E239" s="29"/>
      <c r="F239" s="154" t="s">
        <v>2095</v>
      </c>
      <c r="G239" s="29"/>
      <c r="H239" s="29"/>
      <c r="I239" s="29"/>
      <c r="J239" s="29"/>
      <c r="K239" s="29"/>
      <c r="L239" s="30"/>
      <c r="M239" s="155"/>
      <c r="N239" s="156"/>
      <c r="O239" s="55"/>
      <c r="P239" s="55"/>
      <c r="Q239" s="55"/>
      <c r="R239" s="55"/>
      <c r="S239" s="55"/>
      <c r="T239" s="56"/>
      <c r="U239" s="29"/>
      <c r="V239" s="29"/>
      <c r="W239" s="29"/>
      <c r="X239" s="29"/>
      <c r="Y239" s="29"/>
      <c r="Z239" s="29"/>
      <c r="AA239" s="29"/>
      <c r="AB239" s="29"/>
      <c r="AC239" s="29"/>
      <c r="AD239" s="29"/>
      <c r="AE239" s="29"/>
      <c r="AT239" s="17" t="s">
        <v>167</v>
      </c>
      <c r="AU239" s="17" t="s">
        <v>82</v>
      </c>
    </row>
    <row r="240" spans="1:65" s="14" customFormat="1" x14ac:dyDescent="0.2">
      <c r="B240" s="163"/>
      <c r="D240" s="153" t="s">
        <v>169</v>
      </c>
      <c r="E240" s="164" t="s">
        <v>1</v>
      </c>
      <c r="F240" s="165" t="s">
        <v>2096</v>
      </c>
      <c r="H240" s="166">
        <v>67.319999999999993</v>
      </c>
      <c r="L240" s="163"/>
      <c r="M240" s="167"/>
      <c r="N240" s="168"/>
      <c r="O240" s="168"/>
      <c r="P240" s="168"/>
      <c r="Q240" s="168"/>
      <c r="R240" s="168"/>
      <c r="S240" s="168"/>
      <c r="T240" s="169"/>
      <c r="AT240" s="164" t="s">
        <v>169</v>
      </c>
      <c r="AU240" s="164" t="s">
        <v>82</v>
      </c>
      <c r="AV240" s="14" t="s">
        <v>82</v>
      </c>
      <c r="AW240" s="14" t="s">
        <v>171</v>
      </c>
      <c r="AX240" s="14" t="s">
        <v>80</v>
      </c>
      <c r="AY240" s="164" t="s">
        <v>157</v>
      </c>
    </row>
    <row r="241" spans="1:65" s="2" customFormat="1" ht="48" x14ac:dyDescent="0.2">
      <c r="A241" s="29"/>
      <c r="B241" s="140"/>
      <c r="C241" s="141" t="s">
        <v>406</v>
      </c>
      <c r="D241" s="141" t="s">
        <v>160</v>
      </c>
      <c r="E241" s="142" t="s">
        <v>1223</v>
      </c>
      <c r="F241" s="143" t="s">
        <v>1224</v>
      </c>
      <c r="G241" s="144" t="s">
        <v>186</v>
      </c>
      <c r="H241" s="145">
        <v>1.89</v>
      </c>
      <c r="I241" s="146"/>
      <c r="J241" s="146">
        <f>ROUND(I241*H241,2)</f>
        <v>0</v>
      </c>
      <c r="K241" s="143" t="s">
        <v>201</v>
      </c>
      <c r="L241" s="30"/>
      <c r="M241" s="147" t="s">
        <v>1</v>
      </c>
      <c r="N241" s="148" t="s">
        <v>37</v>
      </c>
      <c r="O241" s="149">
        <v>34.871000000000002</v>
      </c>
      <c r="P241" s="149">
        <f>O241*H241</f>
        <v>65.906189999999995</v>
      </c>
      <c r="Q241" s="149">
        <v>1.07653</v>
      </c>
      <c r="R241" s="149">
        <f>Q241*H241</f>
        <v>2.0346416999999999</v>
      </c>
      <c r="S241" s="149">
        <v>0</v>
      </c>
      <c r="T241" s="150">
        <f>S241*H241</f>
        <v>0</v>
      </c>
      <c r="U241" s="29"/>
      <c r="V241" s="29"/>
      <c r="W241" s="29"/>
      <c r="X241" s="29"/>
      <c r="Y241" s="29"/>
      <c r="Z241" s="29"/>
      <c r="AA241" s="29"/>
      <c r="AB241" s="29"/>
      <c r="AC241" s="29"/>
      <c r="AD241" s="29"/>
      <c r="AE241" s="29"/>
      <c r="AR241" s="151" t="s">
        <v>165</v>
      </c>
      <c r="AT241" s="151" t="s">
        <v>160</v>
      </c>
      <c r="AU241" s="151" t="s">
        <v>82</v>
      </c>
      <c r="AY241" s="17" t="s">
        <v>157</v>
      </c>
      <c r="BE241" s="152">
        <f>IF(N241="základní",J241,0)</f>
        <v>0</v>
      </c>
      <c r="BF241" s="152">
        <f>IF(N241="snížená",J241,0)</f>
        <v>0</v>
      </c>
      <c r="BG241" s="152">
        <f>IF(N241="zákl. přenesená",J241,0)</f>
        <v>0</v>
      </c>
      <c r="BH241" s="152">
        <f>IF(N241="sníž. přenesená",J241,0)</f>
        <v>0</v>
      </c>
      <c r="BI241" s="152">
        <f>IF(N241="nulová",J241,0)</f>
        <v>0</v>
      </c>
      <c r="BJ241" s="17" t="s">
        <v>80</v>
      </c>
      <c r="BK241" s="152">
        <f>ROUND(I241*H241,2)</f>
        <v>0</v>
      </c>
      <c r="BL241" s="17" t="s">
        <v>165</v>
      </c>
      <c r="BM241" s="151" t="s">
        <v>2100</v>
      </c>
    </row>
    <row r="242" spans="1:65" s="2" customFormat="1" ht="117" x14ac:dyDescent="0.2">
      <c r="A242" s="29"/>
      <c r="B242" s="30"/>
      <c r="C242" s="29"/>
      <c r="D242" s="153" t="s">
        <v>167</v>
      </c>
      <c r="E242" s="29"/>
      <c r="F242" s="154" t="s">
        <v>1226</v>
      </c>
      <c r="G242" s="29"/>
      <c r="H242" s="29"/>
      <c r="I242" s="29"/>
      <c r="J242" s="29"/>
      <c r="K242" s="29"/>
      <c r="L242" s="30"/>
      <c r="M242" s="155"/>
      <c r="N242" s="156"/>
      <c r="O242" s="55"/>
      <c r="P242" s="55"/>
      <c r="Q242" s="55"/>
      <c r="R242" s="55"/>
      <c r="S242" s="55"/>
      <c r="T242" s="56"/>
      <c r="U242" s="29"/>
      <c r="V242" s="29"/>
      <c r="W242" s="29"/>
      <c r="X242" s="29"/>
      <c r="Y242" s="29"/>
      <c r="Z242" s="29"/>
      <c r="AA242" s="29"/>
      <c r="AB242" s="29"/>
      <c r="AC242" s="29"/>
      <c r="AD242" s="29"/>
      <c r="AE242" s="29"/>
      <c r="AT242" s="17" t="s">
        <v>167</v>
      </c>
      <c r="AU242" s="17" t="s">
        <v>82</v>
      </c>
    </row>
    <row r="243" spans="1:65" s="14" customFormat="1" x14ac:dyDescent="0.2">
      <c r="B243" s="163"/>
      <c r="D243" s="153" t="s">
        <v>169</v>
      </c>
      <c r="E243" s="164" t="s">
        <v>1</v>
      </c>
      <c r="F243" s="165" t="s">
        <v>2101</v>
      </c>
      <c r="H243" s="166">
        <v>1.89</v>
      </c>
      <c r="L243" s="163"/>
      <c r="M243" s="167"/>
      <c r="N243" s="168"/>
      <c r="O243" s="168"/>
      <c r="P243" s="168"/>
      <c r="Q243" s="168"/>
      <c r="R243" s="168"/>
      <c r="S243" s="168"/>
      <c r="T243" s="169"/>
      <c r="AT243" s="164" t="s">
        <v>169</v>
      </c>
      <c r="AU243" s="164" t="s">
        <v>82</v>
      </c>
      <c r="AV243" s="14" t="s">
        <v>82</v>
      </c>
      <c r="AW243" s="14" t="s">
        <v>171</v>
      </c>
      <c r="AX243" s="14" t="s">
        <v>80</v>
      </c>
      <c r="AY243" s="164" t="s">
        <v>157</v>
      </c>
    </row>
    <row r="244" spans="1:65" s="2" customFormat="1" ht="24" x14ac:dyDescent="0.2">
      <c r="A244" s="29"/>
      <c r="B244" s="140"/>
      <c r="C244" s="141" t="s">
        <v>413</v>
      </c>
      <c r="D244" s="141" t="s">
        <v>160</v>
      </c>
      <c r="E244" s="142" t="s">
        <v>1232</v>
      </c>
      <c r="F244" s="143" t="s">
        <v>1233</v>
      </c>
      <c r="G244" s="144" t="s">
        <v>236</v>
      </c>
      <c r="H244" s="145">
        <v>107.672</v>
      </c>
      <c r="I244" s="146"/>
      <c r="J244" s="146">
        <f>ROUND(I244*H244,2)</f>
        <v>0</v>
      </c>
      <c r="K244" s="143" t="s">
        <v>164</v>
      </c>
      <c r="L244" s="30"/>
      <c r="M244" s="147" t="s">
        <v>1</v>
      </c>
      <c r="N244" s="148" t="s">
        <v>37</v>
      </c>
      <c r="O244" s="149">
        <v>2.2000000000000002</v>
      </c>
      <c r="P244" s="149">
        <f>O244*H244</f>
        <v>236.8784</v>
      </c>
      <c r="Q244" s="149">
        <v>0.14401</v>
      </c>
      <c r="R244" s="149">
        <f>Q244*H244</f>
        <v>15.505844719999999</v>
      </c>
      <c r="S244" s="149">
        <v>0</v>
      </c>
      <c r="T244" s="150">
        <f>S244*H244</f>
        <v>0</v>
      </c>
      <c r="U244" s="29"/>
      <c r="V244" s="29"/>
      <c r="W244" s="29"/>
      <c r="X244" s="29"/>
      <c r="Y244" s="29"/>
      <c r="Z244" s="29"/>
      <c r="AA244" s="29"/>
      <c r="AB244" s="29"/>
      <c r="AC244" s="29"/>
      <c r="AD244" s="29"/>
      <c r="AE244" s="29"/>
      <c r="AR244" s="151" t="s">
        <v>165</v>
      </c>
      <c r="AT244" s="151" t="s">
        <v>160</v>
      </c>
      <c r="AU244" s="151" t="s">
        <v>82</v>
      </c>
      <c r="AY244" s="17" t="s">
        <v>157</v>
      </c>
      <c r="BE244" s="152">
        <f>IF(N244="základní",J244,0)</f>
        <v>0</v>
      </c>
      <c r="BF244" s="152">
        <f>IF(N244="snížená",J244,0)</f>
        <v>0</v>
      </c>
      <c r="BG244" s="152">
        <f>IF(N244="zákl. přenesená",J244,0)</f>
        <v>0</v>
      </c>
      <c r="BH244" s="152">
        <f>IF(N244="sníž. přenesená",J244,0)</f>
        <v>0</v>
      </c>
      <c r="BI244" s="152">
        <f>IF(N244="nulová",J244,0)</f>
        <v>0</v>
      </c>
      <c r="BJ244" s="17" t="s">
        <v>80</v>
      </c>
      <c r="BK244" s="152">
        <f>ROUND(I244*H244,2)</f>
        <v>0</v>
      </c>
      <c r="BL244" s="17" t="s">
        <v>165</v>
      </c>
      <c r="BM244" s="151" t="s">
        <v>2102</v>
      </c>
    </row>
    <row r="245" spans="1:65" s="2" customFormat="1" ht="204.75" x14ac:dyDescent="0.2">
      <c r="A245" s="29"/>
      <c r="B245" s="30"/>
      <c r="C245" s="29"/>
      <c r="D245" s="153" t="s">
        <v>167</v>
      </c>
      <c r="E245" s="29"/>
      <c r="F245" s="154" t="s">
        <v>1235</v>
      </c>
      <c r="G245" s="29"/>
      <c r="H245" s="29"/>
      <c r="I245" s="29"/>
      <c r="J245" s="29"/>
      <c r="K245" s="29"/>
      <c r="L245" s="30"/>
      <c r="M245" s="155"/>
      <c r="N245" s="156"/>
      <c r="O245" s="55"/>
      <c r="P245" s="55"/>
      <c r="Q245" s="55"/>
      <c r="R245" s="55"/>
      <c r="S245" s="55"/>
      <c r="T245" s="56"/>
      <c r="U245" s="29"/>
      <c r="V245" s="29"/>
      <c r="W245" s="29"/>
      <c r="X245" s="29"/>
      <c r="Y245" s="29"/>
      <c r="Z245" s="29"/>
      <c r="AA245" s="29"/>
      <c r="AB245" s="29"/>
      <c r="AC245" s="29"/>
      <c r="AD245" s="29"/>
      <c r="AE245" s="29"/>
      <c r="AT245" s="17" t="s">
        <v>167</v>
      </c>
      <c r="AU245" s="17" t="s">
        <v>82</v>
      </c>
    </row>
    <row r="246" spans="1:65" s="12" customFormat="1" ht="22.9" customHeight="1" x14ac:dyDescent="0.2">
      <c r="B246" s="128"/>
      <c r="D246" s="129" t="s">
        <v>71</v>
      </c>
      <c r="E246" s="138" t="s">
        <v>165</v>
      </c>
      <c r="F246" s="138" t="s">
        <v>1040</v>
      </c>
      <c r="J246" s="139">
        <f>BK246</f>
        <v>0</v>
      </c>
      <c r="L246" s="128"/>
      <c r="M246" s="132"/>
      <c r="N246" s="133"/>
      <c r="O246" s="133"/>
      <c r="P246" s="134">
        <f>SUM(P247:P253)</f>
        <v>24.638400000000001</v>
      </c>
      <c r="Q246" s="133"/>
      <c r="R246" s="134">
        <f>SUM(R247:R253)</f>
        <v>14.571878999999999</v>
      </c>
      <c r="S246" s="133"/>
      <c r="T246" s="135">
        <f>SUM(T247:T253)</f>
        <v>0</v>
      </c>
      <c r="AR246" s="129" t="s">
        <v>80</v>
      </c>
      <c r="AT246" s="136" t="s">
        <v>71</v>
      </c>
      <c r="AU246" s="136" t="s">
        <v>80</v>
      </c>
      <c r="AY246" s="129" t="s">
        <v>157</v>
      </c>
      <c r="BK246" s="137">
        <f>SUM(BK247:BK253)</f>
        <v>0</v>
      </c>
    </row>
    <row r="247" spans="1:65" s="2" customFormat="1" ht="33" customHeight="1" x14ac:dyDescent="0.2">
      <c r="A247" s="29"/>
      <c r="B247" s="140"/>
      <c r="C247" s="141" t="s">
        <v>418</v>
      </c>
      <c r="D247" s="141" t="s">
        <v>160</v>
      </c>
      <c r="E247" s="142" t="s">
        <v>1041</v>
      </c>
      <c r="F247" s="143" t="s">
        <v>1042</v>
      </c>
      <c r="G247" s="144" t="s">
        <v>195</v>
      </c>
      <c r="H247" s="145">
        <v>17.7</v>
      </c>
      <c r="I247" s="146"/>
      <c r="J247" s="146">
        <f>ROUND(I247*H247,2)</f>
        <v>0</v>
      </c>
      <c r="K247" s="143" t="s">
        <v>1963</v>
      </c>
      <c r="L247" s="30"/>
      <c r="M247" s="147" t="s">
        <v>1</v>
      </c>
      <c r="N247" s="148" t="s">
        <v>37</v>
      </c>
      <c r="O247" s="149">
        <v>0.20100000000000001</v>
      </c>
      <c r="P247" s="149">
        <f>O247*H247</f>
        <v>3.5577000000000001</v>
      </c>
      <c r="Q247" s="149">
        <v>0</v>
      </c>
      <c r="R247" s="149">
        <f>Q247*H247</f>
        <v>0</v>
      </c>
      <c r="S247" s="149">
        <v>0</v>
      </c>
      <c r="T247" s="150">
        <f>S247*H247</f>
        <v>0</v>
      </c>
      <c r="U247" s="29"/>
      <c r="V247" s="29"/>
      <c r="W247" s="29"/>
      <c r="X247" s="29"/>
      <c r="Y247" s="29"/>
      <c r="Z247" s="29"/>
      <c r="AA247" s="29"/>
      <c r="AB247" s="29"/>
      <c r="AC247" s="29"/>
      <c r="AD247" s="29"/>
      <c r="AE247" s="29"/>
      <c r="AR247" s="151" t="s">
        <v>165</v>
      </c>
      <c r="AT247" s="151" t="s">
        <v>160</v>
      </c>
      <c r="AU247" s="151" t="s">
        <v>82</v>
      </c>
      <c r="AY247" s="17" t="s">
        <v>157</v>
      </c>
      <c r="BE247" s="152">
        <f>IF(N247="základní",J247,0)</f>
        <v>0</v>
      </c>
      <c r="BF247" s="152">
        <f>IF(N247="snížená",J247,0)</f>
        <v>0</v>
      </c>
      <c r="BG247" s="152">
        <f>IF(N247="zákl. přenesená",J247,0)</f>
        <v>0</v>
      </c>
      <c r="BH247" s="152">
        <f>IF(N247="sníž. přenesená",J247,0)</f>
        <v>0</v>
      </c>
      <c r="BI247" s="152">
        <f>IF(N247="nulová",J247,0)</f>
        <v>0</v>
      </c>
      <c r="BJ247" s="17" t="s">
        <v>80</v>
      </c>
      <c r="BK247" s="152">
        <f>ROUND(I247*H247,2)</f>
        <v>0</v>
      </c>
      <c r="BL247" s="17" t="s">
        <v>165</v>
      </c>
      <c r="BM247" s="151" t="s">
        <v>2103</v>
      </c>
    </row>
    <row r="248" spans="1:65" s="2" customFormat="1" ht="48.75" x14ac:dyDescent="0.2">
      <c r="A248" s="29"/>
      <c r="B248" s="30"/>
      <c r="C248" s="29"/>
      <c r="D248" s="153" t="s">
        <v>167</v>
      </c>
      <c r="E248" s="29"/>
      <c r="F248" s="154" t="s">
        <v>1044</v>
      </c>
      <c r="G248" s="29"/>
      <c r="H248" s="29"/>
      <c r="I248" s="29"/>
      <c r="J248" s="29"/>
      <c r="K248" s="29"/>
      <c r="L248" s="30"/>
      <c r="M248" s="155"/>
      <c r="N248" s="156"/>
      <c r="O248" s="55"/>
      <c r="P248" s="55"/>
      <c r="Q248" s="55"/>
      <c r="R248" s="55"/>
      <c r="S248" s="55"/>
      <c r="T248" s="56"/>
      <c r="U248" s="29"/>
      <c r="V248" s="29"/>
      <c r="W248" s="29"/>
      <c r="X248" s="29"/>
      <c r="Y248" s="29"/>
      <c r="Z248" s="29"/>
      <c r="AA248" s="29"/>
      <c r="AB248" s="29"/>
      <c r="AC248" s="29"/>
      <c r="AD248" s="29"/>
      <c r="AE248" s="29"/>
      <c r="AT248" s="17" t="s">
        <v>167</v>
      </c>
      <c r="AU248" s="17" t="s">
        <v>82</v>
      </c>
    </row>
    <row r="249" spans="1:65" s="14" customFormat="1" x14ac:dyDescent="0.2">
      <c r="B249" s="163"/>
      <c r="D249" s="153" t="s">
        <v>169</v>
      </c>
      <c r="E249" s="164" t="s">
        <v>1</v>
      </c>
      <c r="F249" s="165" t="s">
        <v>2104</v>
      </c>
      <c r="H249" s="166">
        <v>17.7</v>
      </c>
      <c r="L249" s="163"/>
      <c r="M249" s="167"/>
      <c r="N249" s="168"/>
      <c r="O249" s="168"/>
      <c r="P249" s="168"/>
      <c r="Q249" s="168"/>
      <c r="R249" s="168"/>
      <c r="S249" s="168"/>
      <c r="T249" s="169"/>
      <c r="AT249" s="164" t="s">
        <v>169</v>
      </c>
      <c r="AU249" s="164" t="s">
        <v>82</v>
      </c>
      <c r="AV249" s="14" t="s">
        <v>82</v>
      </c>
      <c r="AW249" s="14" t="s">
        <v>171</v>
      </c>
      <c r="AX249" s="14" t="s">
        <v>80</v>
      </c>
      <c r="AY249" s="164" t="s">
        <v>157</v>
      </c>
    </row>
    <row r="250" spans="1:65" s="2" customFormat="1" ht="44.25" customHeight="1" x14ac:dyDescent="0.2">
      <c r="A250" s="29"/>
      <c r="B250" s="140"/>
      <c r="C250" s="141" t="s">
        <v>422</v>
      </c>
      <c r="D250" s="141" t="s">
        <v>160</v>
      </c>
      <c r="E250" s="142" t="s">
        <v>1046</v>
      </c>
      <c r="F250" s="143" t="s">
        <v>1047</v>
      </c>
      <c r="G250" s="144" t="s">
        <v>195</v>
      </c>
      <c r="H250" s="145">
        <v>17.7</v>
      </c>
      <c r="I250" s="146"/>
      <c r="J250" s="146">
        <f>ROUND(I250*H250,2)</f>
        <v>0</v>
      </c>
      <c r="K250" s="143" t="s">
        <v>1963</v>
      </c>
      <c r="L250" s="30"/>
      <c r="M250" s="147" t="s">
        <v>1</v>
      </c>
      <c r="N250" s="148" t="s">
        <v>37</v>
      </c>
      <c r="O250" s="149">
        <v>1.1910000000000001</v>
      </c>
      <c r="P250" s="149">
        <f>O250*H250</f>
        <v>21.0807</v>
      </c>
      <c r="Q250" s="149">
        <v>0.82326999999999995</v>
      </c>
      <c r="R250" s="149">
        <f>Q250*H250</f>
        <v>14.571878999999999</v>
      </c>
      <c r="S250" s="149">
        <v>0</v>
      </c>
      <c r="T250" s="150">
        <f>S250*H250</f>
        <v>0</v>
      </c>
      <c r="U250" s="29"/>
      <c r="V250" s="29"/>
      <c r="W250" s="29"/>
      <c r="X250" s="29"/>
      <c r="Y250" s="29"/>
      <c r="Z250" s="29"/>
      <c r="AA250" s="29"/>
      <c r="AB250" s="29"/>
      <c r="AC250" s="29"/>
      <c r="AD250" s="29"/>
      <c r="AE250" s="29"/>
      <c r="AR250" s="151" t="s">
        <v>165</v>
      </c>
      <c r="AT250" s="151" t="s">
        <v>160</v>
      </c>
      <c r="AU250" s="151" t="s">
        <v>82</v>
      </c>
      <c r="AY250" s="17" t="s">
        <v>157</v>
      </c>
      <c r="BE250" s="152">
        <f>IF(N250="základní",J250,0)</f>
        <v>0</v>
      </c>
      <c r="BF250" s="152">
        <f>IF(N250="snížená",J250,0)</f>
        <v>0</v>
      </c>
      <c r="BG250" s="152">
        <f>IF(N250="zákl. přenesená",J250,0)</f>
        <v>0</v>
      </c>
      <c r="BH250" s="152">
        <f>IF(N250="sníž. přenesená",J250,0)</f>
        <v>0</v>
      </c>
      <c r="BI250" s="152">
        <f>IF(N250="nulová",J250,0)</f>
        <v>0</v>
      </c>
      <c r="BJ250" s="17" t="s">
        <v>80</v>
      </c>
      <c r="BK250" s="152">
        <f>ROUND(I250*H250,2)</f>
        <v>0</v>
      </c>
      <c r="BL250" s="17" t="s">
        <v>165</v>
      </c>
      <c r="BM250" s="151" t="s">
        <v>2105</v>
      </c>
    </row>
    <row r="251" spans="1:65" s="2" customFormat="1" ht="87.75" x14ac:dyDescent="0.2">
      <c r="A251" s="29"/>
      <c r="B251" s="30"/>
      <c r="C251" s="29"/>
      <c r="D251" s="153" t="s">
        <v>167</v>
      </c>
      <c r="E251" s="29"/>
      <c r="F251" s="154" t="s">
        <v>2106</v>
      </c>
      <c r="G251" s="29"/>
      <c r="H251" s="29"/>
      <c r="I251" s="29"/>
      <c r="J251" s="29"/>
      <c r="K251" s="29"/>
      <c r="L251" s="30"/>
      <c r="M251" s="155"/>
      <c r="N251" s="156"/>
      <c r="O251" s="55"/>
      <c r="P251" s="55"/>
      <c r="Q251" s="55"/>
      <c r="R251" s="55"/>
      <c r="S251" s="55"/>
      <c r="T251" s="56"/>
      <c r="U251" s="29"/>
      <c r="V251" s="29"/>
      <c r="W251" s="29"/>
      <c r="X251" s="29"/>
      <c r="Y251" s="29"/>
      <c r="Z251" s="29"/>
      <c r="AA251" s="29"/>
      <c r="AB251" s="29"/>
      <c r="AC251" s="29"/>
      <c r="AD251" s="29"/>
      <c r="AE251" s="29"/>
      <c r="AT251" s="17" t="s">
        <v>167</v>
      </c>
      <c r="AU251" s="17" t="s">
        <v>82</v>
      </c>
    </row>
    <row r="252" spans="1:65" s="2" customFormat="1" ht="19.5" x14ac:dyDescent="0.2">
      <c r="A252" s="29"/>
      <c r="B252" s="30"/>
      <c r="C252" s="29"/>
      <c r="D252" s="153" t="s">
        <v>979</v>
      </c>
      <c r="E252" s="29"/>
      <c r="F252" s="154" t="s">
        <v>2107</v>
      </c>
      <c r="G252" s="29"/>
      <c r="H252" s="29"/>
      <c r="I252" s="29"/>
      <c r="J252" s="29"/>
      <c r="K252" s="29"/>
      <c r="L252" s="30"/>
      <c r="M252" s="155"/>
      <c r="N252" s="156"/>
      <c r="O252" s="55"/>
      <c r="P252" s="55"/>
      <c r="Q252" s="55"/>
      <c r="R252" s="55"/>
      <c r="S252" s="55"/>
      <c r="T252" s="56"/>
      <c r="U252" s="29"/>
      <c r="V252" s="29"/>
      <c r="W252" s="29"/>
      <c r="X252" s="29"/>
      <c r="Y252" s="29"/>
      <c r="Z252" s="29"/>
      <c r="AA252" s="29"/>
      <c r="AB252" s="29"/>
      <c r="AC252" s="29"/>
      <c r="AD252" s="29"/>
      <c r="AE252" s="29"/>
      <c r="AT252" s="17" t="s">
        <v>979</v>
      </c>
      <c r="AU252" s="17" t="s">
        <v>82</v>
      </c>
    </row>
    <row r="253" spans="1:65" s="14" customFormat="1" x14ac:dyDescent="0.2">
      <c r="B253" s="163"/>
      <c r="D253" s="153" t="s">
        <v>169</v>
      </c>
      <c r="E253" s="164" t="s">
        <v>1</v>
      </c>
      <c r="F253" s="165" t="s">
        <v>2104</v>
      </c>
      <c r="H253" s="166">
        <v>17.7</v>
      </c>
      <c r="L253" s="163"/>
      <c r="M253" s="167"/>
      <c r="N253" s="168"/>
      <c r="O253" s="168"/>
      <c r="P253" s="168"/>
      <c r="Q253" s="168"/>
      <c r="R253" s="168"/>
      <c r="S253" s="168"/>
      <c r="T253" s="169"/>
      <c r="AT253" s="164" t="s">
        <v>169</v>
      </c>
      <c r="AU253" s="164" t="s">
        <v>82</v>
      </c>
      <c r="AV253" s="14" t="s">
        <v>82</v>
      </c>
      <c r="AW253" s="14" t="s">
        <v>171</v>
      </c>
      <c r="AX253" s="14" t="s">
        <v>80</v>
      </c>
      <c r="AY253" s="164" t="s">
        <v>157</v>
      </c>
    </row>
    <row r="254" spans="1:65" s="12" customFormat="1" ht="22.9" customHeight="1" x14ac:dyDescent="0.2">
      <c r="B254" s="128"/>
      <c r="D254" s="129" t="s">
        <v>71</v>
      </c>
      <c r="E254" s="138" t="s">
        <v>158</v>
      </c>
      <c r="F254" s="138" t="s">
        <v>159</v>
      </c>
      <c r="J254" s="139">
        <f>BK254</f>
        <v>0</v>
      </c>
      <c r="L254" s="128"/>
      <c r="M254" s="132"/>
      <c r="N254" s="133"/>
      <c r="O254" s="133"/>
      <c r="P254" s="134">
        <f>SUM(P255:P288)</f>
        <v>0</v>
      </c>
      <c r="Q254" s="133"/>
      <c r="R254" s="134">
        <f>SUM(R255:R288)</f>
        <v>0</v>
      </c>
      <c r="S254" s="133"/>
      <c r="T254" s="135">
        <f>SUM(T255:T288)</f>
        <v>0</v>
      </c>
      <c r="AR254" s="129" t="s">
        <v>80</v>
      </c>
      <c r="AT254" s="136" t="s">
        <v>71</v>
      </c>
      <c r="AU254" s="136" t="s">
        <v>80</v>
      </c>
      <c r="AY254" s="129" t="s">
        <v>157</v>
      </c>
      <c r="BK254" s="137">
        <f>SUM(BK255:BK288)</f>
        <v>0</v>
      </c>
    </row>
    <row r="255" spans="1:65" s="2" customFormat="1" ht="72" x14ac:dyDescent="0.2">
      <c r="A255" s="29"/>
      <c r="B255" s="140"/>
      <c r="C255" s="141" t="s">
        <v>427</v>
      </c>
      <c r="D255" s="141" t="s">
        <v>160</v>
      </c>
      <c r="E255" s="142" t="s">
        <v>161</v>
      </c>
      <c r="F255" s="143" t="s">
        <v>162</v>
      </c>
      <c r="G255" s="144" t="s">
        <v>163</v>
      </c>
      <c r="H255" s="145">
        <v>47.58</v>
      </c>
      <c r="I255" s="146"/>
      <c r="J255" s="146">
        <f>ROUND(I255*H255,2)</f>
        <v>0</v>
      </c>
      <c r="K255" s="143" t="s">
        <v>330</v>
      </c>
      <c r="L255" s="30"/>
      <c r="M255" s="147" t="s">
        <v>1</v>
      </c>
      <c r="N255" s="148" t="s">
        <v>37</v>
      </c>
      <c r="O255" s="149">
        <v>0</v>
      </c>
      <c r="P255" s="149">
        <f>O255*H255</f>
        <v>0</v>
      </c>
      <c r="Q255" s="149">
        <v>0</v>
      </c>
      <c r="R255" s="149">
        <f>Q255*H255</f>
        <v>0</v>
      </c>
      <c r="S255" s="149">
        <v>0</v>
      </c>
      <c r="T255" s="150">
        <f>S255*H255</f>
        <v>0</v>
      </c>
      <c r="U255" s="29"/>
      <c r="V255" s="29"/>
      <c r="W255" s="29"/>
      <c r="X255" s="29"/>
      <c r="Y255" s="29"/>
      <c r="Z255" s="29"/>
      <c r="AA255" s="29"/>
      <c r="AB255" s="29"/>
      <c r="AC255" s="29"/>
      <c r="AD255" s="29"/>
      <c r="AE255" s="29"/>
      <c r="AR255" s="151" t="s">
        <v>165</v>
      </c>
      <c r="AT255" s="151" t="s">
        <v>160</v>
      </c>
      <c r="AU255" s="151" t="s">
        <v>82</v>
      </c>
      <c r="AY255" s="17" t="s">
        <v>157</v>
      </c>
      <c r="BE255" s="152">
        <f>IF(N255="základní",J255,0)</f>
        <v>0</v>
      </c>
      <c r="BF255" s="152">
        <f>IF(N255="snížená",J255,0)</f>
        <v>0</v>
      </c>
      <c r="BG255" s="152">
        <f>IF(N255="zákl. přenesená",J255,0)</f>
        <v>0</v>
      </c>
      <c r="BH255" s="152">
        <f>IF(N255="sníž. přenesená",J255,0)</f>
        <v>0</v>
      </c>
      <c r="BI255" s="152">
        <f>IF(N255="nulová",J255,0)</f>
        <v>0</v>
      </c>
      <c r="BJ255" s="17" t="s">
        <v>80</v>
      </c>
      <c r="BK255" s="152">
        <f>ROUND(I255*H255,2)</f>
        <v>0</v>
      </c>
      <c r="BL255" s="17" t="s">
        <v>165</v>
      </c>
      <c r="BM255" s="151" t="s">
        <v>2108</v>
      </c>
    </row>
    <row r="256" spans="1:65" s="2" customFormat="1" ht="48.75" x14ac:dyDescent="0.2">
      <c r="A256" s="29"/>
      <c r="B256" s="30"/>
      <c r="C256" s="29"/>
      <c r="D256" s="153" t="s">
        <v>167</v>
      </c>
      <c r="E256" s="29"/>
      <c r="F256" s="154" t="s">
        <v>168</v>
      </c>
      <c r="G256" s="29"/>
      <c r="H256" s="29"/>
      <c r="I256" s="29"/>
      <c r="J256" s="29"/>
      <c r="K256" s="29"/>
      <c r="L256" s="30"/>
      <c r="M256" s="155"/>
      <c r="N256" s="156"/>
      <c r="O256" s="55"/>
      <c r="P256" s="55"/>
      <c r="Q256" s="55"/>
      <c r="R256" s="55"/>
      <c r="S256" s="55"/>
      <c r="T256" s="56"/>
      <c r="U256" s="29"/>
      <c r="V256" s="29"/>
      <c r="W256" s="29"/>
      <c r="X256" s="29"/>
      <c r="Y256" s="29"/>
      <c r="Z256" s="29"/>
      <c r="AA256" s="29"/>
      <c r="AB256" s="29"/>
      <c r="AC256" s="29"/>
      <c r="AD256" s="29"/>
      <c r="AE256" s="29"/>
      <c r="AT256" s="17" t="s">
        <v>167</v>
      </c>
      <c r="AU256" s="17" t="s">
        <v>82</v>
      </c>
    </row>
    <row r="257" spans="1:65" s="13" customFormat="1" x14ac:dyDescent="0.2">
      <c r="B257" s="157"/>
      <c r="D257" s="153" t="s">
        <v>169</v>
      </c>
      <c r="E257" s="158" t="s">
        <v>1</v>
      </c>
      <c r="F257" s="159" t="s">
        <v>1262</v>
      </c>
      <c r="H257" s="158" t="s">
        <v>1</v>
      </c>
      <c r="L257" s="157"/>
      <c r="M257" s="160"/>
      <c r="N257" s="161"/>
      <c r="O257" s="161"/>
      <c r="P257" s="161"/>
      <c r="Q257" s="161"/>
      <c r="R257" s="161"/>
      <c r="S257" s="161"/>
      <c r="T257" s="162"/>
      <c r="AT257" s="158" t="s">
        <v>169</v>
      </c>
      <c r="AU257" s="158" t="s">
        <v>82</v>
      </c>
      <c r="AV257" s="13" t="s">
        <v>80</v>
      </c>
      <c r="AW257" s="13" t="s">
        <v>171</v>
      </c>
      <c r="AX257" s="13" t="s">
        <v>72</v>
      </c>
      <c r="AY257" s="158" t="s">
        <v>157</v>
      </c>
    </row>
    <row r="258" spans="1:65" s="14" customFormat="1" x14ac:dyDescent="0.2">
      <c r="B258" s="163"/>
      <c r="D258" s="153" t="s">
        <v>169</v>
      </c>
      <c r="E258" s="164" t="s">
        <v>1</v>
      </c>
      <c r="F258" s="165" t="s">
        <v>1263</v>
      </c>
      <c r="H258" s="166">
        <v>47.58</v>
      </c>
      <c r="L258" s="163"/>
      <c r="M258" s="167"/>
      <c r="N258" s="168"/>
      <c r="O258" s="168"/>
      <c r="P258" s="168"/>
      <c r="Q258" s="168"/>
      <c r="R258" s="168"/>
      <c r="S258" s="168"/>
      <c r="T258" s="169"/>
      <c r="AT258" s="164" t="s">
        <v>169</v>
      </c>
      <c r="AU258" s="164" t="s">
        <v>82</v>
      </c>
      <c r="AV258" s="14" t="s">
        <v>82</v>
      </c>
      <c r="AW258" s="14" t="s">
        <v>171</v>
      </c>
      <c r="AX258" s="14" t="s">
        <v>80</v>
      </c>
      <c r="AY258" s="164" t="s">
        <v>157</v>
      </c>
    </row>
    <row r="259" spans="1:65" s="2" customFormat="1" ht="123" customHeight="1" x14ac:dyDescent="0.2">
      <c r="A259" s="29"/>
      <c r="B259" s="140"/>
      <c r="C259" s="141" t="s">
        <v>433</v>
      </c>
      <c r="D259" s="141" t="s">
        <v>160</v>
      </c>
      <c r="E259" s="142" t="s">
        <v>176</v>
      </c>
      <c r="F259" s="143" t="s">
        <v>177</v>
      </c>
      <c r="G259" s="144" t="s">
        <v>163</v>
      </c>
      <c r="H259" s="145">
        <v>47.58</v>
      </c>
      <c r="I259" s="146"/>
      <c r="J259" s="146">
        <f>ROUND(I259*H259,2)</f>
        <v>0</v>
      </c>
      <c r="K259" s="143" t="s">
        <v>330</v>
      </c>
      <c r="L259" s="30"/>
      <c r="M259" s="147" t="s">
        <v>1</v>
      </c>
      <c r="N259" s="148" t="s">
        <v>37</v>
      </c>
      <c r="O259" s="149">
        <v>0</v>
      </c>
      <c r="P259" s="149">
        <f>O259*H259</f>
        <v>0</v>
      </c>
      <c r="Q259" s="149">
        <v>0</v>
      </c>
      <c r="R259" s="149">
        <f>Q259*H259</f>
        <v>0</v>
      </c>
      <c r="S259" s="149">
        <v>0</v>
      </c>
      <c r="T259" s="150">
        <f>S259*H259</f>
        <v>0</v>
      </c>
      <c r="U259" s="29"/>
      <c r="V259" s="29"/>
      <c r="W259" s="29"/>
      <c r="X259" s="29"/>
      <c r="Y259" s="29"/>
      <c r="Z259" s="29"/>
      <c r="AA259" s="29"/>
      <c r="AB259" s="29"/>
      <c r="AC259" s="29"/>
      <c r="AD259" s="29"/>
      <c r="AE259" s="29"/>
      <c r="AR259" s="151" t="s">
        <v>165</v>
      </c>
      <c r="AT259" s="151" t="s">
        <v>160</v>
      </c>
      <c r="AU259" s="151" t="s">
        <v>82</v>
      </c>
      <c r="AY259" s="17" t="s">
        <v>157</v>
      </c>
      <c r="BE259" s="152">
        <f>IF(N259="základní",J259,0)</f>
        <v>0</v>
      </c>
      <c r="BF259" s="152">
        <f>IF(N259="snížená",J259,0)</f>
        <v>0</v>
      </c>
      <c r="BG259" s="152">
        <f>IF(N259="zákl. přenesená",J259,0)</f>
        <v>0</v>
      </c>
      <c r="BH259" s="152">
        <f>IF(N259="sníž. přenesená",J259,0)</f>
        <v>0</v>
      </c>
      <c r="BI259" s="152">
        <f>IF(N259="nulová",J259,0)</f>
        <v>0</v>
      </c>
      <c r="BJ259" s="17" t="s">
        <v>80</v>
      </c>
      <c r="BK259" s="152">
        <f>ROUND(I259*H259,2)</f>
        <v>0</v>
      </c>
      <c r="BL259" s="17" t="s">
        <v>165</v>
      </c>
      <c r="BM259" s="151" t="s">
        <v>2109</v>
      </c>
    </row>
    <row r="260" spans="1:65" s="2" customFormat="1" ht="78" x14ac:dyDescent="0.2">
      <c r="A260" s="29"/>
      <c r="B260" s="30"/>
      <c r="C260" s="29"/>
      <c r="D260" s="153" t="s">
        <v>167</v>
      </c>
      <c r="E260" s="29"/>
      <c r="F260" s="154" t="s">
        <v>179</v>
      </c>
      <c r="G260" s="29"/>
      <c r="H260" s="29"/>
      <c r="I260" s="29"/>
      <c r="J260" s="29"/>
      <c r="K260" s="29"/>
      <c r="L260" s="30"/>
      <c r="M260" s="155"/>
      <c r="N260" s="156"/>
      <c r="O260" s="55"/>
      <c r="P260" s="55"/>
      <c r="Q260" s="55"/>
      <c r="R260" s="55"/>
      <c r="S260" s="55"/>
      <c r="T260" s="56"/>
      <c r="U260" s="29"/>
      <c r="V260" s="29"/>
      <c r="W260" s="29"/>
      <c r="X260" s="29"/>
      <c r="Y260" s="29"/>
      <c r="Z260" s="29"/>
      <c r="AA260" s="29"/>
      <c r="AB260" s="29"/>
      <c r="AC260" s="29"/>
      <c r="AD260" s="29"/>
      <c r="AE260" s="29"/>
      <c r="AT260" s="17" t="s">
        <v>167</v>
      </c>
      <c r="AU260" s="17" t="s">
        <v>82</v>
      </c>
    </row>
    <row r="261" spans="1:65" s="14" customFormat="1" x14ac:dyDescent="0.2">
      <c r="B261" s="163"/>
      <c r="D261" s="153" t="s">
        <v>169</v>
      </c>
      <c r="E261" s="164" t="s">
        <v>1</v>
      </c>
      <c r="F261" s="165" t="s">
        <v>1263</v>
      </c>
      <c r="H261" s="166">
        <v>47.58</v>
      </c>
      <c r="L261" s="163"/>
      <c r="M261" s="167"/>
      <c r="N261" s="168"/>
      <c r="O261" s="168"/>
      <c r="P261" s="168"/>
      <c r="Q261" s="168"/>
      <c r="R261" s="168"/>
      <c r="S261" s="168"/>
      <c r="T261" s="169"/>
      <c r="AT261" s="164" t="s">
        <v>169</v>
      </c>
      <c r="AU261" s="164" t="s">
        <v>82</v>
      </c>
      <c r="AV261" s="14" t="s">
        <v>82</v>
      </c>
      <c r="AW261" s="14" t="s">
        <v>171</v>
      </c>
      <c r="AX261" s="14" t="s">
        <v>80</v>
      </c>
      <c r="AY261" s="164" t="s">
        <v>157</v>
      </c>
    </row>
    <row r="262" spans="1:65" s="2" customFormat="1" ht="156.75" customHeight="1" x14ac:dyDescent="0.2">
      <c r="A262" s="29"/>
      <c r="B262" s="140"/>
      <c r="C262" s="141" t="s">
        <v>438</v>
      </c>
      <c r="D262" s="141" t="s">
        <v>160</v>
      </c>
      <c r="E262" s="142" t="s">
        <v>1265</v>
      </c>
      <c r="F262" s="143" t="s">
        <v>1266</v>
      </c>
      <c r="G262" s="144" t="s">
        <v>236</v>
      </c>
      <c r="H262" s="145">
        <v>22.8</v>
      </c>
      <c r="I262" s="146"/>
      <c r="J262" s="146">
        <f>ROUND(I262*H262,2)</f>
        <v>0</v>
      </c>
      <c r="K262" s="143" t="s">
        <v>330</v>
      </c>
      <c r="L262" s="30"/>
      <c r="M262" s="147" t="s">
        <v>1</v>
      </c>
      <c r="N262" s="148" t="s">
        <v>37</v>
      </c>
      <c r="O262" s="149">
        <v>0</v>
      </c>
      <c r="P262" s="149">
        <f>O262*H262</f>
        <v>0</v>
      </c>
      <c r="Q262" s="149">
        <v>0</v>
      </c>
      <c r="R262" s="149">
        <f>Q262*H262</f>
        <v>0</v>
      </c>
      <c r="S262" s="149">
        <v>0</v>
      </c>
      <c r="T262" s="150">
        <f>S262*H262</f>
        <v>0</v>
      </c>
      <c r="U262" s="29"/>
      <c r="V262" s="29"/>
      <c r="W262" s="29"/>
      <c r="X262" s="29"/>
      <c r="Y262" s="29"/>
      <c r="Z262" s="29"/>
      <c r="AA262" s="29"/>
      <c r="AB262" s="29"/>
      <c r="AC262" s="29"/>
      <c r="AD262" s="29"/>
      <c r="AE262" s="29"/>
      <c r="AR262" s="151" t="s">
        <v>165</v>
      </c>
      <c r="AT262" s="151" t="s">
        <v>160</v>
      </c>
      <c r="AU262" s="151" t="s">
        <v>82</v>
      </c>
      <c r="AY262" s="17" t="s">
        <v>157</v>
      </c>
      <c r="BE262" s="152">
        <f>IF(N262="základní",J262,0)</f>
        <v>0</v>
      </c>
      <c r="BF262" s="152">
        <f>IF(N262="snížená",J262,0)</f>
        <v>0</v>
      </c>
      <c r="BG262" s="152">
        <f>IF(N262="zákl. přenesená",J262,0)</f>
        <v>0</v>
      </c>
      <c r="BH262" s="152">
        <f>IF(N262="sníž. přenesená",J262,0)</f>
        <v>0</v>
      </c>
      <c r="BI262" s="152">
        <f>IF(N262="nulová",J262,0)</f>
        <v>0</v>
      </c>
      <c r="BJ262" s="17" t="s">
        <v>80</v>
      </c>
      <c r="BK262" s="152">
        <f>ROUND(I262*H262,2)</f>
        <v>0</v>
      </c>
      <c r="BL262" s="17" t="s">
        <v>165</v>
      </c>
      <c r="BM262" s="151" t="s">
        <v>2110</v>
      </c>
    </row>
    <row r="263" spans="1:65" s="2" customFormat="1" ht="97.5" x14ac:dyDescent="0.2">
      <c r="A263" s="29"/>
      <c r="B263" s="30"/>
      <c r="C263" s="29"/>
      <c r="D263" s="153" t="s">
        <v>167</v>
      </c>
      <c r="E263" s="29"/>
      <c r="F263" s="154" t="s">
        <v>1268</v>
      </c>
      <c r="G263" s="29"/>
      <c r="H263" s="29"/>
      <c r="I263" s="29"/>
      <c r="J263" s="29"/>
      <c r="K263" s="29"/>
      <c r="L263" s="30"/>
      <c r="M263" s="155"/>
      <c r="N263" s="156"/>
      <c r="O263" s="55"/>
      <c r="P263" s="55"/>
      <c r="Q263" s="55"/>
      <c r="R263" s="55"/>
      <c r="S263" s="55"/>
      <c r="T263" s="56"/>
      <c r="U263" s="29"/>
      <c r="V263" s="29"/>
      <c r="W263" s="29"/>
      <c r="X263" s="29"/>
      <c r="Y263" s="29"/>
      <c r="Z263" s="29"/>
      <c r="AA263" s="29"/>
      <c r="AB263" s="29"/>
      <c r="AC263" s="29"/>
      <c r="AD263" s="29"/>
      <c r="AE263" s="29"/>
      <c r="AT263" s="17" t="s">
        <v>167</v>
      </c>
      <c r="AU263" s="17" t="s">
        <v>82</v>
      </c>
    </row>
    <row r="264" spans="1:65" s="13" customFormat="1" ht="22.5" x14ac:dyDescent="0.2">
      <c r="B264" s="157"/>
      <c r="D264" s="153" t="s">
        <v>169</v>
      </c>
      <c r="E264" s="158" t="s">
        <v>1</v>
      </c>
      <c r="F264" s="159" t="s">
        <v>1269</v>
      </c>
      <c r="H264" s="158" t="s">
        <v>1</v>
      </c>
      <c r="L264" s="157"/>
      <c r="M264" s="160"/>
      <c r="N264" s="161"/>
      <c r="O264" s="161"/>
      <c r="P264" s="161"/>
      <c r="Q264" s="161"/>
      <c r="R264" s="161"/>
      <c r="S264" s="161"/>
      <c r="T264" s="162"/>
      <c r="AT264" s="158" t="s">
        <v>169</v>
      </c>
      <c r="AU264" s="158" t="s">
        <v>82</v>
      </c>
      <c r="AV264" s="13" t="s">
        <v>80</v>
      </c>
      <c r="AW264" s="13" t="s">
        <v>171</v>
      </c>
      <c r="AX264" s="13" t="s">
        <v>72</v>
      </c>
      <c r="AY264" s="158" t="s">
        <v>157</v>
      </c>
    </row>
    <row r="265" spans="1:65" s="13" customFormat="1" ht="22.5" x14ac:dyDescent="0.2">
      <c r="B265" s="157"/>
      <c r="D265" s="153" t="s">
        <v>169</v>
      </c>
      <c r="E265" s="158" t="s">
        <v>1</v>
      </c>
      <c r="F265" s="159" t="s">
        <v>1270</v>
      </c>
      <c r="H265" s="158" t="s">
        <v>1</v>
      </c>
      <c r="L265" s="157"/>
      <c r="M265" s="160"/>
      <c r="N265" s="161"/>
      <c r="O265" s="161"/>
      <c r="P265" s="161"/>
      <c r="Q265" s="161"/>
      <c r="R265" s="161"/>
      <c r="S265" s="161"/>
      <c r="T265" s="162"/>
      <c r="AT265" s="158" t="s">
        <v>169</v>
      </c>
      <c r="AU265" s="158" t="s">
        <v>82</v>
      </c>
      <c r="AV265" s="13" t="s">
        <v>80</v>
      </c>
      <c r="AW265" s="13" t="s">
        <v>171</v>
      </c>
      <c r="AX265" s="13" t="s">
        <v>72</v>
      </c>
      <c r="AY265" s="158" t="s">
        <v>157</v>
      </c>
    </row>
    <row r="266" spans="1:65" s="14" customFormat="1" x14ac:dyDescent="0.2">
      <c r="B266" s="163"/>
      <c r="D266" s="153" t="s">
        <v>169</v>
      </c>
      <c r="E266" s="164" t="s">
        <v>1</v>
      </c>
      <c r="F266" s="165" t="s">
        <v>1271</v>
      </c>
      <c r="H266" s="166">
        <v>22.8</v>
      </c>
      <c r="L266" s="163"/>
      <c r="M266" s="167"/>
      <c r="N266" s="168"/>
      <c r="O266" s="168"/>
      <c r="P266" s="168"/>
      <c r="Q266" s="168"/>
      <c r="R266" s="168"/>
      <c r="S266" s="168"/>
      <c r="T266" s="169"/>
      <c r="AT266" s="164" t="s">
        <v>169</v>
      </c>
      <c r="AU266" s="164" t="s">
        <v>82</v>
      </c>
      <c r="AV266" s="14" t="s">
        <v>82</v>
      </c>
      <c r="AW266" s="14" t="s">
        <v>171</v>
      </c>
      <c r="AX266" s="14" t="s">
        <v>80</v>
      </c>
      <c r="AY266" s="164" t="s">
        <v>157</v>
      </c>
    </row>
    <row r="267" spans="1:65" s="2" customFormat="1" ht="101.25" customHeight="1" x14ac:dyDescent="0.2">
      <c r="A267" s="29"/>
      <c r="B267" s="140"/>
      <c r="C267" s="141" t="s">
        <v>445</v>
      </c>
      <c r="D267" s="141" t="s">
        <v>160</v>
      </c>
      <c r="E267" s="142" t="s">
        <v>1272</v>
      </c>
      <c r="F267" s="143" t="s">
        <v>1273</v>
      </c>
      <c r="G267" s="144" t="s">
        <v>275</v>
      </c>
      <c r="H267" s="145">
        <v>100</v>
      </c>
      <c r="I267" s="146"/>
      <c r="J267" s="146">
        <f>ROUND(I267*H267,2)</f>
        <v>0</v>
      </c>
      <c r="K267" s="143" t="s">
        <v>330</v>
      </c>
      <c r="L267" s="30"/>
      <c r="M267" s="147" t="s">
        <v>1</v>
      </c>
      <c r="N267" s="148" t="s">
        <v>37</v>
      </c>
      <c r="O267" s="149">
        <v>0</v>
      </c>
      <c r="P267" s="149">
        <f>O267*H267</f>
        <v>0</v>
      </c>
      <c r="Q267" s="149">
        <v>0</v>
      </c>
      <c r="R267" s="149">
        <f>Q267*H267</f>
        <v>0</v>
      </c>
      <c r="S267" s="149">
        <v>0</v>
      </c>
      <c r="T267" s="150">
        <f>S267*H267</f>
        <v>0</v>
      </c>
      <c r="U267" s="29"/>
      <c r="V267" s="29"/>
      <c r="W267" s="29"/>
      <c r="X267" s="29"/>
      <c r="Y267" s="29"/>
      <c r="Z267" s="29"/>
      <c r="AA267" s="29"/>
      <c r="AB267" s="29"/>
      <c r="AC267" s="29"/>
      <c r="AD267" s="29"/>
      <c r="AE267" s="29"/>
      <c r="AR267" s="151" t="s">
        <v>165</v>
      </c>
      <c r="AT267" s="151" t="s">
        <v>160</v>
      </c>
      <c r="AU267" s="151" t="s">
        <v>82</v>
      </c>
      <c r="AY267" s="17" t="s">
        <v>157</v>
      </c>
      <c r="BE267" s="152">
        <f>IF(N267="základní",J267,0)</f>
        <v>0</v>
      </c>
      <c r="BF267" s="152">
        <f>IF(N267="snížená",J267,0)</f>
        <v>0</v>
      </c>
      <c r="BG267" s="152">
        <f>IF(N267="zákl. přenesená",J267,0)</f>
        <v>0</v>
      </c>
      <c r="BH267" s="152">
        <f>IF(N267="sníž. přenesená",J267,0)</f>
        <v>0</v>
      </c>
      <c r="BI267" s="152">
        <f>IF(N267="nulová",J267,0)</f>
        <v>0</v>
      </c>
      <c r="BJ267" s="17" t="s">
        <v>80</v>
      </c>
      <c r="BK267" s="152">
        <f>ROUND(I267*H267,2)</f>
        <v>0</v>
      </c>
      <c r="BL267" s="17" t="s">
        <v>165</v>
      </c>
      <c r="BM267" s="151" t="s">
        <v>2111</v>
      </c>
    </row>
    <row r="268" spans="1:65" s="2" customFormat="1" ht="68.25" x14ac:dyDescent="0.2">
      <c r="A268" s="29"/>
      <c r="B268" s="30"/>
      <c r="C268" s="29"/>
      <c r="D268" s="153" t="s">
        <v>167</v>
      </c>
      <c r="E268" s="29"/>
      <c r="F268" s="154" t="s">
        <v>1275</v>
      </c>
      <c r="G268" s="29"/>
      <c r="H268" s="29"/>
      <c r="I268" s="29"/>
      <c r="J268" s="29"/>
      <c r="K268" s="29"/>
      <c r="L268" s="30"/>
      <c r="M268" s="155"/>
      <c r="N268" s="156"/>
      <c r="O268" s="55"/>
      <c r="P268" s="55"/>
      <c r="Q268" s="55"/>
      <c r="R268" s="55"/>
      <c r="S268" s="55"/>
      <c r="T268" s="56"/>
      <c r="U268" s="29"/>
      <c r="V268" s="29"/>
      <c r="W268" s="29"/>
      <c r="X268" s="29"/>
      <c r="Y268" s="29"/>
      <c r="Z268" s="29"/>
      <c r="AA268" s="29"/>
      <c r="AB268" s="29"/>
      <c r="AC268" s="29"/>
      <c r="AD268" s="29"/>
      <c r="AE268" s="29"/>
      <c r="AT268" s="17" t="s">
        <v>167</v>
      </c>
      <c r="AU268" s="17" t="s">
        <v>82</v>
      </c>
    </row>
    <row r="269" spans="1:65" s="13" customFormat="1" x14ac:dyDescent="0.2">
      <c r="B269" s="157"/>
      <c r="D269" s="153" t="s">
        <v>169</v>
      </c>
      <c r="E269" s="158" t="s">
        <v>1</v>
      </c>
      <c r="F269" s="159" t="s">
        <v>1276</v>
      </c>
      <c r="H269" s="158" t="s">
        <v>1</v>
      </c>
      <c r="L269" s="157"/>
      <c r="M269" s="160"/>
      <c r="N269" s="161"/>
      <c r="O269" s="161"/>
      <c r="P269" s="161"/>
      <c r="Q269" s="161"/>
      <c r="R269" s="161"/>
      <c r="S269" s="161"/>
      <c r="T269" s="162"/>
      <c r="AT269" s="158" t="s">
        <v>169</v>
      </c>
      <c r="AU269" s="158" t="s">
        <v>82</v>
      </c>
      <c r="AV269" s="13" t="s">
        <v>80</v>
      </c>
      <c r="AW269" s="13" t="s">
        <v>171</v>
      </c>
      <c r="AX269" s="13" t="s">
        <v>72</v>
      </c>
      <c r="AY269" s="158" t="s">
        <v>157</v>
      </c>
    </row>
    <row r="270" spans="1:65" s="13" customFormat="1" x14ac:dyDescent="0.2">
      <c r="B270" s="157"/>
      <c r="D270" s="153" t="s">
        <v>169</v>
      </c>
      <c r="E270" s="158" t="s">
        <v>1</v>
      </c>
      <c r="F270" s="159" t="s">
        <v>1277</v>
      </c>
      <c r="H270" s="158" t="s">
        <v>1</v>
      </c>
      <c r="L270" s="157"/>
      <c r="M270" s="160"/>
      <c r="N270" s="161"/>
      <c r="O270" s="161"/>
      <c r="P270" s="161"/>
      <c r="Q270" s="161"/>
      <c r="R270" s="161"/>
      <c r="S270" s="161"/>
      <c r="T270" s="162"/>
      <c r="AT270" s="158" t="s">
        <v>169</v>
      </c>
      <c r="AU270" s="158" t="s">
        <v>82</v>
      </c>
      <c r="AV270" s="13" t="s">
        <v>80</v>
      </c>
      <c r="AW270" s="13" t="s">
        <v>171</v>
      </c>
      <c r="AX270" s="13" t="s">
        <v>72</v>
      </c>
      <c r="AY270" s="158" t="s">
        <v>157</v>
      </c>
    </row>
    <row r="271" spans="1:65" s="13" customFormat="1" x14ac:dyDescent="0.2">
      <c r="B271" s="157"/>
      <c r="D271" s="153" t="s">
        <v>169</v>
      </c>
      <c r="E271" s="158" t="s">
        <v>1</v>
      </c>
      <c r="F271" s="159" t="s">
        <v>1278</v>
      </c>
      <c r="H271" s="158" t="s">
        <v>1</v>
      </c>
      <c r="L271" s="157"/>
      <c r="M271" s="160"/>
      <c r="N271" s="161"/>
      <c r="O271" s="161"/>
      <c r="P271" s="161"/>
      <c r="Q271" s="161"/>
      <c r="R271" s="161"/>
      <c r="S271" s="161"/>
      <c r="T271" s="162"/>
      <c r="AT271" s="158" t="s">
        <v>169</v>
      </c>
      <c r="AU271" s="158" t="s">
        <v>82</v>
      </c>
      <c r="AV271" s="13" t="s">
        <v>80</v>
      </c>
      <c r="AW271" s="13" t="s">
        <v>171</v>
      </c>
      <c r="AX271" s="13" t="s">
        <v>72</v>
      </c>
      <c r="AY271" s="158" t="s">
        <v>157</v>
      </c>
    </row>
    <row r="272" spans="1:65" s="14" customFormat="1" x14ac:dyDescent="0.2">
      <c r="B272" s="163"/>
      <c r="D272" s="153" t="s">
        <v>169</v>
      </c>
      <c r="E272" s="164" t="s">
        <v>1</v>
      </c>
      <c r="F272" s="165" t="s">
        <v>1279</v>
      </c>
      <c r="H272" s="166">
        <v>100</v>
      </c>
      <c r="L272" s="163"/>
      <c r="M272" s="167"/>
      <c r="N272" s="168"/>
      <c r="O272" s="168"/>
      <c r="P272" s="168"/>
      <c r="Q272" s="168"/>
      <c r="R272" s="168"/>
      <c r="S272" s="168"/>
      <c r="T272" s="169"/>
      <c r="AT272" s="164" t="s">
        <v>169</v>
      </c>
      <c r="AU272" s="164" t="s">
        <v>82</v>
      </c>
      <c r="AV272" s="14" t="s">
        <v>82</v>
      </c>
      <c r="AW272" s="14" t="s">
        <v>171</v>
      </c>
      <c r="AX272" s="14" t="s">
        <v>80</v>
      </c>
      <c r="AY272" s="164" t="s">
        <v>157</v>
      </c>
    </row>
    <row r="273" spans="1:65" s="2" customFormat="1" ht="84" x14ac:dyDescent="0.2">
      <c r="A273" s="29"/>
      <c r="B273" s="140"/>
      <c r="C273" s="141" t="s">
        <v>453</v>
      </c>
      <c r="D273" s="141" t="s">
        <v>160</v>
      </c>
      <c r="E273" s="142" t="s">
        <v>252</v>
      </c>
      <c r="F273" s="143" t="s">
        <v>253</v>
      </c>
      <c r="G273" s="144" t="s">
        <v>236</v>
      </c>
      <c r="H273" s="145">
        <v>6</v>
      </c>
      <c r="I273" s="146"/>
      <c r="J273" s="146">
        <f>ROUND(I273*H273,2)</f>
        <v>0</v>
      </c>
      <c r="K273" s="143" t="s">
        <v>330</v>
      </c>
      <c r="L273" s="30"/>
      <c r="M273" s="147" t="s">
        <v>1</v>
      </c>
      <c r="N273" s="148" t="s">
        <v>37</v>
      </c>
      <c r="O273" s="149">
        <v>0</v>
      </c>
      <c r="P273" s="149">
        <f>O273*H273</f>
        <v>0</v>
      </c>
      <c r="Q273" s="149">
        <v>0</v>
      </c>
      <c r="R273" s="149">
        <f>Q273*H273</f>
        <v>0</v>
      </c>
      <c r="S273" s="149">
        <v>0</v>
      </c>
      <c r="T273" s="150">
        <f>S273*H273</f>
        <v>0</v>
      </c>
      <c r="U273" s="29"/>
      <c r="V273" s="29"/>
      <c r="W273" s="29"/>
      <c r="X273" s="29"/>
      <c r="Y273" s="29"/>
      <c r="Z273" s="29"/>
      <c r="AA273" s="29"/>
      <c r="AB273" s="29"/>
      <c r="AC273" s="29"/>
      <c r="AD273" s="29"/>
      <c r="AE273" s="29"/>
      <c r="AR273" s="151" t="s">
        <v>165</v>
      </c>
      <c r="AT273" s="151" t="s">
        <v>160</v>
      </c>
      <c r="AU273" s="151" t="s">
        <v>82</v>
      </c>
      <c r="AY273" s="17" t="s">
        <v>157</v>
      </c>
      <c r="BE273" s="152">
        <f>IF(N273="základní",J273,0)</f>
        <v>0</v>
      </c>
      <c r="BF273" s="152">
        <f>IF(N273="snížená",J273,0)</f>
        <v>0</v>
      </c>
      <c r="BG273" s="152">
        <f>IF(N273="zákl. přenesená",J273,0)</f>
        <v>0</v>
      </c>
      <c r="BH273" s="152">
        <f>IF(N273="sníž. přenesená",J273,0)</f>
        <v>0</v>
      </c>
      <c r="BI273" s="152">
        <f>IF(N273="nulová",J273,0)</f>
        <v>0</v>
      </c>
      <c r="BJ273" s="17" t="s">
        <v>80</v>
      </c>
      <c r="BK273" s="152">
        <f>ROUND(I273*H273,2)</f>
        <v>0</v>
      </c>
      <c r="BL273" s="17" t="s">
        <v>165</v>
      </c>
      <c r="BM273" s="151" t="s">
        <v>2112</v>
      </c>
    </row>
    <row r="274" spans="1:65" s="2" customFormat="1" ht="48.75" x14ac:dyDescent="0.2">
      <c r="A274" s="29"/>
      <c r="B274" s="30"/>
      <c r="C274" s="29"/>
      <c r="D274" s="153" t="s">
        <v>167</v>
      </c>
      <c r="E274" s="29"/>
      <c r="F274" s="154" t="s">
        <v>255</v>
      </c>
      <c r="G274" s="29"/>
      <c r="H274" s="29"/>
      <c r="I274" s="29"/>
      <c r="J274" s="29"/>
      <c r="K274" s="29"/>
      <c r="L274" s="30"/>
      <c r="M274" s="155"/>
      <c r="N274" s="156"/>
      <c r="O274" s="55"/>
      <c r="P274" s="55"/>
      <c r="Q274" s="55"/>
      <c r="R274" s="55"/>
      <c r="S274" s="55"/>
      <c r="T274" s="56"/>
      <c r="U274" s="29"/>
      <c r="V274" s="29"/>
      <c r="W274" s="29"/>
      <c r="X274" s="29"/>
      <c r="Y274" s="29"/>
      <c r="Z274" s="29"/>
      <c r="AA274" s="29"/>
      <c r="AB274" s="29"/>
      <c r="AC274" s="29"/>
      <c r="AD274" s="29"/>
      <c r="AE274" s="29"/>
      <c r="AT274" s="17" t="s">
        <v>167</v>
      </c>
      <c r="AU274" s="17" t="s">
        <v>82</v>
      </c>
    </row>
    <row r="275" spans="1:65" s="13" customFormat="1" x14ac:dyDescent="0.2">
      <c r="B275" s="157"/>
      <c r="D275" s="153" t="s">
        <v>169</v>
      </c>
      <c r="E275" s="158" t="s">
        <v>1</v>
      </c>
      <c r="F275" s="159" t="s">
        <v>1281</v>
      </c>
      <c r="H275" s="158" t="s">
        <v>1</v>
      </c>
      <c r="L275" s="157"/>
      <c r="M275" s="160"/>
      <c r="N275" s="161"/>
      <c r="O275" s="161"/>
      <c r="P275" s="161"/>
      <c r="Q275" s="161"/>
      <c r="R275" s="161"/>
      <c r="S275" s="161"/>
      <c r="T275" s="162"/>
      <c r="AT275" s="158" t="s">
        <v>169</v>
      </c>
      <c r="AU275" s="158" t="s">
        <v>82</v>
      </c>
      <c r="AV275" s="13" t="s">
        <v>80</v>
      </c>
      <c r="AW275" s="13" t="s">
        <v>171</v>
      </c>
      <c r="AX275" s="13" t="s">
        <v>72</v>
      </c>
      <c r="AY275" s="158" t="s">
        <v>157</v>
      </c>
    </row>
    <row r="276" spans="1:65" s="13" customFormat="1" x14ac:dyDescent="0.2">
      <c r="B276" s="157"/>
      <c r="D276" s="153" t="s">
        <v>169</v>
      </c>
      <c r="E276" s="158" t="s">
        <v>1</v>
      </c>
      <c r="F276" s="159" t="s">
        <v>1282</v>
      </c>
      <c r="H276" s="158" t="s">
        <v>1</v>
      </c>
      <c r="L276" s="157"/>
      <c r="M276" s="160"/>
      <c r="N276" s="161"/>
      <c r="O276" s="161"/>
      <c r="P276" s="161"/>
      <c r="Q276" s="161"/>
      <c r="R276" s="161"/>
      <c r="S276" s="161"/>
      <c r="T276" s="162"/>
      <c r="AT276" s="158" t="s">
        <v>169</v>
      </c>
      <c r="AU276" s="158" t="s">
        <v>82</v>
      </c>
      <c r="AV276" s="13" t="s">
        <v>80</v>
      </c>
      <c r="AW276" s="13" t="s">
        <v>171</v>
      </c>
      <c r="AX276" s="13" t="s">
        <v>72</v>
      </c>
      <c r="AY276" s="158" t="s">
        <v>157</v>
      </c>
    </row>
    <row r="277" spans="1:65" s="13" customFormat="1" x14ac:dyDescent="0.2">
      <c r="B277" s="157"/>
      <c r="D277" s="153" t="s">
        <v>169</v>
      </c>
      <c r="E277" s="158" t="s">
        <v>1</v>
      </c>
      <c r="F277" s="159" t="s">
        <v>1283</v>
      </c>
      <c r="H277" s="158" t="s">
        <v>1</v>
      </c>
      <c r="L277" s="157"/>
      <c r="M277" s="160"/>
      <c r="N277" s="161"/>
      <c r="O277" s="161"/>
      <c r="P277" s="161"/>
      <c r="Q277" s="161"/>
      <c r="R277" s="161"/>
      <c r="S277" s="161"/>
      <c r="T277" s="162"/>
      <c r="AT277" s="158" t="s">
        <v>169</v>
      </c>
      <c r="AU277" s="158" t="s">
        <v>82</v>
      </c>
      <c r="AV277" s="13" t="s">
        <v>80</v>
      </c>
      <c r="AW277" s="13" t="s">
        <v>171</v>
      </c>
      <c r="AX277" s="13" t="s">
        <v>72</v>
      </c>
      <c r="AY277" s="158" t="s">
        <v>157</v>
      </c>
    </row>
    <row r="278" spans="1:65" s="14" customFormat="1" x14ac:dyDescent="0.2">
      <c r="B278" s="163"/>
      <c r="D278" s="153" t="s">
        <v>169</v>
      </c>
      <c r="E278" s="164" t="s">
        <v>1</v>
      </c>
      <c r="F278" s="165" t="s">
        <v>1291</v>
      </c>
      <c r="H278" s="166">
        <v>6</v>
      </c>
      <c r="L278" s="163"/>
      <c r="M278" s="167"/>
      <c r="N278" s="168"/>
      <c r="O278" s="168"/>
      <c r="P278" s="168"/>
      <c r="Q278" s="168"/>
      <c r="R278" s="168"/>
      <c r="S278" s="168"/>
      <c r="T278" s="169"/>
      <c r="AT278" s="164" t="s">
        <v>169</v>
      </c>
      <c r="AU278" s="164" t="s">
        <v>82</v>
      </c>
      <c r="AV278" s="14" t="s">
        <v>82</v>
      </c>
      <c r="AW278" s="14" t="s">
        <v>171</v>
      </c>
      <c r="AX278" s="14" t="s">
        <v>80</v>
      </c>
      <c r="AY278" s="164" t="s">
        <v>157</v>
      </c>
    </row>
    <row r="279" spans="1:65" s="2" customFormat="1" ht="84" x14ac:dyDescent="0.2">
      <c r="A279" s="29"/>
      <c r="B279" s="140"/>
      <c r="C279" s="141" t="s">
        <v>460</v>
      </c>
      <c r="D279" s="141" t="s">
        <v>160</v>
      </c>
      <c r="E279" s="142" t="s">
        <v>1285</v>
      </c>
      <c r="F279" s="143" t="s">
        <v>1286</v>
      </c>
      <c r="G279" s="144" t="s">
        <v>236</v>
      </c>
      <c r="H279" s="145">
        <v>6</v>
      </c>
      <c r="I279" s="146"/>
      <c r="J279" s="146">
        <f>ROUND(I279*H279,2)</f>
        <v>0</v>
      </c>
      <c r="K279" s="143" t="s">
        <v>330</v>
      </c>
      <c r="L279" s="30"/>
      <c r="M279" s="147" t="s">
        <v>1</v>
      </c>
      <c r="N279" s="148" t="s">
        <v>37</v>
      </c>
      <c r="O279" s="149">
        <v>0</v>
      </c>
      <c r="P279" s="149">
        <f>O279*H279</f>
        <v>0</v>
      </c>
      <c r="Q279" s="149">
        <v>0</v>
      </c>
      <c r="R279" s="149">
        <f>Q279*H279</f>
        <v>0</v>
      </c>
      <c r="S279" s="149">
        <v>0</v>
      </c>
      <c r="T279" s="150">
        <f>S279*H279</f>
        <v>0</v>
      </c>
      <c r="U279" s="29"/>
      <c r="V279" s="29"/>
      <c r="W279" s="29"/>
      <c r="X279" s="29"/>
      <c r="Y279" s="29"/>
      <c r="Z279" s="29"/>
      <c r="AA279" s="29"/>
      <c r="AB279" s="29"/>
      <c r="AC279" s="29"/>
      <c r="AD279" s="29"/>
      <c r="AE279" s="29"/>
      <c r="AR279" s="151" t="s">
        <v>165</v>
      </c>
      <c r="AT279" s="151" t="s">
        <v>160</v>
      </c>
      <c r="AU279" s="151" t="s">
        <v>82</v>
      </c>
      <c r="AY279" s="17" t="s">
        <v>157</v>
      </c>
      <c r="BE279" s="152">
        <f>IF(N279="základní",J279,0)</f>
        <v>0</v>
      </c>
      <c r="BF279" s="152">
        <f>IF(N279="snížená",J279,0)</f>
        <v>0</v>
      </c>
      <c r="BG279" s="152">
        <f>IF(N279="zákl. přenesená",J279,0)</f>
        <v>0</v>
      </c>
      <c r="BH279" s="152">
        <f>IF(N279="sníž. přenesená",J279,0)</f>
        <v>0</v>
      </c>
      <c r="BI279" s="152">
        <f>IF(N279="nulová",J279,0)</f>
        <v>0</v>
      </c>
      <c r="BJ279" s="17" t="s">
        <v>80</v>
      </c>
      <c r="BK279" s="152">
        <f>ROUND(I279*H279,2)</f>
        <v>0</v>
      </c>
      <c r="BL279" s="17" t="s">
        <v>165</v>
      </c>
      <c r="BM279" s="151" t="s">
        <v>2113</v>
      </c>
    </row>
    <row r="280" spans="1:65" s="2" customFormat="1" ht="48.75" x14ac:dyDescent="0.2">
      <c r="A280" s="29"/>
      <c r="B280" s="30"/>
      <c r="C280" s="29"/>
      <c r="D280" s="153" t="s">
        <v>167</v>
      </c>
      <c r="E280" s="29"/>
      <c r="F280" s="154" t="s">
        <v>255</v>
      </c>
      <c r="G280" s="29"/>
      <c r="H280" s="29"/>
      <c r="I280" s="29"/>
      <c r="J280" s="29"/>
      <c r="K280" s="29"/>
      <c r="L280" s="30"/>
      <c r="M280" s="155"/>
      <c r="N280" s="156"/>
      <c r="O280" s="55"/>
      <c r="P280" s="55"/>
      <c r="Q280" s="55"/>
      <c r="R280" s="55"/>
      <c r="S280" s="55"/>
      <c r="T280" s="56"/>
      <c r="U280" s="29"/>
      <c r="V280" s="29"/>
      <c r="W280" s="29"/>
      <c r="X280" s="29"/>
      <c r="Y280" s="29"/>
      <c r="Z280" s="29"/>
      <c r="AA280" s="29"/>
      <c r="AB280" s="29"/>
      <c r="AC280" s="29"/>
      <c r="AD280" s="29"/>
      <c r="AE280" s="29"/>
      <c r="AT280" s="17" t="s">
        <v>167</v>
      </c>
      <c r="AU280" s="17" t="s">
        <v>82</v>
      </c>
    </row>
    <row r="281" spans="1:65" s="13" customFormat="1" x14ac:dyDescent="0.2">
      <c r="B281" s="157"/>
      <c r="D281" s="153" t="s">
        <v>169</v>
      </c>
      <c r="E281" s="158" t="s">
        <v>1</v>
      </c>
      <c r="F281" s="159" t="s">
        <v>1288</v>
      </c>
      <c r="H281" s="158" t="s">
        <v>1</v>
      </c>
      <c r="L281" s="157"/>
      <c r="M281" s="160"/>
      <c r="N281" s="161"/>
      <c r="O281" s="161"/>
      <c r="P281" s="161"/>
      <c r="Q281" s="161"/>
      <c r="R281" s="161"/>
      <c r="S281" s="161"/>
      <c r="T281" s="162"/>
      <c r="AT281" s="158" t="s">
        <v>169</v>
      </c>
      <c r="AU281" s="158" t="s">
        <v>82</v>
      </c>
      <c r="AV281" s="13" t="s">
        <v>80</v>
      </c>
      <c r="AW281" s="13" t="s">
        <v>171</v>
      </c>
      <c r="AX281" s="13" t="s">
        <v>72</v>
      </c>
      <c r="AY281" s="158" t="s">
        <v>157</v>
      </c>
    </row>
    <row r="282" spans="1:65" s="13" customFormat="1" x14ac:dyDescent="0.2">
      <c r="B282" s="157"/>
      <c r="D282" s="153" t="s">
        <v>169</v>
      </c>
      <c r="E282" s="158" t="s">
        <v>1</v>
      </c>
      <c r="F282" s="159" t="s">
        <v>1289</v>
      </c>
      <c r="H282" s="158" t="s">
        <v>1</v>
      </c>
      <c r="L282" s="157"/>
      <c r="M282" s="160"/>
      <c r="N282" s="161"/>
      <c r="O282" s="161"/>
      <c r="P282" s="161"/>
      <c r="Q282" s="161"/>
      <c r="R282" s="161"/>
      <c r="S282" s="161"/>
      <c r="T282" s="162"/>
      <c r="AT282" s="158" t="s">
        <v>169</v>
      </c>
      <c r="AU282" s="158" t="s">
        <v>82</v>
      </c>
      <c r="AV282" s="13" t="s">
        <v>80</v>
      </c>
      <c r="AW282" s="13" t="s">
        <v>171</v>
      </c>
      <c r="AX282" s="13" t="s">
        <v>72</v>
      </c>
      <c r="AY282" s="158" t="s">
        <v>157</v>
      </c>
    </row>
    <row r="283" spans="1:65" s="13" customFormat="1" x14ac:dyDescent="0.2">
      <c r="B283" s="157"/>
      <c r="D283" s="153" t="s">
        <v>169</v>
      </c>
      <c r="E283" s="158" t="s">
        <v>1</v>
      </c>
      <c r="F283" s="159" t="s">
        <v>1290</v>
      </c>
      <c r="H283" s="158" t="s">
        <v>1</v>
      </c>
      <c r="L283" s="157"/>
      <c r="M283" s="160"/>
      <c r="N283" s="161"/>
      <c r="O283" s="161"/>
      <c r="P283" s="161"/>
      <c r="Q283" s="161"/>
      <c r="R283" s="161"/>
      <c r="S283" s="161"/>
      <c r="T283" s="162"/>
      <c r="AT283" s="158" t="s">
        <v>169</v>
      </c>
      <c r="AU283" s="158" t="s">
        <v>82</v>
      </c>
      <c r="AV283" s="13" t="s">
        <v>80</v>
      </c>
      <c r="AW283" s="13" t="s">
        <v>171</v>
      </c>
      <c r="AX283" s="13" t="s">
        <v>72</v>
      </c>
      <c r="AY283" s="158" t="s">
        <v>157</v>
      </c>
    </row>
    <row r="284" spans="1:65" s="14" customFormat="1" x14ac:dyDescent="0.2">
      <c r="B284" s="163"/>
      <c r="D284" s="153" t="s">
        <v>169</v>
      </c>
      <c r="E284" s="164" t="s">
        <v>1</v>
      </c>
      <c r="F284" s="165" t="s">
        <v>1291</v>
      </c>
      <c r="H284" s="166">
        <v>6</v>
      </c>
      <c r="L284" s="163"/>
      <c r="M284" s="167"/>
      <c r="N284" s="168"/>
      <c r="O284" s="168"/>
      <c r="P284" s="168"/>
      <c r="Q284" s="168"/>
      <c r="R284" s="168"/>
      <c r="S284" s="168"/>
      <c r="T284" s="169"/>
      <c r="AT284" s="164" t="s">
        <v>169</v>
      </c>
      <c r="AU284" s="164" t="s">
        <v>82</v>
      </c>
      <c r="AV284" s="14" t="s">
        <v>82</v>
      </c>
      <c r="AW284" s="14" t="s">
        <v>171</v>
      </c>
      <c r="AX284" s="14" t="s">
        <v>80</v>
      </c>
      <c r="AY284" s="164" t="s">
        <v>157</v>
      </c>
    </row>
    <row r="285" spans="1:65" s="2" customFormat="1" ht="128.65" customHeight="1" x14ac:dyDescent="0.2">
      <c r="A285" s="29"/>
      <c r="B285" s="140"/>
      <c r="C285" s="141" t="s">
        <v>464</v>
      </c>
      <c r="D285" s="141" t="s">
        <v>160</v>
      </c>
      <c r="E285" s="142" t="s">
        <v>263</v>
      </c>
      <c r="F285" s="143" t="s">
        <v>264</v>
      </c>
      <c r="G285" s="144" t="s">
        <v>215</v>
      </c>
      <c r="H285" s="145">
        <v>0.25</v>
      </c>
      <c r="I285" s="146"/>
      <c r="J285" s="146">
        <f>ROUND(I285*H285,2)</f>
        <v>0</v>
      </c>
      <c r="K285" s="143" t="s">
        <v>330</v>
      </c>
      <c r="L285" s="30"/>
      <c r="M285" s="147" t="s">
        <v>1</v>
      </c>
      <c r="N285" s="148" t="s">
        <v>37</v>
      </c>
      <c r="O285" s="149">
        <v>0</v>
      </c>
      <c r="P285" s="149">
        <f>O285*H285</f>
        <v>0</v>
      </c>
      <c r="Q285" s="149">
        <v>0</v>
      </c>
      <c r="R285" s="149">
        <f>Q285*H285</f>
        <v>0</v>
      </c>
      <c r="S285" s="149">
        <v>0</v>
      </c>
      <c r="T285" s="150">
        <f>S285*H285</f>
        <v>0</v>
      </c>
      <c r="U285" s="29"/>
      <c r="V285" s="29"/>
      <c r="W285" s="29"/>
      <c r="X285" s="29"/>
      <c r="Y285" s="29"/>
      <c r="Z285" s="29"/>
      <c r="AA285" s="29"/>
      <c r="AB285" s="29"/>
      <c r="AC285" s="29"/>
      <c r="AD285" s="29"/>
      <c r="AE285" s="29"/>
      <c r="AR285" s="151" t="s">
        <v>165</v>
      </c>
      <c r="AT285" s="151" t="s">
        <v>160</v>
      </c>
      <c r="AU285" s="151" t="s">
        <v>82</v>
      </c>
      <c r="AY285" s="17" t="s">
        <v>157</v>
      </c>
      <c r="BE285" s="152">
        <f>IF(N285="základní",J285,0)</f>
        <v>0</v>
      </c>
      <c r="BF285" s="152">
        <f>IF(N285="snížená",J285,0)</f>
        <v>0</v>
      </c>
      <c r="BG285" s="152">
        <f>IF(N285="zákl. přenesená",J285,0)</f>
        <v>0</v>
      </c>
      <c r="BH285" s="152">
        <f>IF(N285="sníž. přenesená",J285,0)</f>
        <v>0</v>
      </c>
      <c r="BI285" s="152">
        <f>IF(N285="nulová",J285,0)</f>
        <v>0</v>
      </c>
      <c r="BJ285" s="17" t="s">
        <v>80</v>
      </c>
      <c r="BK285" s="152">
        <f>ROUND(I285*H285,2)</f>
        <v>0</v>
      </c>
      <c r="BL285" s="17" t="s">
        <v>165</v>
      </c>
      <c r="BM285" s="151" t="s">
        <v>2114</v>
      </c>
    </row>
    <row r="286" spans="1:65" s="2" customFormat="1" ht="78" x14ac:dyDescent="0.2">
      <c r="A286" s="29"/>
      <c r="B286" s="30"/>
      <c r="C286" s="29"/>
      <c r="D286" s="153" t="s">
        <v>167</v>
      </c>
      <c r="E286" s="29"/>
      <c r="F286" s="154" t="s">
        <v>266</v>
      </c>
      <c r="G286" s="29"/>
      <c r="H286" s="29"/>
      <c r="I286" s="29"/>
      <c r="J286" s="29"/>
      <c r="K286" s="29"/>
      <c r="L286" s="30"/>
      <c r="M286" s="155"/>
      <c r="N286" s="156"/>
      <c r="O286" s="55"/>
      <c r="P286" s="55"/>
      <c r="Q286" s="55"/>
      <c r="R286" s="55"/>
      <c r="S286" s="55"/>
      <c r="T286" s="56"/>
      <c r="U286" s="29"/>
      <c r="V286" s="29"/>
      <c r="W286" s="29"/>
      <c r="X286" s="29"/>
      <c r="Y286" s="29"/>
      <c r="Z286" s="29"/>
      <c r="AA286" s="29"/>
      <c r="AB286" s="29"/>
      <c r="AC286" s="29"/>
      <c r="AD286" s="29"/>
      <c r="AE286" s="29"/>
      <c r="AT286" s="17" t="s">
        <v>167</v>
      </c>
      <c r="AU286" s="17" t="s">
        <v>82</v>
      </c>
    </row>
    <row r="287" spans="1:65" s="2" customFormat="1" ht="134.25" customHeight="1" x14ac:dyDescent="0.2">
      <c r="A287" s="29"/>
      <c r="B287" s="140"/>
      <c r="C287" s="141" t="s">
        <v>594</v>
      </c>
      <c r="D287" s="141" t="s">
        <v>160</v>
      </c>
      <c r="E287" s="142" t="s">
        <v>268</v>
      </c>
      <c r="F287" s="143" t="s">
        <v>269</v>
      </c>
      <c r="G287" s="144" t="s">
        <v>215</v>
      </c>
      <c r="H287" s="145">
        <v>0.25</v>
      </c>
      <c r="I287" s="146"/>
      <c r="J287" s="146">
        <f>ROUND(I287*H287,2)</f>
        <v>0</v>
      </c>
      <c r="K287" s="143" t="s">
        <v>330</v>
      </c>
      <c r="L287" s="30"/>
      <c r="M287" s="147" t="s">
        <v>1</v>
      </c>
      <c r="N287" s="148" t="s">
        <v>37</v>
      </c>
      <c r="O287" s="149">
        <v>0</v>
      </c>
      <c r="P287" s="149">
        <f>O287*H287</f>
        <v>0</v>
      </c>
      <c r="Q287" s="149">
        <v>0</v>
      </c>
      <c r="R287" s="149">
        <f>Q287*H287</f>
        <v>0</v>
      </c>
      <c r="S287" s="149">
        <v>0</v>
      </c>
      <c r="T287" s="150">
        <f>S287*H287</f>
        <v>0</v>
      </c>
      <c r="U287" s="29"/>
      <c r="V287" s="29"/>
      <c r="W287" s="29"/>
      <c r="X287" s="29"/>
      <c r="Y287" s="29"/>
      <c r="Z287" s="29"/>
      <c r="AA287" s="29"/>
      <c r="AB287" s="29"/>
      <c r="AC287" s="29"/>
      <c r="AD287" s="29"/>
      <c r="AE287" s="29"/>
      <c r="AR287" s="151" t="s">
        <v>165</v>
      </c>
      <c r="AT287" s="151" t="s">
        <v>160</v>
      </c>
      <c r="AU287" s="151" t="s">
        <v>82</v>
      </c>
      <c r="AY287" s="17" t="s">
        <v>157</v>
      </c>
      <c r="BE287" s="152">
        <f>IF(N287="základní",J287,0)</f>
        <v>0</v>
      </c>
      <c r="BF287" s="152">
        <f>IF(N287="snížená",J287,0)</f>
        <v>0</v>
      </c>
      <c r="BG287" s="152">
        <f>IF(N287="zákl. přenesená",J287,0)</f>
        <v>0</v>
      </c>
      <c r="BH287" s="152">
        <f>IF(N287="sníž. přenesená",J287,0)</f>
        <v>0</v>
      </c>
      <c r="BI287" s="152">
        <f>IF(N287="nulová",J287,0)</f>
        <v>0</v>
      </c>
      <c r="BJ287" s="17" t="s">
        <v>80</v>
      </c>
      <c r="BK287" s="152">
        <f>ROUND(I287*H287,2)</f>
        <v>0</v>
      </c>
      <c r="BL287" s="17" t="s">
        <v>165</v>
      </c>
      <c r="BM287" s="151" t="s">
        <v>2115</v>
      </c>
    </row>
    <row r="288" spans="1:65" s="2" customFormat="1" ht="78" x14ac:dyDescent="0.2">
      <c r="A288" s="29"/>
      <c r="B288" s="30"/>
      <c r="C288" s="29"/>
      <c r="D288" s="153" t="s">
        <v>167</v>
      </c>
      <c r="E288" s="29"/>
      <c r="F288" s="154" t="s">
        <v>271</v>
      </c>
      <c r="G288" s="29"/>
      <c r="H288" s="29"/>
      <c r="I288" s="29"/>
      <c r="J288" s="29"/>
      <c r="K288" s="29"/>
      <c r="L288" s="30"/>
      <c r="M288" s="155"/>
      <c r="N288" s="156"/>
      <c r="O288" s="55"/>
      <c r="P288" s="55"/>
      <c r="Q288" s="55"/>
      <c r="R288" s="55"/>
      <c r="S288" s="55"/>
      <c r="T288" s="56"/>
      <c r="U288" s="29"/>
      <c r="V288" s="29"/>
      <c r="W288" s="29"/>
      <c r="X288" s="29"/>
      <c r="Y288" s="29"/>
      <c r="Z288" s="29"/>
      <c r="AA288" s="29"/>
      <c r="AB288" s="29"/>
      <c r="AC288" s="29"/>
      <c r="AD288" s="29"/>
      <c r="AE288" s="29"/>
      <c r="AT288" s="17" t="s">
        <v>167</v>
      </c>
      <c r="AU288" s="17" t="s">
        <v>82</v>
      </c>
    </row>
    <row r="289" spans="1:65" s="12" customFormat="1" ht="22.9" customHeight="1" x14ac:dyDescent="0.2">
      <c r="B289" s="128"/>
      <c r="D289" s="129" t="s">
        <v>71</v>
      </c>
      <c r="E289" s="138" t="s">
        <v>226</v>
      </c>
      <c r="F289" s="138" t="s">
        <v>917</v>
      </c>
      <c r="J289" s="139">
        <f>BK289</f>
        <v>0</v>
      </c>
      <c r="L289" s="128"/>
      <c r="M289" s="132"/>
      <c r="N289" s="133"/>
      <c r="O289" s="133"/>
      <c r="P289" s="134">
        <f>SUM(P290:P307)</f>
        <v>700.28897600000005</v>
      </c>
      <c r="Q289" s="133"/>
      <c r="R289" s="134">
        <f>SUM(R290:R307)</f>
        <v>5.3539509199999999</v>
      </c>
      <c r="S289" s="133"/>
      <c r="T289" s="135">
        <f>SUM(T290:T307)</f>
        <v>107.6716</v>
      </c>
      <c r="AR289" s="129" t="s">
        <v>80</v>
      </c>
      <c r="AT289" s="136" t="s">
        <v>71</v>
      </c>
      <c r="AU289" s="136" t="s">
        <v>80</v>
      </c>
      <c r="AY289" s="129" t="s">
        <v>157</v>
      </c>
      <c r="BK289" s="137">
        <f>SUM(BK290:BK307)</f>
        <v>0</v>
      </c>
    </row>
    <row r="290" spans="1:65" s="2" customFormat="1" ht="24" x14ac:dyDescent="0.2">
      <c r="A290" s="29"/>
      <c r="B290" s="140"/>
      <c r="C290" s="141" t="s">
        <v>597</v>
      </c>
      <c r="D290" s="141" t="s">
        <v>160</v>
      </c>
      <c r="E290" s="142" t="s">
        <v>2116</v>
      </c>
      <c r="F290" s="143" t="s">
        <v>2117</v>
      </c>
      <c r="G290" s="144" t="s">
        <v>183</v>
      </c>
      <c r="H290" s="145">
        <v>7.5</v>
      </c>
      <c r="I290" s="146"/>
      <c r="J290" s="146">
        <f>ROUND(I290*H290,2)</f>
        <v>0</v>
      </c>
      <c r="K290" s="143" t="s">
        <v>910</v>
      </c>
      <c r="L290" s="30"/>
      <c r="M290" s="147" t="s">
        <v>1</v>
      </c>
      <c r="N290" s="148" t="s">
        <v>37</v>
      </c>
      <c r="O290" s="149">
        <v>0</v>
      </c>
      <c r="P290" s="149">
        <f>O290*H290</f>
        <v>0</v>
      </c>
      <c r="Q290" s="149">
        <v>0</v>
      </c>
      <c r="R290" s="149">
        <f>Q290*H290</f>
        <v>0</v>
      </c>
      <c r="S290" s="149">
        <v>0</v>
      </c>
      <c r="T290" s="150">
        <f>S290*H290</f>
        <v>0</v>
      </c>
      <c r="U290" s="29"/>
      <c r="V290" s="29"/>
      <c r="W290" s="29"/>
      <c r="X290" s="29"/>
      <c r="Y290" s="29"/>
      <c r="Z290" s="29"/>
      <c r="AA290" s="29"/>
      <c r="AB290" s="29"/>
      <c r="AC290" s="29"/>
      <c r="AD290" s="29"/>
      <c r="AE290" s="29"/>
      <c r="AR290" s="151" t="s">
        <v>165</v>
      </c>
      <c r="AT290" s="151" t="s">
        <v>160</v>
      </c>
      <c r="AU290" s="151" t="s">
        <v>82</v>
      </c>
      <c r="AY290" s="17" t="s">
        <v>157</v>
      </c>
      <c r="BE290" s="152">
        <f>IF(N290="základní",J290,0)</f>
        <v>0</v>
      </c>
      <c r="BF290" s="152">
        <f>IF(N290="snížená",J290,0)</f>
        <v>0</v>
      </c>
      <c r="BG290" s="152">
        <f>IF(N290="zákl. přenesená",J290,0)</f>
        <v>0</v>
      </c>
      <c r="BH290" s="152">
        <f>IF(N290="sníž. přenesená",J290,0)</f>
        <v>0</v>
      </c>
      <c r="BI290" s="152">
        <f>IF(N290="nulová",J290,0)</f>
        <v>0</v>
      </c>
      <c r="BJ290" s="17" t="s">
        <v>80</v>
      </c>
      <c r="BK290" s="152">
        <f>ROUND(I290*H290,2)</f>
        <v>0</v>
      </c>
      <c r="BL290" s="17" t="s">
        <v>165</v>
      </c>
      <c r="BM290" s="151" t="s">
        <v>2118</v>
      </c>
    </row>
    <row r="291" spans="1:65" s="2" customFormat="1" ht="48.75" x14ac:dyDescent="0.2">
      <c r="A291" s="29"/>
      <c r="B291" s="30"/>
      <c r="C291" s="29"/>
      <c r="D291" s="153" t="s">
        <v>167</v>
      </c>
      <c r="E291" s="29"/>
      <c r="F291" s="154" t="s">
        <v>2119</v>
      </c>
      <c r="G291" s="29"/>
      <c r="H291" s="29"/>
      <c r="I291" s="29"/>
      <c r="J291" s="29"/>
      <c r="K291" s="29"/>
      <c r="L291" s="30"/>
      <c r="M291" s="155"/>
      <c r="N291" s="156"/>
      <c r="O291" s="55"/>
      <c r="P291" s="55"/>
      <c r="Q291" s="55"/>
      <c r="R291" s="55"/>
      <c r="S291" s="55"/>
      <c r="T291" s="56"/>
      <c r="U291" s="29"/>
      <c r="V291" s="29"/>
      <c r="W291" s="29"/>
      <c r="X291" s="29"/>
      <c r="Y291" s="29"/>
      <c r="Z291" s="29"/>
      <c r="AA291" s="29"/>
      <c r="AB291" s="29"/>
      <c r="AC291" s="29"/>
      <c r="AD291" s="29"/>
      <c r="AE291" s="29"/>
      <c r="AT291" s="17" t="s">
        <v>167</v>
      </c>
      <c r="AU291" s="17" t="s">
        <v>82</v>
      </c>
    </row>
    <row r="292" spans="1:65" s="14" customFormat="1" x14ac:dyDescent="0.2">
      <c r="B292" s="163"/>
      <c r="D292" s="153" t="s">
        <v>169</v>
      </c>
      <c r="E292" s="164" t="s">
        <v>1</v>
      </c>
      <c r="F292" s="165" t="s">
        <v>2120</v>
      </c>
      <c r="H292" s="166">
        <v>7.5</v>
      </c>
      <c r="L292" s="163"/>
      <c r="M292" s="167"/>
      <c r="N292" s="168"/>
      <c r="O292" s="168"/>
      <c r="P292" s="168"/>
      <c r="Q292" s="168"/>
      <c r="R292" s="168"/>
      <c r="S292" s="168"/>
      <c r="T292" s="169"/>
      <c r="AT292" s="164" t="s">
        <v>169</v>
      </c>
      <c r="AU292" s="164" t="s">
        <v>82</v>
      </c>
      <c r="AV292" s="14" t="s">
        <v>82</v>
      </c>
      <c r="AW292" s="14" t="s">
        <v>171</v>
      </c>
      <c r="AX292" s="14" t="s">
        <v>80</v>
      </c>
      <c r="AY292" s="164" t="s">
        <v>157</v>
      </c>
    </row>
    <row r="293" spans="1:65" s="2" customFormat="1" ht="33" customHeight="1" x14ac:dyDescent="0.2">
      <c r="A293" s="29"/>
      <c r="B293" s="140"/>
      <c r="C293" s="141" t="s">
        <v>601</v>
      </c>
      <c r="D293" s="141" t="s">
        <v>160</v>
      </c>
      <c r="E293" s="142" t="s">
        <v>2121</v>
      </c>
      <c r="F293" s="143" t="s">
        <v>2122</v>
      </c>
      <c r="G293" s="144" t="s">
        <v>275</v>
      </c>
      <c r="H293" s="145">
        <v>27.34</v>
      </c>
      <c r="I293" s="146"/>
      <c r="J293" s="146">
        <f>ROUND(I293*H293,2)</f>
        <v>0</v>
      </c>
      <c r="K293" s="143" t="s">
        <v>1963</v>
      </c>
      <c r="L293" s="30"/>
      <c r="M293" s="147" t="s">
        <v>1</v>
      </c>
      <c r="N293" s="148" t="s">
        <v>37</v>
      </c>
      <c r="O293" s="149">
        <v>0.24</v>
      </c>
      <c r="P293" s="149">
        <f>O293*H293</f>
        <v>6.5615999999999994</v>
      </c>
      <c r="Q293" s="149">
        <v>1.8000000000000001E-4</v>
      </c>
      <c r="R293" s="149">
        <f>Q293*H293</f>
        <v>4.9212000000000006E-3</v>
      </c>
      <c r="S293" s="149">
        <v>0</v>
      </c>
      <c r="T293" s="150">
        <f>S293*H293</f>
        <v>0</v>
      </c>
      <c r="U293" s="29"/>
      <c r="V293" s="29"/>
      <c r="W293" s="29"/>
      <c r="X293" s="29"/>
      <c r="Y293" s="29"/>
      <c r="Z293" s="29"/>
      <c r="AA293" s="29"/>
      <c r="AB293" s="29"/>
      <c r="AC293" s="29"/>
      <c r="AD293" s="29"/>
      <c r="AE293" s="29"/>
      <c r="AR293" s="151" t="s">
        <v>165</v>
      </c>
      <c r="AT293" s="151" t="s">
        <v>160</v>
      </c>
      <c r="AU293" s="151" t="s">
        <v>82</v>
      </c>
      <c r="AY293" s="17" t="s">
        <v>157</v>
      </c>
      <c r="BE293" s="152">
        <f>IF(N293="základní",J293,0)</f>
        <v>0</v>
      </c>
      <c r="BF293" s="152">
        <f>IF(N293="snížená",J293,0)</f>
        <v>0</v>
      </c>
      <c r="BG293" s="152">
        <f>IF(N293="zákl. přenesená",J293,0)</f>
        <v>0</v>
      </c>
      <c r="BH293" s="152">
        <f>IF(N293="sníž. přenesená",J293,0)</f>
        <v>0</v>
      </c>
      <c r="BI293" s="152">
        <f>IF(N293="nulová",J293,0)</f>
        <v>0</v>
      </c>
      <c r="BJ293" s="17" t="s">
        <v>80</v>
      </c>
      <c r="BK293" s="152">
        <f>ROUND(I293*H293,2)</f>
        <v>0</v>
      </c>
      <c r="BL293" s="17" t="s">
        <v>165</v>
      </c>
      <c r="BM293" s="151" t="s">
        <v>2123</v>
      </c>
    </row>
    <row r="294" spans="1:65" s="2" customFormat="1" ht="321.75" x14ac:dyDescent="0.2">
      <c r="A294" s="29"/>
      <c r="B294" s="30"/>
      <c r="C294" s="29"/>
      <c r="D294" s="153" t="s">
        <v>167</v>
      </c>
      <c r="E294" s="29"/>
      <c r="F294" s="154" t="s">
        <v>2124</v>
      </c>
      <c r="G294" s="29"/>
      <c r="H294" s="29"/>
      <c r="I294" s="29"/>
      <c r="J294" s="29"/>
      <c r="K294" s="29"/>
      <c r="L294" s="30"/>
      <c r="M294" s="155"/>
      <c r="N294" s="156"/>
      <c r="O294" s="55"/>
      <c r="P294" s="55"/>
      <c r="Q294" s="55"/>
      <c r="R294" s="55"/>
      <c r="S294" s="55"/>
      <c r="T294" s="56"/>
      <c r="U294" s="29"/>
      <c r="V294" s="29"/>
      <c r="W294" s="29"/>
      <c r="X294" s="29"/>
      <c r="Y294" s="29"/>
      <c r="Z294" s="29"/>
      <c r="AA294" s="29"/>
      <c r="AB294" s="29"/>
      <c r="AC294" s="29"/>
      <c r="AD294" s="29"/>
      <c r="AE294" s="29"/>
      <c r="AT294" s="17" t="s">
        <v>167</v>
      </c>
      <c r="AU294" s="17" t="s">
        <v>82</v>
      </c>
    </row>
    <row r="295" spans="1:65" s="2" customFormat="1" ht="29.25" x14ac:dyDescent="0.2">
      <c r="A295" s="29"/>
      <c r="B295" s="30"/>
      <c r="C295" s="29"/>
      <c r="D295" s="153" t="s">
        <v>979</v>
      </c>
      <c r="E295" s="29"/>
      <c r="F295" s="154" t="s">
        <v>2125</v>
      </c>
      <c r="G295" s="29"/>
      <c r="H295" s="29"/>
      <c r="I295" s="29"/>
      <c r="J295" s="29"/>
      <c r="K295" s="29"/>
      <c r="L295" s="30"/>
      <c r="M295" s="155"/>
      <c r="N295" s="156"/>
      <c r="O295" s="55"/>
      <c r="P295" s="55"/>
      <c r="Q295" s="55"/>
      <c r="R295" s="55"/>
      <c r="S295" s="55"/>
      <c r="T295" s="56"/>
      <c r="U295" s="29"/>
      <c r="V295" s="29"/>
      <c r="W295" s="29"/>
      <c r="X295" s="29"/>
      <c r="Y295" s="29"/>
      <c r="Z295" s="29"/>
      <c r="AA295" s="29"/>
      <c r="AB295" s="29"/>
      <c r="AC295" s="29"/>
      <c r="AD295" s="29"/>
      <c r="AE295" s="29"/>
      <c r="AT295" s="17" t="s">
        <v>979</v>
      </c>
      <c r="AU295" s="17" t="s">
        <v>82</v>
      </c>
    </row>
    <row r="296" spans="1:65" s="14" customFormat="1" x14ac:dyDescent="0.2">
      <c r="B296" s="163"/>
      <c r="D296" s="153" t="s">
        <v>169</v>
      </c>
      <c r="E296" s="164" t="s">
        <v>1</v>
      </c>
      <c r="F296" s="165" t="s">
        <v>2126</v>
      </c>
      <c r="H296" s="166">
        <v>27.34</v>
      </c>
      <c r="L296" s="163"/>
      <c r="M296" s="167"/>
      <c r="N296" s="168"/>
      <c r="O296" s="168"/>
      <c r="P296" s="168"/>
      <c r="Q296" s="168"/>
      <c r="R296" s="168"/>
      <c r="S296" s="168"/>
      <c r="T296" s="169"/>
      <c r="AT296" s="164" t="s">
        <v>169</v>
      </c>
      <c r="AU296" s="164" t="s">
        <v>82</v>
      </c>
      <c r="AV296" s="14" t="s">
        <v>82</v>
      </c>
      <c r="AW296" s="14" t="s">
        <v>171</v>
      </c>
      <c r="AX296" s="14" t="s">
        <v>80</v>
      </c>
      <c r="AY296" s="164" t="s">
        <v>157</v>
      </c>
    </row>
    <row r="297" spans="1:65" s="2" customFormat="1" ht="24" x14ac:dyDescent="0.2">
      <c r="A297" s="29"/>
      <c r="B297" s="140"/>
      <c r="C297" s="141" t="s">
        <v>605</v>
      </c>
      <c r="D297" s="141" t="s">
        <v>160</v>
      </c>
      <c r="E297" s="142" t="s">
        <v>1334</v>
      </c>
      <c r="F297" s="143" t="s">
        <v>1335</v>
      </c>
      <c r="G297" s="144" t="s">
        <v>236</v>
      </c>
      <c r="H297" s="145">
        <v>107.672</v>
      </c>
      <c r="I297" s="146"/>
      <c r="J297" s="146">
        <f>ROUND(I297*H297,2)</f>
        <v>0</v>
      </c>
      <c r="K297" s="143" t="s">
        <v>164</v>
      </c>
      <c r="L297" s="30"/>
      <c r="M297" s="147" t="s">
        <v>1</v>
      </c>
      <c r="N297" s="148" t="s">
        <v>37</v>
      </c>
      <c r="O297" s="149">
        <v>1.2649999999999999</v>
      </c>
      <c r="P297" s="149">
        <f>O297*H297</f>
        <v>136.20507999999998</v>
      </c>
      <c r="Q297" s="149">
        <v>6.4900000000000001E-3</v>
      </c>
      <c r="R297" s="149">
        <f>Q297*H297</f>
        <v>0.69879128000000001</v>
      </c>
      <c r="S297" s="149">
        <v>0</v>
      </c>
      <c r="T297" s="150">
        <f>S297*H297</f>
        <v>0</v>
      </c>
      <c r="U297" s="29"/>
      <c r="V297" s="29"/>
      <c r="W297" s="29"/>
      <c r="X297" s="29"/>
      <c r="Y297" s="29"/>
      <c r="Z297" s="29"/>
      <c r="AA297" s="29"/>
      <c r="AB297" s="29"/>
      <c r="AC297" s="29"/>
      <c r="AD297" s="29"/>
      <c r="AE297" s="29"/>
      <c r="AR297" s="151" t="s">
        <v>165</v>
      </c>
      <c r="AT297" s="151" t="s">
        <v>160</v>
      </c>
      <c r="AU297" s="151" t="s">
        <v>82</v>
      </c>
      <c r="AY297" s="17" t="s">
        <v>157</v>
      </c>
      <c r="BE297" s="152">
        <f>IF(N297="základní",J297,0)</f>
        <v>0</v>
      </c>
      <c r="BF297" s="152">
        <f>IF(N297="snížená",J297,0)</f>
        <v>0</v>
      </c>
      <c r="BG297" s="152">
        <f>IF(N297="zákl. přenesená",J297,0)</f>
        <v>0</v>
      </c>
      <c r="BH297" s="152">
        <f>IF(N297="sníž. přenesená",J297,0)</f>
        <v>0</v>
      </c>
      <c r="BI297" s="152">
        <f>IF(N297="nulová",J297,0)</f>
        <v>0</v>
      </c>
      <c r="BJ297" s="17" t="s">
        <v>80</v>
      </c>
      <c r="BK297" s="152">
        <f>ROUND(I297*H297,2)</f>
        <v>0</v>
      </c>
      <c r="BL297" s="17" t="s">
        <v>165</v>
      </c>
      <c r="BM297" s="151" t="s">
        <v>2127</v>
      </c>
    </row>
    <row r="298" spans="1:65" s="2" customFormat="1" ht="24" x14ac:dyDescent="0.2">
      <c r="A298" s="29"/>
      <c r="B298" s="140"/>
      <c r="C298" s="141" t="s">
        <v>609</v>
      </c>
      <c r="D298" s="141" t="s">
        <v>160</v>
      </c>
      <c r="E298" s="142" t="s">
        <v>2128</v>
      </c>
      <c r="F298" s="143" t="s">
        <v>2129</v>
      </c>
      <c r="G298" s="144" t="s">
        <v>163</v>
      </c>
      <c r="H298" s="145">
        <v>36.76</v>
      </c>
      <c r="I298" s="146"/>
      <c r="J298" s="146">
        <f>ROUND(I298*H298,2)</f>
        <v>0</v>
      </c>
      <c r="K298" s="143" t="s">
        <v>1963</v>
      </c>
      <c r="L298" s="30"/>
      <c r="M298" s="147" t="s">
        <v>1</v>
      </c>
      <c r="N298" s="148" t="s">
        <v>37</v>
      </c>
      <c r="O298" s="149">
        <v>5.2359999999999998</v>
      </c>
      <c r="P298" s="149">
        <f>O298*H298</f>
        <v>192.47535999999999</v>
      </c>
      <c r="Q298" s="149">
        <v>0.12</v>
      </c>
      <c r="R298" s="149">
        <f>Q298*H298</f>
        <v>4.4112</v>
      </c>
      <c r="S298" s="149">
        <v>2.2000000000000002</v>
      </c>
      <c r="T298" s="150">
        <f>S298*H298</f>
        <v>80.872</v>
      </c>
      <c r="U298" s="29"/>
      <c r="V298" s="29"/>
      <c r="W298" s="29"/>
      <c r="X298" s="29"/>
      <c r="Y298" s="29"/>
      <c r="Z298" s="29"/>
      <c r="AA298" s="29"/>
      <c r="AB298" s="29"/>
      <c r="AC298" s="29"/>
      <c r="AD298" s="29"/>
      <c r="AE298" s="29"/>
      <c r="AR298" s="151" t="s">
        <v>165</v>
      </c>
      <c r="AT298" s="151" t="s">
        <v>160</v>
      </c>
      <c r="AU298" s="151" t="s">
        <v>82</v>
      </c>
      <c r="AY298" s="17" t="s">
        <v>157</v>
      </c>
      <c r="BE298" s="152">
        <f>IF(N298="základní",J298,0)</f>
        <v>0</v>
      </c>
      <c r="BF298" s="152">
        <f>IF(N298="snížená",J298,0)</f>
        <v>0</v>
      </c>
      <c r="BG298" s="152">
        <f>IF(N298="zákl. přenesená",J298,0)</f>
        <v>0</v>
      </c>
      <c r="BH298" s="152">
        <f>IF(N298="sníž. přenesená",J298,0)</f>
        <v>0</v>
      </c>
      <c r="BI298" s="152">
        <f>IF(N298="nulová",J298,0)</f>
        <v>0</v>
      </c>
      <c r="BJ298" s="17" t="s">
        <v>80</v>
      </c>
      <c r="BK298" s="152">
        <f>ROUND(I298*H298,2)</f>
        <v>0</v>
      </c>
      <c r="BL298" s="17" t="s">
        <v>165</v>
      </c>
      <c r="BM298" s="151" t="s">
        <v>2130</v>
      </c>
    </row>
    <row r="299" spans="1:65" s="14" customFormat="1" x14ac:dyDescent="0.2">
      <c r="B299" s="163"/>
      <c r="D299" s="153" t="s">
        <v>169</v>
      </c>
      <c r="E299" s="164" t="s">
        <v>1</v>
      </c>
      <c r="F299" s="165" t="s">
        <v>2131</v>
      </c>
      <c r="H299" s="166">
        <v>36.76</v>
      </c>
      <c r="L299" s="163"/>
      <c r="M299" s="167"/>
      <c r="N299" s="168"/>
      <c r="O299" s="168"/>
      <c r="P299" s="168"/>
      <c r="Q299" s="168"/>
      <c r="R299" s="168"/>
      <c r="S299" s="168"/>
      <c r="T299" s="169"/>
      <c r="AT299" s="164" t="s">
        <v>169</v>
      </c>
      <c r="AU299" s="164" t="s">
        <v>82</v>
      </c>
      <c r="AV299" s="14" t="s">
        <v>82</v>
      </c>
      <c r="AW299" s="14" t="s">
        <v>171</v>
      </c>
      <c r="AX299" s="14" t="s">
        <v>80</v>
      </c>
      <c r="AY299" s="164" t="s">
        <v>157</v>
      </c>
    </row>
    <row r="300" spans="1:65" s="2" customFormat="1" ht="24" x14ac:dyDescent="0.2">
      <c r="A300" s="29"/>
      <c r="B300" s="140"/>
      <c r="C300" s="141" t="s">
        <v>613</v>
      </c>
      <c r="D300" s="141" t="s">
        <v>160</v>
      </c>
      <c r="E300" s="142" t="s">
        <v>2132</v>
      </c>
      <c r="F300" s="143" t="s">
        <v>2133</v>
      </c>
      <c r="G300" s="144" t="s">
        <v>163</v>
      </c>
      <c r="H300" s="145">
        <v>1.964</v>
      </c>
      <c r="I300" s="146"/>
      <c r="J300" s="146">
        <f>ROUND(I300*H300,2)</f>
        <v>0</v>
      </c>
      <c r="K300" s="143" t="s">
        <v>1963</v>
      </c>
      <c r="L300" s="30"/>
      <c r="M300" s="147" t="s">
        <v>1</v>
      </c>
      <c r="N300" s="148" t="s">
        <v>37</v>
      </c>
      <c r="O300" s="149">
        <v>16.373999999999999</v>
      </c>
      <c r="P300" s="149">
        <f>O300*H300</f>
        <v>32.158535999999998</v>
      </c>
      <c r="Q300" s="149">
        <v>0.12171</v>
      </c>
      <c r="R300" s="149">
        <f>Q300*H300</f>
        <v>0.23903843999999999</v>
      </c>
      <c r="S300" s="149">
        <v>2.4</v>
      </c>
      <c r="T300" s="150">
        <f>S300*H300</f>
        <v>4.7135999999999996</v>
      </c>
      <c r="U300" s="29"/>
      <c r="V300" s="29"/>
      <c r="W300" s="29"/>
      <c r="X300" s="29"/>
      <c r="Y300" s="29"/>
      <c r="Z300" s="29"/>
      <c r="AA300" s="29"/>
      <c r="AB300" s="29"/>
      <c r="AC300" s="29"/>
      <c r="AD300" s="29"/>
      <c r="AE300" s="29"/>
      <c r="AR300" s="151" t="s">
        <v>165</v>
      </c>
      <c r="AT300" s="151" t="s">
        <v>160</v>
      </c>
      <c r="AU300" s="151" t="s">
        <v>82</v>
      </c>
      <c r="AY300" s="17" t="s">
        <v>157</v>
      </c>
      <c r="BE300" s="152">
        <f>IF(N300="základní",J300,0)</f>
        <v>0</v>
      </c>
      <c r="BF300" s="152">
        <f>IF(N300="snížená",J300,0)</f>
        <v>0</v>
      </c>
      <c r="BG300" s="152">
        <f>IF(N300="zákl. přenesená",J300,0)</f>
        <v>0</v>
      </c>
      <c r="BH300" s="152">
        <f>IF(N300="sníž. přenesená",J300,0)</f>
        <v>0</v>
      </c>
      <c r="BI300" s="152">
        <f>IF(N300="nulová",J300,0)</f>
        <v>0</v>
      </c>
      <c r="BJ300" s="17" t="s">
        <v>80</v>
      </c>
      <c r="BK300" s="152">
        <f>ROUND(I300*H300,2)</f>
        <v>0</v>
      </c>
      <c r="BL300" s="17" t="s">
        <v>165</v>
      </c>
      <c r="BM300" s="151" t="s">
        <v>2134</v>
      </c>
    </row>
    <row r="301" spans="1:65" s="14" customFormat="1" x14ac:dyDescent="0.2">
      <c r="B301" s="163"/>
      <c r="D301" s="153" t="s">
        <v>169</v>
      </c>
      <c r="E301" s="164" t="s">
        <v>1</v>
      </c>
      <c r="F301" s="165" t="s">
        <v>2135</v>
      </c>
      <c r="H301" s="166">
        <v>1.964</v>
      </c>
      <c r="L301" s="163"/>
      <c r="M301" s="167"/>
      <c r="N301" s="168"/>
      <c r="O301" s="168"/>
      <c r="P301" s="168"/>
      <c r="Q301" s="168"/>
      <c r="R301" s="168"/>
      <c r="S301" s="168"/>
      <c r="T301" s="169"/>
      <c r="AT301" s="164" t="s">
        <v>169</v>
      </c>
      <c r="AU301" s="164" t="s">
        <v>82</v>
      </c>
      <c r="AV301" s="14" t="s">
        <v>82</v>
      </c>
      <c r="AW301" s="14" t="s">
        <v>171</v>
      </c>
      <c r="AX301" s="14" t="s">
        <v>80</v>
      </c>
      <c r="AY301" s="164" t="s">
        <v>157</v>
      </c>
    </row>
    <row r="302" spans="1:65" s="2" customFormat="1" ht="55.5" customHeight="1" x14ac:dyDescent="0.2">
      <c r="A302" s="29"/>
      <c r="B302" s="140"/>
      <c r="C302" s="141" t="s">
        <v>617</v>
      </c>
      <c r="D302" s="141" t="s">
        <v>160</v>
      </c>
      <c r="E302" s="142" t="s">
        <v>2136</v>
      </c>
      <c r="F302" s="143" t="s">
        <v>2137</v>
      </c>
      <c r="G302" s="144" t="s">
        <v>275</v>
      </c>
      <c r="H302" s="145">
        <v>7.2</v>
      </c>
      <c r="I302" s="146"/>
      <c r="J302" s="146">
        <f>ROUND(I302*H302,2)</f>
        <v>0</v>
      </c>
      <c r="K302" s="143" t="s">
        <v>164</v>
      </c>
      <c r="L302" s="30"/>
      <c r="M302" s="147" t="s">
        <v>1</v>
      </c>
      <c r="N302" s="148" t="s">
        <v>37</v>
      </c>
      <c r="O302" s="149">
        <v>11.742000000000001</v>
      </c>
      <c r="P302" s="149">
        <f>O302*H302</f>
        <v>84.542400000000015</v>
      </c>
      <c r="Q302" s="149">
        <v>0</v>
      </c>
      <c r="R302" s="149">
        <f>Q302*H302</f>
        <v>0</v>
      </c>
      <c r="S302" s="149">
        <v>3.06</v>
      </c>
      <c r="T302" s="150">
        <f>S302*H302</f>
        <v>22.032</v>
      </c>
      <c r="U302" s="29"/>
      <c r="V302" s="29"/>
      <c r="W302" s="29"/>
      <c r="X302" s="29"/>
      <c r="Y302" s="29"/>
      <c r="Z302" s="29"/>
      <c r="AA302" s="29"/>
      <c r="AB302" s="29"/>
      <c r="AC302" s="29"/>
      <c r="AD302" s="29"/>
      <c r="AE302" s="29"/>
      <c r="AR302" s="151" t="s">
        <v>165</v>
      </c>
      <c r="AT302" s="151" t="s">
        <v>160</v>
      </c>
      <c r="AU302" s="151" t="s">
        <v>82</v>
      </c>
      <c r="AY302" s="17" t="s">
        <v>157</v>
      </c>
      <c r="BE302" s="152">
        <f>IF(N302="základní",J302,0)</f>
        <v>0</v>
      </c>
      <c r="BF302" s="152">
        <f>IF(N302="snížená",J302,0)</f>
        <v>0</v>
      </c>
      <c r="BG302" s="152">
        <f>IF(N302="zákl. přenesená",J302,0)</f>
        <v>0</v>
      </c>
      <c r="BH302" s="152">
        <f>IF(N302="sníž. přenesená",J302,0)</f>
        <v>0</v>
      </c>
      <c r="BI302" s="152">
        <f>IF(N302="nulová",J302,0)</f>
        <v>0</v>
      </c>
      <c r="BJ302" s="17" t="s">
        <v>80</v>
      </c>
      <c r="BK302" s="152">
        <f>ROUND(I302*H302,2)</f>
        <v>0</v>
      </c>
      <c r="BL302" s="17" t="s">
        <v>165</v>
      </c>
      <c r="BM302" s="151" t="s">
        <v>2138</v>
      </c>
    </row>
    <row r="303" spans="1:65" s="2" customFormat="1" ht="117" x14ac:dyDescent="0.2">
      <c r="A303" s="29"/>
      <c r="B303" s="30"/>
      <c r="C303" s="29"/>
      <c r="D303" s="153" t="s">
        <v>167</v>
      </c>
      <c r="E303" s="29"/>
      <c r="F303" s="154" t="s">
        <v>2139</v>
      </c>
      <c r="G303" s="29"/>
      <c r="H303" s="29"/>
      <c r="I303" s="29"/>
      <c r="J303" s="29"/>
      <c r="K303" s="29"/>
      <c r="L303" s="30"/>
      <c r="M303" s="155"/>
      <c r="N303" s="156"/>
      <c r="O303" s="55"/>
      <c r="P303" s="55"/>
      <c r="Q303" s="55"/>
      <c r="R303" s="55"/>
      <c r="S303" s="55"/>
      <c r="T303" s="56"/>
      <c r="U303" s="29"/>
      <c r="V303" s="29"/>
      <c r="W303" s="29"/>
      <c r="X303" s="29"/>
      <c r="Y303" s="29"/>
      <c r="Z303" s="29"/>
      <c r="AA303" s="29"/>
      <c r="AB303" s="29"/>
      <c r="AC303" s="29"/>
      <c r="AD303" s="29"/>
      <c r="AE303" s="29"/>
      <c r="AT303" s="17" t="s">
        <v>167</v>
      </c>
      <c r="AU303" s="17" t="s">
        <v>82</v>
      </c>
    </row>
    <row r="304" spans="1:65" s="14" customFormat="1" x14ac:dyDescent="0.2">
      <c r="B304" s="163"/>
      <c r="D304" s="153" t="s">
        <v>169</v>
      </c>
      <c r="E304" s="164" t="s">
        <v>1</v>
      </c>
      <c r="F304" s="165" t="s">
        <v>2140</v>
      </c>
      <c r="H304" s="166">
        <v>7.2</v>
      </c>
      <c r="L304" s="163"/>
      <c r="M304" s="167"/>
      <c r="N304" s="168"/>
      <c r="O304" s="168"/>
      <c r="P304" s="168"/>
      <c r="Q304" s="168"/>
      <c r="R304" s="168"/>
      <c r="S304" s="168"/>
      <c r="T304" s="169"/>
      <c r="AT304" s="164" t="s">
        <v>169</v>
      </c>
      <c r="AU304" s="164" t="s">
        <v>82</v>
      </c>
      <c r="AV304" s="14" t="s">
        <v>82</v>
      </c>
      <c r="AW304" s="14" t="s">
        <v>171</v>
      </c>
      <c r="AX304" s="14" t="s">
        <v>80</v>
      </c>
      <c r="AY304" s="164" t="s">
        <v>157</v>
      </c>
    </row>
    <row r="305" spans="1:65" s="2" customFormat="1" ht="24" x14ac:dyDescent="0.2">
      <c r="A305" s="29"/>
      <c r="B305" s="140"/>
      <c r="C305" s="141" t="s">
        <v>622</v>
      </c>
      <c r="D305" s="141" t="s">
        <v>160</v>
      </c>
      <c r="E305" s="142" t="s">
        <v>2141</v>
      </c>
      <c r="F305" s="143" t="s">
        <v>2142</v>
      </c>
      <c r="G305" s="144" t="s">
        <v>275</v>
      </c>
      <c r="H305" s="145">
        <v>54</v>
      </c>
      <c r="I305" s="146"/>
      <c r="J305" s="146">
        <f>ROUND(I305*H305,2)</f>
        <v>0</v>
      </c>
      <c r="K305" s="143" t="s">
        <v>1</v>
      </c>
      <c r="L305" s="30"/>
      <c r="M305" s="147" t="s">
        <v>1</v>
      </c>
      <c r="N305" s="148" t="s">
        <v>37</v>
      </c>
      <c r="O305" s="149">
        <v>4.5990000000000002</v>
      </c>
      <c r="P305" s="149">
        <f>O305*H305</f>
        <v>248.346</v>
      </c>
      <c r="Q305" s="149">
        <v>0</v>
      </c>
      <c r="R305" s="149">
        <f>Q305*H305</f>
        <v>0</v>
      </c>
      <c r="S305" s="149">
        <v>1E-3</v>
      </c>
      <c r="T305" s="150">
        <f>S305*H305</f>
        <v>5.3999999999999999E-2</v>
      </c>
      <c r="U305" s="29"/>
      <c r="V305" s="29"/>
      <c r="W305" s="29"/>
      <c r="X305" s="29"/>
      <c r="Y305" s="29"/>
      <c r="Z305" s="29"/>
      <c r="AA305" s="29"/>
      <c r="AB305" s="29"/>
      <c r="AC305" s="29"/>
      <c r="AD305" s="29"/>
      <c r="AE305" s="29"/>
      <c r="AR305" s="151" t="s">
        <v>165</v>
      </c>
      <c r="AT305" s="151" t="s">
        <v>160</v>
      </c>
      <c r="AU305" s="151" t="s">
        <v>82</v>
      </c>
      <c r="AY305" s="17" t="s">
        <v>157</v>
      </c>
      <c r="BE305" s="152">
        <f>IF(N305="základní",J305,0)</f>
        <v>0</v>
      </c>
      <c r="BF305" s="152">
        <f>IF(N305="snížená",J305,0)</f>
        <v>0</v>
      </c>
      <c r="BG305" s="152">
        <f>IF(N305="zákl. přenesená",J305,0)</f>
        <v>0</v>
      </c>
      <c r="BH305" s="152">
        <f>IF(N305="sníž. přenesená",J305,0)</f>
        <v>0</v>
      </c>
      <c r="BI305" s="152">
        <f>IF(N305="nulová",J305,0)</f>
        <v>0</v>
      </c>
      <c r="BJ305" s="17" t="s">
        <v>80</v>
      </c>
      <c r="BK305" s="152">
        <f>ROUND(I305*H305,2)</f>
        <v>0</v>
      </c>
      <c r="BL305" s="17" t="s">
        <v>165</v>
      </c>
      <c r="BM305" s="151" t="s">
        <v>2143</v>
      </c>
    </row>
    <row r="306" spans="1:65" s="2" customFormat="1" ht="58.5" x14ac:dyDescent="0.2">
      <c r="A306" s="29"/>
      <c r="B306" s="30"/>
      <c r="C306" s="29"/>
      <c r="D306" s="153" t="s">
        <v>979</v>
      </c>
      <c r="E306" s="29"/>
      <c r="F306" s="154" t="s">
        <v>2144</v>
      </c>
      <c r="G306" s="29"/>
      <c r="H306" s="29"/>
      <c r="I306" s="29"/>
      <c r="J306" s="29"/>
      <c r="K306" s="29"/>
      <c r="L306" s="30"/>
      <c r="M306" s="155"/>
      <c r="N306" s="156"/>
      <c r="O306" s="55"/>
      <c r="P306" s="55"/>
      <c r="Q306" s="55"/>
      <c r="R306" s="55"/>
      <c r="S306" s="55"/>
      <c r="T306" s="56"/>
      <c r="U306" s="29"/>
      <c r="V306" s="29"/>
      <c r="W306" s="29"/>
      <c r="X306" s="29"/>
      <c r="Y306" s="29"/>
      <c r="Z306" s="29"/>
      <c r="AA306" s="29"/>
      <c r="AB306" s="29"/>
      <c r="AC306" s="29"/>
      <c r="AD306" s="29"/>
      <c r="AE306" s="29"/>
      <c r="AT306" s="17" t="s">
        <v>979</v>
      </c>
      <c r="AU306" s="17" t="s">
        <v>82</v>
      </c>
    </row>
    <row r="307" spans="1:65" s="14" customFormat="1" x14ac:dyDescent="0.2">
      <c r="B307" s="163"/>
      <c r="D307" s="153" t="s">
        <v>169</v>
      </c>
      <c r="E307" s="164" t="s">
        <v>1</v>
      </c>
      <c r="F307" s="165" t="s">
        <v>2145</v>
      </c>
      <c r="H307" s="166">
        <v>54</v>
      </c>
      <c r="L307" s="163"/>
      <c r="M307" s="167"/>
      <c r="N307" s="168"/>
      <c r="O307" s="168"/>
      <c r="P307" s="168"/>
      <c r="Q307" s="168"/>
      <c r="R307" s="168"/>
      <c r="S307" s="168"/>
      <c r="T307" s="169"/>
      <c r="AT307" s="164" t="s">
        <v>169</v>
      </c>
      <c r="AU307" s="164" t="s">
        <v>82</v>
      </c>
      <c r="AV307" s="14" t="s">
        <v>82</v>
      </c>
      <c r="AW307" s="14" t="s">
        <v>171</v>
      </c>
      <c r="AX307" s="14" t="s">
        <v>80</v>
      </c>
      <c r="AY307" s="164" t="s">
        <v>157</v>
      </c>
    </row>
    <row r="308" spans="1:65" s="12" customFormat="1" ht="22.9" customHeight="1" x14ac:dyDescent="0.2">
      <c r="B308" s="128"/>
      <c r="D308" s="129" t="s">
        <v>71</v>
      </c>
      <c r="E308" s="138" t="s">
        <v>1113</v>
      </c>
      <c r="F308" s="138" t="s">
        <v>1114</v>
      </c>
      <c r="J308" s="139">
        <f>BK308</f>
        <v>0</v>
      </c>
      <c r="L308" s="128"/>
      <c r="M308" s="132"/>
      <c r="N308" s="133"/>
      <c r="O308" s="133"/>
      <c r="P308" s="134">
        <f>SUM(P309:P329)</f>
        <v>157.476361</v>
      </c>
      <c r="Q308" s="133"/>
      <c r="R308" s="134">
        <f>SUM(R309:R329)</f>
        <v>0</v>
      </c>
      <c r="S308" s="133"/>
      <c r="T308" s="135">
        <f>SUM(T309:T329)</f>
        <v>0</v>
      </c>
      <c r="AR308" s="129" t="s">
        <v>80</v>
      </c>
      <c r="AT308" s="136" t="s">
        <v>71</v>
      </c>
      <c r="AU308" s="136" t="s">
        <v>80</v>
      </c>
      <c r="AY308" s="129" t="s">
        <v>157</v>
      </c>
      <c r="BK308" s="137">
        <f>SUM(BK309:BK329)</f>
        <v>0</v>
      </c>
    </row>
    <row r="309" spans="1:65" s="2" customFormat="1" ht="33" customHeight="1" x14ac:dyDescent="0.2">
      <c r="A309" s="29"/>
      <c r="B309" s="140"/>
      <c r="C309" s="141" t="s">
        <v>626</v>
      </c>
      <c r="D309" s="141" t="s">
        <v>160</v>
      </c>
      <c r="E309" s="142" t="s">
        <v>1115</v>
      </c>
      <c r="F309" s="143" t="s">
        <v>1116</v>
      </c>
      <c r="G309" s="144" t="s">
        <v>186</v>
      </c>
      <c r="H309" s="145">
        <v>282.84100000000001</v>
      </c>
      <c r="I309" s="146"/>
      <c r="J309" s="146">
        <f>ROUND(I309*H309,2)</f>
        <v>0</v>
      </c>
      <c r="K309" s="143" t="s">
        <v>164</v>
      </c>
      <c r="L309" s="30"/>
      <c r="M309" s="147" t="s">
        <v>1</v>
      </c>
      <c r="N309" s="148" t="s">
        <v>37</v>
      </c>
      <c r="O309" s="149">
        <v>0.125</v>
      </c>
      <c r="P309" s="149">
        <f>O309*H309</f>
        <v>35.355125000000001</v>
      </c>
      <c r="Q309" s="149">
        <v>0</v>
      </c>
      <c r="R309" s="149">
        <f>Q309*H309</f>
        <v>0</v>
      </c>
      <c r="S309" s="149">
        <v>0</v>
      </c>
      <c r="T309" s="150">
        <f>S309*H309</f>
        <v>0</v>
      </c>
      <c r="U309" s="29"/>
      <c r="V309" s="29"/>
      <c r="W309" s="29"/>
      <c r="X309" s="29"/>
      <c r="Y309" s="29"/>
      <c r="Z309" s="29"/>
      <c r="AA309" s="29"/>
      <c r="AB309" s="29"/>
      <c r="AC309" s="29"/>
      <c r="AD309" s="29"/>
      <c r="AE309" s="29"/>
      <c r="AR309" s="151" t="s">
        <v>165</v>
      </c>
      <c r="AT309" s="151" t="s">
        <v>160</v>
      </c>
      <c r="AU309" s="151" t="s">
        <v>82</v>
      </c>
      <c r="AY309" s="17" t="s">
        <v>157</v>
      </c>
      <c r="BE309" s="152">
        <f>IF(N309="základní",J309,0)</f>
        <v>0</v>
      </c>
      <c r="BF309" s="152">
        <f>IF(N309="snížená",J309,0)</f>
        <v>0</v>
      </c>
      <c r="BG309" s="152">
        <f>IF(N309="zákl. přenesená",J309,0)</f>
        <v>0</v>
      </c>
      <c r="BH309" s="152">
        <f>IF(N309="sníž. přenesená",J309,0)</f>
        <v>0</v>
      </c>
      <c r="BI309" s="152">
        <f>IF(N309="nulová",J309,0)</f>
        <v>0</v>
      </c>
      <c r="BJ309" s="17" t="s">
        <v>80</v>
      </c>
      <c r="BK309" s="152">
        <f>ROUND(I309*H309,2)</f>
        <v>0</v>
      </c>
      <c r="BL309" s="17" t="s">
        <v>165</v>
      </c>
      <c r="BM309" s="151" t="s">
        <v>2146</v>
      </c>
    </row>
    <row r="310" spans="1:65" s="2" customFormat="1" ht="78" x14ac:dyDescent="0.2">
      <c r="A310" s="29"/>
      <c r="B310" s="30"/>
      <c r="C310" s="29"/>
      <c r="D310" s="153" t="s">
        <v>167</v>
      </c>
      <c r="E310" s="29"/>
      <c r="F310" s="154" t="s">
        <v>2147</v>
      </c>
      <c r="G310" s="29"/>
      <c r="H310" s="29"/>
      <c r="I310" s="29"/>
      <c r="J310" s="29"/>
      <c r="K310" s="29"/>
      <c r="L310" s="30"/>
      <c r="M310" s="155"/>
      <c r="N310" s="156"/>
      <c r="O310" s="55"/>
      <c r="P310" s="55"/>
      <c r="Q310" s="55"/>
      <c r="R310" s="55"/>
      <c r="S310" s="55"/>
      <c r="T310" s="56"/>
      <c r="U310" s="29"/>
      <c r="V310" s="29"/>
      <c r="W310" s="29"/>
      <c r="X310" s="29"/>
      <c r="Y310" s="29"/>
      <c r="Z310" s="29"/>
      <c r="AA310" s="29"/>
      <c r="AB310" s="29"/>
      <c r="AC310" s="29"/>
      <c r="AD310" s="29"/>
      <c r="AE310" s="29"/>
      <c r="AT310" s="17" t="s">
        <v>167</v>
      </c>
      <c r="AU310" s="17" t="s">
        <v>82</v>
      </c>
    </row>
    <row r="311" spans="1:65" s="14" customFormat="1" ht="22.5" x14ac:dyDescent="0.2">
      <c r="B311" s="163"/>
      <c r="D311" s="153" t="s">
        <v>169</v>
      </c>
      <c r="E311" s="164" t="s">
        <v>1</v>
      </c>
      <c r="F311" s="165" t="s">
        <v>2148</v>
      </c>
      <c r="H311" s="166">
        <v>282.84100000000001</v>
      </c>
      <c r="L311" s="163"/>
      <c r="M311" s="167"/>
      <c r="N311" s="168"/>
      <c r="O311" s="168"/>
      <c r="P311" s="168"/>
      <c r="Q311" s="168"/>
      <c r="R311" s="168"/>
      <c r="S311" s="168"/>
      <c r="T311" s="169"/>
      <c r="AT311" s="164" t="s">
        <v>169</v>
      </c>
      <c r="AU311" s="164" t="s">
        <v>82</v>
      </c>
      <c r="AV311" s="14" t="s">
        <v>82</v>
      </c>
      <c r="AW311" s="14" t="s">
        <v>171</v>
      </c>
      <c r="AX311" s="14" t="s">
        <v>80</v>
      </c>
      <c r="AY311" s="164" t="s">
        <v>157</v>
      </c>
    </row>
    <row r="312" spans="1:65" s="2" customFormat="1" ht="44.25" customHeight="1" x14ac:dyDescent="0.2">
      <c r="A312" s="29"/>
      <c r="B312" s="140"/>
      <c r="C312" s="141" t="s">
        <v>629</v>
      </c>
      <c r="D312" s="141" t="s">
        <v>160</v>
      </c>
      <c r="E312" s="142" t="s">
        <v>1120</v>
      </c>
      <c r="F312" s="143" t="s">
        <v>1121</v>
      </c>
      <c r="G312" s="144" t="s">
        <v>186</v>
      </c>
      <c r="H312" s="145">
        <v>8485.2170000000006</v>
      </c>
      <c r="I312" s="146"/>
      <c r="J312" s="146">
        <f>ROUND(I312*H312,2)</f>
        <v>0</v>
      </c>
      <c r="K312" s="143" t="s">
        <v>164</v>
      </c>
      <c r="L312" s="30"/>
      <c r="M312" s="147" t="s">
        <v>1</v>
      </c>
      <c r="N312" s="148" t="s">
        <v>37</v>
      </c>
      <c r="O312" s="149">
        <v>6.0000000000000001E-3</v>
      </c>
      <c r="P312" s="149">
        <f>O312*H312</f>
        <v>50.911302000000006</v>
      </c>
      <c r="Q312" s="149">
        <v>0</v>
      </c>
      <c r="R312" s="149">
        <f>Q312*H312</f>
        <v>0</v>
      </c>
      <c r="S312" s="149">
        <v>0</v>
      </c>
      <c r="T312" s="150">
        <f>S312*H312</f>
        <v>0</v>
      </c>
      <c r="U312" s="29"/>
      <c r="V312" s="29"/>
      <c r="W312" s="29"/>
      <c r="X312" s="29"/>
      <c r="Y312" s="29"/>
      <c r="Z312" s="29"/>
      <c r="AA312" s="29"/>
      <c r="AB312" s="29"/>
      <c r="AC312" s="29"/>
      <c r="AD312" s="29"/>
      <c r="AE312" s="29"/>
      <c r="AR312" s="151" t="s">
        <v>165</v>
      </c>
      <c r="AT312" s="151" t="s">
        <v>160</v>
      </c>
      <c r="AU312" s="151" t="s">
        <v>82</v>
      </c>
      <c r="AY312" s="17" t="s">
        <v>157</v>
      </c>
      <c r="BE312" s="152">
        <f>IF(N312="základní",J312,0)</f>
        <v>0</v>
      </c>
      <c r="BF312" s="152">
        <f>IF(N312="snížená",J312,0)</f>
        <v>0</v>
      </c>
      <c r="BG312" s="152">
        <f>IF(N312="zákl. přenesená",J312,0)</f>
        <v>0</v>
      </c>
      <c r="BH312" s="152">
        <f>IF(N312="sníž. přenesená",J312,0)</f>
        <v>0</v>
      </c>
      <c r="BI312" s="152">
        <f>IF(N312="nulová",J312,0)</f>
        <v>0</v>
      </c>
      <c r="BJ312" s="17" t="s">
        <v>80</v>
      </c>
      <c r="BK312" s="152">
        <f>ROUND(I312*H312,2)</f>
        <v>0</v>
      </c>
      <c r="BL312" s="17" t="s">
        <v>165</v>
      </c>
      <c r="BM312" s="151" t="s">
        <v>2149</v>
      </c>
    </row>
    <row r="313" spans="1:65" s="2" customFormat="1" ht="78" x14ac:dyDescent="0.2">
      <c r="A313" s="29"/>
      <c r="B313" s="30"/>
      <c r="C313" s="29"/>
      <c r="D313" s="153" t="s">
        <v>167</v>
      </c>
      <c r="E313" s="29"/>
      <c r="F313" s="154" t="s">
        <v>2147</v>
      </c>
      <c r="G313" s="29"/>
      <c r="H313" s="29"/>
      <c r="I313" s="29"/>
      <c r="J313" s="29"/>
      <c r="K313" s="29"/>
      <c r="L313" s="30"/>
      <c r="M313" s="155"/>
      <c r="N313" s="156"/>
      <c r="O313" s="55"/>
      <c r="P313" s="55"/>
      <c r="Q313" s="55"/>
      <c r="R313" s="55"/>
      <c r="S313" s="55"/>
      <c r="T313" s="56"/>
      <c r="U313" s="29"/>
      <c r="V313" s="29"/>
      <c r="W313" s="29"/>
      <c r="X313" s="29"/>
      <c r="Y313" s="29"/>
      <c r="Z313" s="29"/>
      <c r="AA313" s="29"/>
      <c r="AB313" s="29"/>
      <c r="AC313" s="29"/>
      <c r="AD313" s="29"/>
      <c r="AE313" s="29"/>
      <c r="AT313" s="17" t="s">
        <v>167</v>
      </c>
      <c r="AU313" s="17" t="s">
        <v>82</v>
      </c>
    </row>
    <row r="314" spans="1:65" s="14" customFormat="1" ht="22.5" x14ac:dyDescent="0.2">
      <c r="B314" s="163"/>
      <c r="D314" s="153" t="s">
        <v>169</v>
      </c>
      <c r="E314" s="164" t="s">
        <v>1</v>
      </c>
      <c r="F314" s="165" t="s">
        <v>2150</v>
      </c>
      <c r="H314" s="166">
        <v>8485.2170000000006</v>
      </c>
      <c r="L314" s="163"/>
      <c r="M314" s="167"/>
      <c r="N314" s="168"/>
      <c r="O314" s="168"/>
      <c r="P314" s="168"/>
      <c r="Q314" s="168"/>
      <c r="R314" s="168"/>
      <c r="S314" s="168"/>
      <c r="T314" s="169"/>
      <c r="AT314" s="164" t="s">
        <v>169</v>
      </c>
      <c r="AU314" s="164" t="s">
        <v>82</v>
      </c>
      <c r="AV314" s="14" t="s">
        <v>82</v>
      </c>
      <c r="AW314" s="14" t="s">
        <v>171</v>
      </c>
      <c r="AX314" s="14" t="s">
        <v>80</v>
      </c>
      <c r="AY314" s="164" t="s">
        <v>157</v>
      </c>
    </row>
    <row r="315" spans="1:65" s="2" customFormat="1" ht="44.25" customHeight="1" x14ac:dyDescent="0.2">
      <c r="A315" s="29"/>
      <c r="B315" s="140"/>
      <c r="C315" s="141" t="s">
        <v>632</v>
      </c>
      <c r="D315" s="141" t="s">
        <v>160</v>
      </c>
      <c r="E315" s="142" t="s">
        <v>2151</v>
      </c>
      <c r="F315" s="143" t="s">
        <v>2152</v>
      </c>
      <c r="G315" s="144" t="s">
        <v>186</v>
      </c>
      <c r="H315" s="145">
        <v>80.872</v>
      </c>
      <c r="I315" s="146"/>
      <c r="J315" s="146">
        <f>ROUND(I315*H315,2)</f>
        <v>0</v>
      </c>
      <c r="K315" s="143" t="s">
        <v>164</v>
      </c>
      <c r="L315" s="30"/>
      <c r="M315" s="147" t="s">
        <v>1</v>
      </c>
      <c r="N315" s="148" t="s">
        <v>37</v>
      </c>
      <c r="O315" s="149">
        <v>0</v>
      </c>
      <c r="P315" s="149">
        <f>O315*H315</f>
        <v>0</v>
      </c>
      <c r="Q315" s="149">
        <v>0</v>
      </c>
      <c r="R315" s="149">
        <f>Q315*H315</f>
        <v>0</v>
      </c>
      <c r="S315" s="149">
        <v>0</v>
      </c>
      <c r="T315" s="150">
        <f>S315*H315</f>
        <v>0</v>
      </c>
      <c r="U315" s="29"/>
      <c r="V315" s="29"/>
      <c r="W315" s="29"/>
      <c r="X315" s="29"/>
      <c r="Y315" s="29"/>
      <c r="Z315" s="29"/>
      <c r="AA315" s="29"/>
      <c r="AB315" s="29"/>
      <c r="AC315" s="29"/>
      <c r="AD315" s="29"/>
      <c r="AE315" s="29"/>
      <c r="AR315" s="151" t="s">
        <v>165</v>
      </c>
      <c r="AT315" s="151" t="s">
        <v>160</v>
      </c>
      <c r="AU315" s="151" t="s">
        <v>82</v>
      </c>
      <c r="AY315" s="17" t="s">
        <v>157</v>
      </c>
      <c r="BE315" s="152">
        <f>IF(N315="základní",J315,0)</f>
        <v>0</v>
      </c>
      <c r="BF315" s="152">
        <f>IF(N315="snížená",J315,0)</f>
        <v>0</v>
      </c>
      <c r="BG315" s="152">
        <f>IF(N315="zákl. přenesená",J315,0)</f>
        <v>0</v>
      </c>
      <c r="BH315" s="152">
        <f>IF(N315="sníž. přenesená",J315,0)</f>
        <v>0</v>
      </c>
      <c r="BI315" s="152">
        <f>IF(N315="nulová",J315,0)</f>
        <v>0</v>
      </c>
      <c r="BJ315" s="17" t="s">
        <v>80</v>
      </c>
      <c r="BK315" s="152">
        <f>ROUND(I315*H315,2)</f>
        <v>0</v>
      </c>
      <c r="BL315" s="17" t="s">
        <v>165</v>
      </c>
      <c r="BM315" s="151" t="s">
        <v>2153</v>
      </c>
    </row>
    <row r="316" spans="1:65" s="2" customFormat="1" ht="68.25" x14ac:dyDescent="0.2">
      <c r="A316" s="29"/>
      <c r="B316" s="30"/>
      <c r="C316" s="29"/>
      <c r="D316" s="153" t="s">
        <v>167</v>
      </c>
      <c r="E316" s="29"/>
      <c r="F316" s="154" t="s">
        <v>1127</v>
      </c>
      <c r="G316" s="29"/>
      <c r="H316" s="29"/>
      <c r="I316" s="29"/>
      <c r="J316" s="29"/>
      <c r="K316" s="29"/>
      <c r="L316" s="30"/>
      <c r="M316" s="155"/>
      <c r="N316" s="156"/>
      <c r="O316" s="55"/>
      <c r="P316" s="55"/>
      <c r="Q316" s="55"/>
      <c r="R316" s="55"/>
      <c r="S316" s="55"/>
      <c r="T316" s="56"/>
      <c r="U316" s="29"/>
      <c r="V316" s="29"/>
      <c r="W316" s="29"/>
      <c r="X316" s="29"/>
      <c r="Y316" s="29"/>
      <c r="Z316" s="29"/>
      <c r="AA316" s="29"/>
      <c r="AB316" s="29"/>
      <c r="AC316" s="29"/>
      <c r="AD316" s="29"/>
      <c r="AE316" s="29"/>
      <c r="AT316" s="17" t="s">
        <v>167</v>
      </c>
      <c r="AU316" s="17" t="s">
        <v>82</v>
      </c>
    </row>
    <row r="317" spans="1:65" s="14" customFormat="1" x14ac:dyDescent="0.2">
      <c r="B317" s="163"/>
      <c r="D317" s="153" t="s">
        <v>169</v>
      </c>
      <c r="E317" s="164" t="s">
        <v>1</v>
      </c>
      <c r="F317" s="165" t="s">
        <v>2154</v>
      </c>
      <c r="H317" s="166">
        <v>80.872</v>
      </c>
      <c r="L317" s="163"/>
      <c r="M317" s="167"/>
      <c r="N317" s="168"/>
      <c r="O317" s="168"/>
      <c r="P317" s="168"/>
      <c r="Q317" s="168"/>
      <c r="R317" s="168"/>
      <c r="S317" s="168"/>
      <c r="T317" s="169"/>
      <c r="AT317" s="164" t="s">
        <v>169</v>
      </c>
      <c r="AU317" s="164" t="s">
        <v>82</v>
      </c>
      <c r="AV317" s="14" t="s">
        <v>82</v>
      </c>
      <c r="AW317" s="14" t="s">
        <v>171</v>
      </c>
      <c r="AX317" s="14" t="s">
        <v>80</v>
      </c>
      <c r="AY317" s="164" t="s">
        <v>157</v>
      </c>
    </row>
    <row r="318" spans="1:65" s="2" customFormat="1" ht="44.25" customHeight="1" x14ac:dyDescent="0.2">
      <c r="A318" s="29"/>
      <c r="B318" s="140"/>
      <c r="C318" s="141" t="s">
        <v>638</v>
      </c>
      <c r="D318" s="141" t="s">
        <v>160</v>
      </c>
      <c r="E318" s="142" t="s">
        <v>1346</v>
      </c>
      <c r="F318" s="143" t="s">
        <v>1347</v>
      </c>
      <c r="G318" s="144" t="s">
        <v>186</v>
      </c>
      <c r="H318" s="145">
        <v>16.428999999999998</v>
      </c>
      <c r="I318" s="146"/>
      <c r="J318" s="146">
        <f>ROUND(I318*H318,2)</f>
        <v>0</v>
      </c>
      <c r="K318" s="143" t="s">
        <v>164</v>
      </c>
      <c r="L318" s="30"/>
      <c r="M318" s="147" t="s">
        <v>1</v>
      </c>
      <c r="N318" s="148" t="s">
        <v>37</v>
      </c>
      <c r="O318" s="149">
        <v>0</v>
      </c>
      <c r="P318" s="149">
        <f>O318*H318</f>
        <v>0</v>
      </c>
      <c r="Q318" s="149">
        <v>0</v>
      </c>
      <c r="R318" s="149">
        <f>Q318*H318</f>
        <v>0</v>
      </c>
      <c r="S318" s="149">
        <v>0</v>
      </c>
      <c r="T318" s="150">
        <f>S318*H318</f>
        <v>0</v>
      </c>
      <c r="U318" s="29"/>
      <c r="V318" s="29"/>
      <c r="W318" s="29"/>
      <c r="X318" s="29"/>
      <c r="Y318" s="29"/>
      <c r="Z318" s="29"/>
      <c r="AA318" s="29"/>
      <c r="AB318" s="29"/>
      <c r="AC318" s="29"/>
      <c r="AD318" s="29"/>
      <c r="AE318" s="29"/>
      <c r="AR318" s="151" t="s">
        <v>165</v>
      </c>
      <c r="AT318" s="151" t="s">
        <v>160</v>
      </c>
      <c r="AU318" s="151" t="s">
        <v>82</v>
      </c>
      <c r="AY318" s="17" t="s">
        <v>157</v>
      </c>
      <c r="BE318" s="152">
        <f>IF(N318="základní",J318,0)</f>
        <v>0</v>
      </c>
      <c r="BF318" s="152">
        <f>IF(N318="snížená",J318,0)</f>
        <v>0</v>
      </c>
      <c r="BG318" s="152">
        <f>IF(N318="zákl. přenesená",J318,0)</f>
        <v>0</v>
      </c>
      <c r="BH318" s="152">
        <f>IF(N318="sníž. přenesená",J318,0)</f>
        <v>0</v>
      </c>
      <c r="BI318" s="152">
        <f>IF(N318="nulová",J318,0)</f>
        <v>0</v>
      </c>
      <c r="BJ318" s="17" t="s">
        <v>80</v>
      </c>
      <c r="BK318" s="152">
        <f>ROUND(I318*H318,2)</f>
        <v>0</v>
      </c>
      <c r="BL318" s="17" t="s">
        <v>165</v>
      </c>
      <c r="BM318" s="151" t="s">
        <v>2155</v>
      </c>
    </row>
    <row r="319" spans="1:65" s="2" customFormat="1" ht="68.25" x14ac:dyDescent="0.2">
      <c r="A319" s="29"/>
      <c r="B319" s="30"/>
      <c r="C319" s="29"/>
      <c r="D319" s="153" t="s">
        <v>167</v>
      </c>
      <c r="E319" s="29"/>
      <c r="F319" s="154" t="s">
        <v>1127</v>
      </c>
      <c r="G319" s="29"/>
      <c r="H319" s="29"/>
      <c r="I319" s="29"/>
      <c r="J319" s="29"/>
      <c r="K319" s="29"/>
      <c r="L319" s="30"/>
      <c r="M319" s="155"/>
      <c r="N319" s="156"/>
      <c r="O319" s="55"/>
      <c r="P319" s="55"/>
      <c r="Q319" s="55"/>
      <c r="R319" s="55"/>
      <c r="S319" s="55"/>
      <c r="T319" s="56"/>
      <c r="U319" s="29"/>
      <c r="V319" s="29"/>
      <c r="W319" s="29"/>
      <c r="X319" s="29"/>
      <c r="Y319" s="29"/>
      <c r="Z319" s="29"/>
      <c r="AA319" s="29"/>
      <c r="AB319" s="29"/>
      <c r="AC319" s="29"/>
      <c r="AD319" s="29"/>
      <c r="AE319" s="29"/>
      <c r="AT319" s="17" t="s">
        <v>167</v>
      </c>
      <c r="AU319" s="17" t="s">
        <v>82</v>
      </c>
    </row>
    <row r="320" spans="1:65" s="14" customFormat="1" x14ac:dyDescent="0.2">
      <c r="B320" s="163"/>
      <c r="D320" s="153" t="s">
        <v>169</v>
      </c>
      <c r="E320" s="164" t="s">
        <v>1</v>
      </c>
      <c r="F320" s="165" t="s">
        <v>2156</v>
      </c>
      <c r="H320" s="166">
        <v>16.428999999999998</v>
      </c>
      <c r="L320" s="163"/>
      <c r="M320" s="167"/>
      <c r="N320" s="168"/>
      <c r="O320" s="168"/>
      <c r="P320" s="168"/>
      <c r="Q320" s="168"/>
      <c r="R320" s="168"/>
      <c r="S320" s="168"/>
      <c r="T320" s="169"/>
      <c r="AT320" s="164" t="s">
        <v>169</v>
      </c>
      <c r="AU320" s="164" t="s">
        <v>82</v>
      </c>
      <c r="AV320" s="14" t="s">
        <v>82</v>
      </c>
      <c r="AW320" s="14" t="s">
        <v>171</v>
      </c>
      <c r="AX320" s="14" t="s">
        <v>80</v>
      </c>
      <c r="AY320" s="164" t="s">
        <v>157</v>
      </c>
    </row>
    <row r="321" spans="1:65" s="2" customFormat="1" ht="48" x14ac:dyDescent="0.2">
      <c r="A321" s="29"/>
      <c r="B321" s="140"/>
      <c r="C321" s="141" t="s">
        <v>639</v>
      </c>
      <c r="D321" s="141" t="s">
        <v>160</v>
      </c>
      <c r="E321" s="142" t="s">
        <v>1359</v>
      </c>
      <c r="F321" s="143" t="s">
        <v>1360</v>
      </c>
      <c r="G321" s="144" t="s">
        <v>186</v>
      </c>
      <c r="H321" s="145">
        <v>1741.02</v>
      </c>
      <c r="I321" s="146"/>
      <c r="J321" s="146">
        <f>ROUND(I321*H321,2)</f>
        <v>0</v>
      </c>
      <c r="K321" s="143" t="s">
        <v>1963</v>
      </c>
      <c r="L321" s="30"/>
      <c r="M321" s="147" t="s">
        <v>1</v>
      </c>
      <c r="N321" s="148" t="s">
        <v>37</v>
      </c>
      <c r="O321" s="149">
        <v>4.0000000000000001E-3</v>
      </c>
      <c r="P321" s="149">
        <f>O321*H321</f>
        <v>6.96408</v>
      </c>
      <c r="Q321" s="149">
        <v>0</v>
      </c>
      <c r="R321" s="149">
        <f>Q321*H321</f>
        <v>0</v>
      </c>
      <c r="S321" s="149">
        <v>0</v>
      </c>
      <c r="T321" s="150">
        <f>S321*H321</f>
        <v>0</v>
      </c>
      <c r="U321" s="29"/>
      <c r="V321" s="29"/>
      <c r="W321" s="29"/>
      <c r="X321" s="29"/>
      <c r="Y321" s="29"/>
      <c r="Z321" s="29"/>
      <c r="AA321" s="29"/>
      <c r="AB321" s="29"/>
      <c r="AC321" s="29"/>
      <c r="AD321" s="29"/>
      <c r="AE321" s="29"/>
      <c r="AR321" s="151" t="s">
        <v>165</v>
      </c>
      <c r="AT321" s="151" t="s">
        <v>160</v>
      </c>
      <c r="AU321" s="151" t="s">
        <v>82</v>
      </c>
      <c r="AY321" s="17" t="s">
        <v>157</v>
      </c>
      <c r="BE321" s="152">
        <f>IF(N321="základní",J321,0)</f>
        <v>0</v>
      </c>
      <c r="BF321" s="152">
        <f>IF(N321="snížená",J321,0)</f>
        <v>0</v>
      </c>
      <c r="BG321" s="152">
        <f>IF(N321="zákl. přenesená",J321,0)</f>
        <v>0</v>
      </c>
      <c r="BH321" s="152">
        <f>IF(N321="sníž. přenesená",J321,0)</f>
        <v>0</v>
      </c>
      <c r="BI321" s="152">
        <f>IF(N321="nulová",J321,0)</f>
        <v>0</v>
      </c>
      <c r="BJ321" s="17" t="s">
        <v>80</v>
      </c>
      <c r="BK321" s="152">
        <f>ROUND(I321*H321,2)</f>
        <v>0</v>
      </c>
      <c r="BL321" s="17" t="s">
        <v>165</v>
      </c>
      <c r="BM321" s="151" t="s">
        <v>2157</v>
      </c>
    </row>
    <row r="322" spans="1:65" s="2" customFormat="1" ht="58.5" x14ac:dyDescent="0.2">
      <c r="A322" s="29"/>
      <c r="B322" s="30"/>
      <c r="C322" s="29"/>
      <c r="D322" s="153" t="s">
        <v>167</v>
      </c>
      <c r="E322" s="29"/>
      <c r="F322" s="154" t="s">
        <v>1357</v>
      </c>
      <c r="G322" s="29"/>
      <c r="H322" s="29"/>
      <c r="I322" s="29"/>
      <c r="J322" s="29"/>
      <c r="K322" s="29"/>
      <c r="L322" s="30"/>
      <c r="M322" s="155"/>
      <c r="N322" s="156"/>
      <c r="O322" s="55"/>
      <c r="P322" s="55"/>
      <c r="Q322" s="55"/>
      <c r="R322" s="55"/>
      <c r="S322" s="55"/>
      <c r="T322" s="56"/>
      <c r="U322" s="29"/>
      <c r="V322" s="29"/>
      <c r="W322" s="29"/>
      <c r="X322" s="29"/>
      <c r="Y322" s="29"/>
      <c r="Z322" s="29"/>
      <c r="AA322" s="29"/>
      <c r="AB322" s="29"/>
      <c r="AC322" s="29"/>
      <c r="AD322" s="29"/>
      <c r="AE322" s="29"/>
      <c r="AT322" s="17" t="s">
        <v>167</v>
      </c>
      <c r="AU322" s="17" t="s">
        <v>82</v>
      </c>
    </row>
    <row r="323" spans="1:65" s="2" customFormat="1" ht="19.5" x14ac:dyDescent="0.2">
      <c r="A323" s="29"/>
      <c r="B323" s="30"/>
      <c r="C323" s="29"/>
      <c r="D323" s="153" t="s">
        <v>979</v>
      </c>
      <c r="E323" s="29"/>
      <c r="F323" s="154" t="s">
        <v>2158</v>
      </c>
      <c r="G323" s="29"/>
      <c r="H323" s="29"/>
      <c r="I323" s="29"/>
      <c r="J323" s="29"/>
      <c r="K323" s="29"/>
      <c r="L323" s="30"/>
      <c r="M323" s="155"/>
      <c r="N323" s="156"/>
      <c r="O323" s="55"/>
      <c r="P323" s="55"/>
      <c r="Q323" s="55"/>
      <c r="R323" s="55"/>
      <c r="S323" s="55"/>
      <c r="T323" s="56"/>
      <c r="U323" s="29"/>
      <c r="V323" s="29"/>
      <c r="W323" s="29"/>
      <c r="X323" s="29"/>
      <c r="Y323" s="29"/>
      <c r="Z323" s="29"/>
      <c r="AA323" s="29"/>
      <c r="AB323" s="29"/>
      <c r="AC323" s="29"/>
      <c r="AD323" s="29"/>
      <c r="AE323" s="29"/>
      <c r="AT323" s="17" t="s">
        <v>979</v>
      </c>
      <c r="AU323" s="17" t="s">
        <v>82</v>
      </c>
    </row>
    <row r="324" spans="1:65" s="14" customFormat="1" x14ac:dyDescent="0.2">
      <c r="B324" s="163"/>
      <c r="D324" s="153" t="s">
        <v>169</v>
      </c>
      <c r="E324" s="164" t="s">
        <v>1</v>
      </c>
      <c r="F324" s="165" t="s">
        <v>2159</v>
      </c>
      <c r="H324" s="166">
        <v>1741.02</v>
      </c>
      <c r="L324" s="163"/>
      <c r="M324" s="167"/>
      <c r="N324" s="168"/>
      <c r="O324" s="168"/>
      <c r="P324" s="168"/>
      <c r="Q324" s="168"/>
      <c r="R324" s="168"/>
      <c r="S324" s="168"/>
      <c r="T324" s="169"/>
      <c r="AT324" s="164" t="s">
        <v>169</v>
      </c>
      <c r="AU324" s="164" t="s">
        <v>82</v>
      </c>
      <c r="AV324" s="14" t="s">
        <v>82</v>
      </c>
      <c r="AW324" s="14" t="s">
        <v>171</v>
      </c>
      <c r="AX324" s="14" t="s">
        <v>80</v>
      </c>
      <c r="AY324" s="164" t="s">
        <v>157</v>
      </c>
    </row>
    <row r="325" spans="1:65" s="2" customFormat="1" ht="24" x14ac:dyDescent="0.2">
      <c r="A325" s="29"/>
      <c r="B325" s="140"/>
      <c r="C325" s="141" t="s">
        <v>655</v>
      </c>
      <c r="D325" s="141" t="s">
        <v>160</v>
      </c>
      <c r="E325" s="142" t="s">
        <v>1363</v>
      </c>
      <c r="F325" s="143" t="s">
        <v>1364</v>
      </c>
      <c r="G325" s="144" t="s">
        <v>186</v>
      </c>
      <c r="H325" s="145">
        <v>58.033999999999999</v>
      </c>
      <c r="I325" s="146"/>
      <c r="J325" s="146">
        <f>ROUND(I325*H325,2)</f>
        <v>0</v>
      </c>
      <c r="K325" s="143" t="s">
        <v>1963</v>
      </c>
      <c r="L325" s="30"/>
      <c r="M325" s="147" t="s">
        <v>1</v>
      </c>
      <c r="N325" s="148" t="s">
        <v>37</v>
      </c>
      <c r="O325" s="149">
        <v>0.16400000000000001</v>
      </c>
      <c r="P325" s="149">
        <f>O325*H325</f>
        <v>9.517576</v>
      </c>
      <c r="Q325" s="149">
        <v>0</v>
      </c>
      <c r="R325" s="149">
        <f>Q325*H325</f>
        <v>0</v>
      </c>
      <c r="S325" s="149">
        <v>0</v>
      </c>
      <c r="T325" s="150">
        <f>S325*H325</f>
        <v>0</v>
      </c>
      <c r="U325" s="29"/>
      <c r="V325" s="29"/>
      <c r="W325" s="29"/>
      <c r="X325" s="29"/>
      <c r="Y325" s="29"/>
      <c r="Z325" s="29"/>
      <c r="AA325" s="29"/>
      <c r="AB325" s="29"/>
      <c r="AC325" s="29"/>
      <c r="AD325" s="29"/>
      <c r="AE325" s="29"/>
      <c r="AR325" s="151" t="s">
        <v>165</v>
      </c>
      <c r="AT325" s="151" t="s">
        <v>160</v>
      </c>
      <c r="AU325" s="151" t="s">
        <v>82</v>
      </c>
      <c r="AY325" s="17" t="s">
        <v>157</v>
      </c>
      <c r="BE325" s="152">
        <f>IF(N325="základní",J325,0)</f>
        <v>0</v>
      </c>
      <c r="BF325" s="152">
        <f>IF(N325="snížená",J325,0)</f>
        <v>0</v>
      </c>
      <c r="BG325" s="152">
        <f>IF(N325="zákl. přenesená",J325,0)</f>
        <v>0</v>
      </c>
      <c r="BH325" s="152">
        <f>IF(N325="sníž. přenesená",J325,0)</f>
        <v>0</v>
      </c>
      <c r="BI325" s="152">
        <f>IF(N325="nulová",J325,0)</f>
        <v>0</v>
      </c>
      <c r="BJ325" s="17" t="s">
        <v>80</v>
      </c>
      <c r="BK325" s="152">
        <f>ROUND(I325*H325,2)</f>
        <v>0</v>
      </c>
      <c r="BL325" s="17" t="s">
        <v>165</v>
      </c>
      <c r="BM325" s="151" t="s">
        <v>2160</v>
      </c>
    </row>
    <row r="326" spans="1:65" s="2" customFormat="1" ht="19.5" x14ac:dyDescent="0.2">
      <c r="A326" s="29"/>
      <c r="B326" s="30"/>
      <c r="C326" s="29"/>
      <c r="D326" s="153" t="s">
        <v>979</v>
      </c>
      <c r="E326" s="29"/>
      <c r="F326" s="154" t="s">
        <v>2161</v>
      </c>
      <c r="G326" s="29"/>
      <c r="H326" s="29"/>
      <c r="I326" s="29"/>
      <c r="J326" s="29"/>
      <c r="K326" s="29"/>
      <c r="L326" s="30"/>
      <c r="M326" s="155"/>
      <c r="N326" s="156"/>
      <c r="O326" s="55"/>
      <c r="P326" s="55"/>
      <c r="Q326" s="55"/>
      <c r="R326" s="55"/>
      <c r="S326" s="55"/>
      <c r="T326" s="56"/>
      <c r="U326" s="29"/>
      <c r="V326" s="29"/>
      <c r="W326" s="29"/>
      <c r="X326" s="29"/>
      <c r="Y326" s="29"/>
      <c r="Z326" s="29"/>
      <c r="AA326" s="29"/>
      <c r="AB326" s="29"/>
      <c r="AC326" s="29"/>
      <c r="AD326" s="29"/>
      <c r="AE326" s="29"/>
      <c r="AT326" s="17" t="s">
        <v>979</v>
      </c>
      <c r="AU326" s="17" t="s">
        <v>82</v>
      </c>
    </row>
    <row r="327" spans="1:65" s="14" customFormat="1" x14ac:dyDescent="0.2">
      <c r="B327" s="163"/>
      <c r="D327" s="153" t="s">
        <v>169</v>
      </c>
      <c r="E327" s="164" t="s">
        <v>1</v>
      </c>
      <c r="F327" s="165" t="s">
        <v>2162</v>
      </c>
      <c r="H327" s="166">
        <v>58.033999999999999</v>
      </c>
      <c r="L327" s="163"/>
      <c r="M327" s="167"/>
      <c r="N327" s="168"/>
      <c r="O327" s="168"/>
      <c r="P327" s="168"/>
      <c r="Q327" s="168"/>
      <c r="R327" s="168"/>
      <c r="S327" s="168"/>
      <c r="T327" s="169"/>
      <c r="AT327" s="164" t="s">
        <v>169</v>
      </c>
      <c r="AU327" s="164" t="s">
        <v>82</v>
      </c>
      <c r="AV327" s="14" t="s">
        <v>82</v>
      </c>
      <c r="AW327" s="14" t="s">
        <v>171</v>
      </c>
      <c r="AX327" s="14" t="s">
        <v>80</v>
      </c>
      <c r="AY327" s="164" t="s">
        <v>157</v>
      </c>
    </row>
    <row r="328" spans="1:65" s="2" customFormat="1" ht="33" customHeight="1" x14ac:dyDescent="0.2">
      <c r="A328" s="29"/>
      <c r="B328" s="140"/>
      <c r="C328" s="141" t="s">
        <v>660</v>
      </c>
      <c r="D328" s="141" t="s">
        <v>160</v>
      </c>
      <c r="E328" s="142" t="s">
        <v>2163</v>
      </c>
      <c r="F328" s="143" t="s">
        <v>2164</v>
      </c>
      <c r="G328" s="144" t="s">
        <v>186</v>
      </c>
      <c r="H328" s="145">
        <v>85.781000000000006</v>
      </c>
      <c r="I328" s="146"/>
      <c r="J328" s="146">
        <f>ROUND(I328*H328,2)</f>
        <v>0</v>
      </c>
      <c r="K328" s="143" t="s">
        <v>164</v>
      </c>
      <c r="L328" s="30"/>
      <c r="M328" s="147" t="s">
        <v>1</v>
      </c>
      <c r="N328" s="148" t="s">
        <v>37</v>
      </c>
      <c r="O328" s="149">
        <v>0.63800000000000001</v>
      </c>
      <c r="P328" s="149">
        <f>O328*H328</f>
        <v>54.728278000000003</v>
      </c>
      <c r="Q328" s="149">
        <v>0</v>
      </c>
      <c r="R328" s="149">
        <f>Q328*H328</f>
        <v>0</v>
      </c>
      <c r="S328" s="149">
        <v>0</v>
      </c>
      <c r="T328" s="150">
        <f>S328*H328</f>
        <v>0</v>
      </c>
      <c r="U328" s="29"/>
      <c r="V328" s="29"/>
      <c r="W328" s="29"/>
      <c r="X328" s="29"/>
      <c r="Y328" s="29"/>
      <c r="Z328" s="29"/>
      <c r="AA328" s="29"/>
      <c r="AB328" s="29"/>
      <c r="AC328" s="29"/>
      <c r="AD328" s="29"/>
      <c r="AE328" s="29"/>
      <c r="AR328" s="151" t="s">
        <v>165</v>
      </c>
      <c r="AT328" s="151" t="s">
        <v>160</v>
      </c>
      <c r="AU328" s="151" t="s">
        <v>82</v>
      </c>
      <c r="AY328" s="17" t="s">
        <v>157</v>
      </c>
      <c r="BE328" s="152">
        <f>IF(N328="základní",J328,0)</f>
        <v>0</v>
      </c>
      <c r="BF328" s="152">
        <f>IF(N328="snížená",J328,0)</f>
        <v>0</v>
      </c>
      <c r="BG328" s="152">
        <f>IF(N328="zákl. přenesená",J328,0)</f>
        <v>0</v>
      </c>
      <c r="BH328" s="152">
        <f>IF(N328="sníž. přenesená",J328,0)</f>
        <v>0</v>
      </c>
      <c r="BI328" s="152">
        <f>IF(N328="nulová",J328,0)</f>
        <v>0</v>
      </c>
      <c r="BJ328" s="17" t="s">
        <v>80</v>
      </c>
      <c r="BK328" s="152">
        <f>ROUND(I328*H328,2)</f>
        <v>0</v>
      </c>
      <c r="BL328" s="17" t="s">
        <v>165</v>
      </c>
      <c r="BM328" s="151" t="s">
        <v>2165</v>
      </c>
    </row>
    <row r="329" spans="1:65" s="14" customFormat="1" x14ac:dyDescent="0.2">
      <c r="B329" s="163"/>
      <c r="D329" s="153" t="s">
        <v>169</v>
      </c>
      <c r="E329" s="164" t="s">
        <v>1</v>
      </c>
      <c r="F329" s="165" t="s">
        <v>2166</v>
      </c>
      <c r="H329" s="166">
        <v>85.781000000000006</v>
      </c>
      <c r="L329" s="163"/>
      <c r="M329" s="167"/>
      <c r="N329" s="168"/>
      <c r="O329" s="168"/>
      <c r="P329" s="168"/>
      <c r="Q329" s="168"/>
      <c r="R329" s="168"/>
      <c r="S329" s="168"/>
      <c r="T329" s="169"/>
      <c r="AT329" s="164" t="s">
        <v>169</v>
      </c>
      <c r="AU329" s="164" t="s">
        <v>82</v>
      </c>
      <c r="AV329" s="14" t="s">
        <v>82</v>
      </c>
      <c r="AW329" s="14" t="s">
        <v>171</v>
      </c>
      <c r="AX329" s="14" t="s">
        <v>80</v>
      </c>
      <c r="AY329" s="164" t="s">
        <v>157</v>
      </c>
    </row>
    <row r="330" spans="1:65" s="12" customFormat="1" ht="22.9" customHeight="1" x14ac:dyDescent="0.2">
      <c r="B330" s="128"/>
      <c r="D330" s="129" t="s">
        <v>71</v>
      </c>
      <c r="E330" s="138" t="s">
        <v>1366</v>
      </c>
      <c r="F330" s="138" t="s">
        <v>1367</v>
      </c>
      <c r="J330" s="139">
        <f>BK330</f>
        <v>0</v>
      </c>
      <c r="L330" s="128"/>
      <c r="M330" s="132"/>
      <c r="N330" s="133"/>
      <c r="O330" s="133"/>
      <c r="P330" s="134">
        <f>SUM(P331:P334)</f>
        <v>122.18731200000001</v>
      </c>
      <c r="Q330" s="133"/>
      <c r="R330" s="134">
        <f>SUM(R331:R334)</f>
        <v>0</v>
      </c>
      <c r="S330" s="133"/>
      <c r="T330" s="135">
        <f>SUM(T331:T334)</f>
        <v>0</v>
      </c>
      <c r="AR330" s="129" t="s">
        <v>80</v>
      </c>
      <c r="AT330" s="136" t="s">
        <v>71</v>
      </c>
      <c r="AU330" s="136" t="s">
        <v>80</v>
      </c>
      <c r="AY330" s="129" t="s">
        <v>157</v>
      </c>
      <c r="BK330" s="137">
        <f>SUM(BK331:BK334)</f>
        <v>0</v>
      </c>
    </row>
    <row r="331" spans="1:65" s="2" customFormat="1" ht="44.25" customHeight="1" x14ac:dyDescent="0.2">
      <c r="A331" s="29"/>
      <c r="B331" s="140"/>
      <c r="C331" s="141" t="s">
        <v>661</v>
      </c>
      <c r="D331" s="141" t="s">
        <v>160</v>
      </c>
      <c r="E331" s="142" t="s">
        <v>1368</v>
      </c>
      <c r="F331" s="143" t="s">
        <v>1369</v>
      </c>
      <c r="G331" s="144" t="s">
        <v>186</v>
      </c>
      <c r="H331" s="145">
        <v>282.84100000000001</v>
      </c>
      <c r="I331" s="146"/>
      <c r="J331" s="146">
        <f>ROUND(I331*H331,2)</f>
        <v>0</v>
      </c>
      <c r="K331" s="143" t="s">
        <v>1963</v>
      </c>
      <c r="L331" s="30"/>
      <c r="M331" s="147" t="s">
        <v>1</v>
      </c>
      <c r="N331" s="148" t="s">
        <v>37</v>
      </c>
      <c r="O331" s="149">
        <v>0.432</v>
      </c>
      <c r="P331" s="149">
        <f>O331*H331</f>
        <v>122.18731200000001</v>
      </c>
      <c r="Q331" s="149">
        <v>0</v>
      </c>
      <c r="R331" s="149">
        <f>Q331*H331</f>
        <v>0</v>
      </c>
      <c r="S331" s="149">
        <v>0</v>
      </c>
      <c r="T331" s="150">
        <f>S331*H331</f>
        <v>0</v>
      </c>
      <c r="U331" s="29"/>
      <c r="V331" s="29"/>
      <c r="W331" s="29"/>
      <c r="X331" s="29"/>
      <c r="Y331" s="29"/>
      <c r="Z331" s="29"/>
      <c r="AA331" s="29"/>
      <c r="AB331" s="29"/>
      <c r="AC331" s="29"/>
      <c r="AD331" s="29"/>
      <c r="AE331" s="29"/>
      <c r="AR331" s="151" t="s">
        <v>165</v>
      </c>
      <c r="AT331" s="151" t="s">
        <v>160</v>
      </c>
      <c r="AU331" s="151" t="s">
        <v>82</v>
      </c>
      <c r="AY331" s="17" t="s">
        <v>157</v>
      </c>
      <c r="BE331" s="152">
        <f>IF(N331="základní",J331,0)</f>
        <v>0</v>
      </c>
      <c r="BF331" s="152">
        <f>IF(N331="snížená",J331,0)</f>
        <v>0</v>
      </c>
      <c r="BG331" s="152">
        <f>IF(N331="zákl. přenesená",J331,0)</f>
        <v>0</v>
      </c>
      <c r="BH331" s="152">
        <f>IF(N331="sníž. přenesená",J331,0)</f>
        <v>0</v>
      </c>
      <c r="BI331" s="152">
        <f>IF(N331="nulová",J331,0)</f>
        <v>0</v>
      </c>
      <c r="BJ331" s="17" t="s">
        <v>80</v>
      </c>
      <c r="BK331" s="152">
        <f>ROUND(I331*H331,2)</f>
        <v>0</v>
      </c>
      <c r="BL331" s="17" t="s">
        <v>165</v>
      </c>
      <c r="BM331" s="151" t="s">
        <v>2167</v>
      </c>
    </row>
    <row r="332" spans="1:65" s="2" customFormat="1" ht="58.5" x14ac:dyDescent="0.2">
      <c r="A332" s="29"/>
      <c r="B332" s="30"/>
      <c r="C332" s="29"/>
      <c r="D332" s="153" t="s">
        <v>167</v>
      </c>
      <c r="E332" s="29"/>
      <c r="F332" s="154" t="s">
        <v>1371</v>
      </c>
      <c r="G332" s="29"/>
      <c r="H332" s="29"/>
      <c r="I332" s="29"/>
      <c r="J332" s="29"/>
      <c r="K332" s="29"/>
      <c r="L332" s="30"/>
      <c r="M332" s="155"/>
      <c r="N332" s="156"/>
      <c r="O332" s="55"/>
      <c r="P332" s="55"/>
      <c r="Q332" s="55"/>
      <c r="R332" s="55"/>
      <c r="S332" s="55"/>
      <c r="T332" s="56"/>
      <c r="U332" s="29"/>
      <c r="V332" s="29"/>
      <c r="W332" s="29"/>
      <c r="X332" s="29"/>
      <c r="Y332" s="29"/>
      <c r="Z332" s="29"/>
      <c r="AA332" s="29"/>
      <c r="AB332" s="29"/>
      <c r="AC332" s="29"/>
      <c r="AD332" s="29"/>
      <c r="AE332" s="29"/>
      <c r="AT332" s="17" t="s">
        <v>167</v>
      </c>
      <c r="AU332" s="17" t="s">
        <v>82</v>
      </c>
    </row>
    <row r="333" spans="1:65" s="2" customFormat="1" ht="29.25" x14ac:dyDescent="0.2">
      <c r="A333" s="29"/>
      <c r="B333" s="30"/>
      <c r="C333" s="29"/>
      <c r="D333" s="153" t="s">
        <v>979</v>
      </c>
      <c r="E333" s="29"/>
      <c r="F333" s="154" t="s">
        <v>2168</v>
      </c>
      <c r="G333" s="29"/>
      <c r="H333" s="29"/>
      <c r="I333" s="29"/>
      <c r="J333" s="29"/>
      <c r="K333" s="29"/>
      <c r="L333" s="30"/>
      <c r="M333" s="155"/>
      <c r="N333" s="156"/>
      <c r="O333" s="55"/>
      <c r="P333" s="55"/>
      <c r="Q333" s="55"/>
      <c r="R333" s="55"/>
      <c r="S333" s="55"/>
      <c r="T333" s="56"/>
      <c r="U333" s="29"/>
      <c r="V333" s="29"/>
      <c r="W333" s="29"/>
      <c r="X333" s="29"/>
      <c r="Y333" s="29"/>
      <c r="Z333" s="29"/>
      <c r="AA333" s="29"/>
      <c r="AB333" s="29"/>
      <c r="AC333" s="29"/>
      <c r="AD333" s="29"/>
      <c r="AE333" s="29"/>
      <c r="AT333" s="17" t="s">
        <v>979</v>
      </c>
      <c r="AU333" s="17" t="s">
        <v>82</v>
      </c>
    </row>
    <row r="334" spans="1:65" s="14" customFormat="1" ht="22.5" x14ac:dyDescent="0.2">
      <c r="B334" s="163"/>
      <c r="D334" s="153" t="s">
        <v>169</v>
      </c>
      <c r="E334" s="164" t="s">
        <v>1</v>
      </c>
      <c r="F334" s="165" t="s">
        <v>2148</v>
      </c>
      <c r="H334" s="166">
        <v>282.84100000000001</v>
      </c>
      <c r="L334" s="163"/>
      <c r="M334" s="167"/>
      <c r="N334" s="168"/>
      <c r="O334" s="168"/>
      <c r="P334" s="168"/>
      <c r="Q334" s="168"/>
      <c r="R334" s="168"/>
      <c r="S334" s="168"/>
      <c r="T334" s="169"/>
      <c r="AT334" s="164" t="s">
        <v>169</v>
      </c>
      <c r="AU334" s="164" t="s">
        <v>82</v>
      </c>
      <c r="AV334" s="14" t="s">
        <v>82</v>
      </c>
      <c r="AW334" s="14" t="s">
        <v>171</v>
      </c>
      <c r="AX334" s="14" t="s">
        <v>80</v>
      </c>
      <c r="AY334" s="164" t="s">
        <v>157</v>
      </c>
    </row>
    <row r="335" spans="1:65" s="12" customFormat="1" ht="25.9" customHeight="1" x14ac:dyDescent="0.2">
      <c r="B335" s="128"/>
      <c r="D335" s="129" t="s">
        <v>71</v>
      </c>
      <c r="E335" s="130" t="s">
        <v>1373</v>
      </c>
      <c r="F335" s="130" t="s">
        <v>1374</v>
      </c>
      <c r="J335" s="131">
        <f>BK335</f>
        <v>0</v>
      </c>
      <c r="L335" s="128"/>
      <c r="M335" s="132"/>
      <c r="N335" s="133"/>
      <c r="O335" s="133"/>
      <c r="P335" s="134">
        <f>P336</f>
        <v>10.317764</v>
      </c>
      <c r="Q335" s="133"/>
      <c r="R335" s="134">
        <f>R336</f>
        <v>0.14399999999999999</v>
      </c>
      <c r="S335" s="133"/>
      <c r="T335" s="135">
        <f>T336</f>
        <v>0</v>
      </c>
      <c r="AR335" s="129" t="s">
        <v>82</v>
      </c>
      <c r="AT335" s="136" t="s">
        <v>71</v>
      </c>
      <c r="AU335" s="136" t="s">
        <v>72</v>
      </c>
      <c r="AY335" s="129" t="s">
        <v>157</v>
      </c>
      <c r="BK335" s="137">
        <f>BK336</f>
        <v>0</v>
      </c>
    </row>
    <row r="336" spans="1:65" s="12" customFormat="1" ht="22.9" customHeight="1" x14ac:dyDescent="0.2">
      <c r="B336" s="128"/>
      <c r="D336" s="129" t="s">
        <v>71</v>
      </c>
      <c r="E336" s="138" t="s">
        <v>1375</v>
      </c>
      <c r="F336" s="138" t="s">
        <v>1376</v>
      </c>
      <c r="J336" s="139">
        <f>BK336</f>
        <v>0</v>
      </c>
      <c r="L336" s="128"/>
      <c r="M336" s="132"/>
      <c r="N336" s="133"/>
      <c r="O336" s="133"/>
      <c r="P336" s="134">
        <f>SUM(P337:P346)</f>
        <v>10.317764</v>
      </c>
      <c r="Q336" s="133"/>
      <c r="R336" s="134">
        <f>SUM(R337:R346)</f>
        <v>0.14399999999999999</v>
      </c>
      <c r="S336" s="133"/>
      <c r="T336" s="135">
        <f>SUM(T337:T346)</f>
        <v>0</v>
      </c>
      <c r="AR336" s="129" t="s">
        <v>82</v>
      </c>
      <c r="AT336" s="136" t="s">
        <v>71</v>
      </c>
      <c r="AU336" s="136" t="s">
        <v>80</v>
      </c>
      <c r="AY336" s="129" t="s">
        <v>157</v>
      </c>
      <c r="BK336" s="137">
        <f>SUM(BK337:BK346)</f>
        <v>0</v>
      </c>
    </row>
    <row r="337" spans="1:65" s="2" customFormat="1" ht="33" customHeight="1" x14ac:dyDescent="0.2">
      <c r="A337" s="29"/>
      <c r="B337" s="140"/>
      <c r="C337" s="141" t="s">
        <v>663</v>
      </c>
      <c r="D337" s="141" t="s">
        <v>160</v>
      </c>
      <c r="E337" s="142" t="s">
        <v>1377</v>
      </c>
      <c r="F337" s="143" t="s">
        <v>1378</v>
      </c>
      <c r="G337" s="144" t="s">
        <v>195</v>
      </c>
      <c r="H337" s="145">
        <v>59.987000000000002</v>
      </c>
      <c r="I337" s="146"/>
      <c r="J337" s="146">
        <f>ROUND(I337*H337,2)</f>
        <v>0</v>
      </c>
      <c r="K337" s="143" t="s">
        <v>1963</v>
      </c>
      <c r="L337" s="30"/>
      <c r="M337" s="147" t="s">
        <v>1</v>
      </c>
      <c r="N337" s="148" t="s">
        <v>37</v>
      </c>
      <c r="O337" s="149">
        <v>5.3999999999999999E-2</v>
      </c>
      <c r="P337" s="149">
        <f>O337*H337</f>
        <v>3.2392980000000002</v>
      </c>
      <c r="Q337" s="149">
        <v>0</v>
      </c>
      <c r="R337" s="149">
        <f>Q337*H337</f>
        <v>0</v>
      </c>
      <c r="S337" s="149">
        <v>0</v>
      </c>
      <c r="T337" s="150">
        <f>S337*H337</f>
        <v>0</v>
      </c>
      <c r="U337" s="29"/>
      <c r="V337" s="29"/>
      <c r="W337" s="29"/>
      <c r="X337" s="29"/>
      <c r="Y337" s="29"/>
      <c r="Z337" s="29"/>
      <c r="AA337" s="29"/>
      <c r="AB337" s="29"/>
      <c r="AC337" s="29"/>
      <c r="AD337" s="29"/>
      <c r="AE337" s="29"/>
      <c r="AR337" s="151" t="s">
        <v>262</v>
      </c>
      <c r="AT337" s="151" t="s">
        <v>160</v>
      </c>
      <c r="AU337" s="151" t="s">
        <v>82</v>
      </c>
      <c r="AY337" s="17" t="s">
        <v>157</v>
      </c>
      <c r="BE337" s="152">
        <f>IF(N337="základní",J337,0)</f>
        <v>0</v>
      </c>
      <c r="BF337" s="152">
        <f>IF(N337="snížená",J337,0)</f>
        <v>0</v>
      </c>
      <c r="BG337" s="152">
        <f>IF(N337="zákl. přenesená",J337,0)</f>
        <v>0</v>
      </c>
      <c r="BH337" s="152">
        <f>IF(N337="sníž. přenesená",J337,0)</f>
        <v>0</v>
      </c>
      <c r="BI337" s="152">
        <f>IF(N337="nulová",J337,0)</f>
        <v>0</v>
      </c>
      <c r="BJ337" s="17" t="s">
        <v>80</v>
      </c>
      <c r="BK337" s="152">
        <f>ROUND(I337*H337,2)</f>
        <v>0</v>
      </c>
      <c r="BL337" s="17" t="s">
        <v>262</v>
      </c>
      <c r="BM337" s="151" t="s">
        <v>2169</v>
      </c>
    </row>
    <row r="338" spans="1:65" s="2" customFormat="1" ht="29.25" x14ac:dyDescent="0.2">
      <c r="A338" s="29"/>
      <c r="B338" s="30"/>
      <c r="C338" s="29"/>
      <c r="D338" s="153" t="s">
        <v>167</v>
      </c>
      <c r="E338" s="29"/>
      <c r="F338" s="154" t="s">
        <v>1380</v>
      </c>
      <c r="G338" s="29"/>
      <c r="H338" s="29"/>
      <c r="I338" s="29"/>
      <c r="J338" s="29"/>
      <c r="K338" s="29"/>
      <c r="L338" s="30"/>
      <c r="M338" s="155"/>
      <c r="N338" s="156"/>
      <c r="O338" s="55"/>
      <c r="P338" s="55"/>
      <c r="Q338" s="55"/>
      <c r="R338" s="55"/>
      <c r="S338" s="55"/>
      <c r="T338" s="56"/>
      <c r="U338" s="29"/>
      <c r="V338" s="29"/>
      <c r="W338" s="29"/>
      <c r="X338" s="29"/>
      <c r="Y338" s="29"/>
      <c r="Z338" s="29"/>
      <c r="AA338" s="29"/>
      <c r="AB338" s="29"/>
      <c r="AC338" s="29"/>
      <c r="AD338" s="29"/>
      <c r="AE338" s="29"/>
      <c r="AT338" s="17" t="s">
        <v>167</v>
      </c>
      <c r="AU338" s="17" t="s">
        <v>82</v>
      </c>
    </row>
    <row r="339" spans="1:65" s="2" customFormat="1" ht="29.25" x14ac:dyDescent="0.2">
      <c r="A339" s="29"/>
      <c r="B339" s="30"/>
      <c r="C339" s="29"/>
      <c r="D339" s="153" t="s">
        <v>979</v>
      </c>
      <c r="E339" s="29"/>
      <c r="F339" s="154" t="s">
        <v>2170</v>
      </c>
      <c r="G339" s="29"/>
      <c r="H339" s="29"/>
      <c r="I339" s="29"/>
      <c r="J339" s="29"/>
      <c r="K339" s="29"/>
      <c r="L339" s="30"/>
      <c r="M339" s="155"/>
      <c r="N339" s="156"/>
      <c r="O339" s="55"/>
      <c r="P339" s="55"/>
      <c r="Q339" s="55"/>
      <c r="R339" s="55"/>
      <c r="S339" s="55"/>
      <c r="T339" s="56"/>
      <c r="U339" s="29"/>
      <c r="V339" s="29"/>
      <c r="W339" s="29"/>
      <c r="X339" s="29"/>
      <c r="Y339" s="29"/>
      <c r="Z339" s="29"/>
      <c r="AA339" s="29"/>
      <c r="AB339" s="29"/>
      <c r="AC339" s="29"/>
      <c r="AD339" s="29"/>
      <c r="AE339" s="29"/>
      <c r="AT339" s="17" t="s">
        <v>979</v>
      </c>
      <c r="AU339" s="17" t="s">
        <v>82</v>
      </c>
    </row>
    <row r="340" spans="1:65" s="14" customFormat="1" x14ac:dyDescent="0.2">
      <c r="B340" s="163"/>
      <c r="D340" s="153" t="s">
        <v>169</v>
      </c>
      <c r="E340" s="164" t="s">
        <v>1</v>
      </c>
      <c r="F340" s="165" t="s">
        <v>2171</v>
      </c>
      <c r="H340" s="166">
        <v>59.987000000000002</v>
      </c>
      <c r="L340" s="163"/>
      <c r="M340" s="167"/>
      <c r="N340" s="168"/>
      <c r="O340" s="168"/>
      <c r="P340" s="168"/>
      <c r="Q340" s="168"/>
      <c r="R340" s="168"/>
      <c r="S340" s="168"/>
      <c r="T340" s="169"/>
      <c r="AT340" s="164" t="s">
        <v>169</v>
      </c>
      <c r="AU340" s="164" t="s">
        <v>82</v>
      </c>
      <c r="AV340" s="14" t="s">
        <v>82</v>
      </c>
      <c r="AW340" s="14" t="s">
        <v>171</v>
      </c>
      <c r="AX340" s="14" t="s">
        <v>80</v>
      </c>
      <c r="AY340" s="164" t="s">
        <v>157</v>
      </c>
    </row>
    <row r="341" spans="1:65" s="2" customFormat="1" ht="16.5" customHeight="1" x14ac:dyDescent="0.2">
      <c r="A341" s="29"/>
      <c r="B341" s="140"/>
      <c r="C341" s="177" t="s">
        <v>665</v>
      </c>
      <c r="D341" s="177" t="s">
        <v>183</v>
      </c>
      <c r="E341" s="178" t="s">
        <v>1382</v>
      </c>
      <c r="F341" s="179" t="s">
        <v>1383</v>
      </c>
      <c r="G341" s="180" t="s">
        <v>186</v>
      </c>
      <c r="H341" s="181">
        <v>2.4E-2</v>
      </c>
      <c r="I341" s="182"/>
      <c r="J341" s="182">
        <f>ROUND(I341*H341,2)</f>
        <v>0</v>
      </c>
      <c r="K341" s="179" t="s">
        <v>1963</v>
      </c>
      <c r="L341" s="183"/>
      <c r="M341" s="184" t="s">
        <v>1</v>
      </c>
      <c r="N341" s="185" t="s">
        <v>37</v>
      </c>
      <c r="O341" s="149">
        <v>0</v>
      </c>
      <c r="P341" s="149">
        <f>O341*H341</f>
        <v>0</v>
      </c>
      <c r="Q341" s="149">
        <v>1</v>
      </c>
      <c r="R341" s="149">
        <f>Q341*H341</f>
        <v>2.4E-2</v>
      </c>
      <c r="S341" s="149">
        <v>0</v>
      </c>
      <c r="T341" s="150">
        <f>S341*H341</f>
        <v>0</v>
      </c>
      <c r="U341" s="29"/>
      <c r="V341" s="29"/>
      <c r="W341" s="29"/>
      <c r="X341" s="29"/>
      <c r="Y341" s="29"/>
      <c r="Z341" s="29"/>
      <c r="AA341" s="29"/>
      <c r="AB341" s="29"/>
      <c r="AC341" s="29"/>
      <c r="AD341" s="29"/>
      <c r="AE341" s="29"/>
      <c r="AR341" s="151" t="s">
        <v>396</v>
      </c>
      <c r="AT341" s="151" t="s">
        <v>183</v>
      </c>
      <c r="AU341" s="151" t="s">
        <v>82</v>
      </c>
      <c r="AY341" s="17" t="s">
        <v>157</v>
      </c>
      <c r="BE341" s="152">
        <f>IF(N341="základní",J341,0)</f>
        <v>0</v>
      </c>
      <c r="BF341" s="152">
        <f>IF(N341="snížená",J341,0)</f>
        <v>0</v>
      </c>
      <c r="BG341" s="152">
        <f>IF(N341="zákl. přenesená",J341,0)</f>
        <v>0</v>
      </c>
      <c r="BH341" s="152">
        <f>IF(N341="sníž. přenesená",J341,0)</f>
        <v>0</v>
      </c>
      <c r="BI341" s="152">
        <f>IF(N341="nulová",J341,0)</f>
        <v>0</v>
      </c>
      <c r="BJ341" s="17" t="s">
        <v>80</v>
      </c>
      <c r="BK341" s="152">
        <f>ROUND(I341*H341,2)</f>
        <v>0</v>
      </c>
      <c r="BL341" s="17" t="s">
        <v>262</v>
      </c>
      <c r="BM341" s="151" t="s">
        <v>2172</v>
      </c>
    </row>
    <row r="342" spans="1:65" s="2" customFormat="1" ht="36" x14ac:dyDescent="0.2">
      <c r="A342" s="29"/>
      <c r="B342" s="140"/>
      <c r="C342" s="141" t="s">
        <v>670</v>
      </c>
      <c r="D342" s="141" t="s">
        <v>160</v>
      </c>
      <c r="E342" s="142" t="s">
        <v>1387</v>
      </c>
      <c r="F342" s="143" t="s">
        <v>1388</v>
      </c>
      <c r="G342" s="144" t="s">
        <v>195</v>
      </c>
      <c r="H342" s="145">
        <v>119.974</v>
      </c>
      <c r="I342" s="146"/>
      <c r="J342" s="146">
        <f>ROUND(I342*H342,2)</f>
        <v>0</v>
      </c>
      <c r="K342" s="143" t="s">
        <v>1963</v>
      </c>
      <c r="L342" s="30"/>
      <c r="M342" s="147" t="s">
        <v>1</v>
      </c>
      <c r="N342" s="148" t="s">
        <v>37</v>
      </c>
      <c r="O342" s="149">
        <v>5.8999999999999997E-2</v>
      </c>
      <c r="P342" s="149">
        <f>O342*H342</f>
        <v>7.0784659999999997</v>
      </c>
      <c r="Q342" s="149">
        <v>0</v>
      </c>
      <c r="R342" s="149">
        <f>Q342*H342</f>
        <v>0</v>
      </c>
      <c r="S342" s="149">
        <v>0</v>
      </c>
      <c r="T342" s="150">
        <f>S342*H342</f>
        <v>0</v>
      </c>
      <c r="U342" s="29"/>
      <c r="V342" s="29"/>
      <c r="W342" s="29"/>
      <c r="X342" s="29"/>
      <c r="Y342" s="29"/>
      <c r="Z342" s="29"/>
      <c r="AA342" s="29"/>
      <c r="AB342" s="29"/>
      <c r="AC342" s="29"/>
      <c r="AD342" s="29"/>
      <c r="AE342" s="29"/>
      <c r="AR342" s="151" t="s">
        <v>262</v>
      </c>
      <c r="AT342" s="151" t="s">
        <v>160</v>
      </c>
      <c r="AU342" s="151" t="s">
        <v>82</v>
      </c>
      <c r="AY342" s="17" t="s">
        <v>157</v>
      </c>
      <c r="BE342" s="152">
        <f>IF(N342="základní",J342,0)</f>
        <v>0</v>
      </c>
      <c r="BF342" s="152">
        <f>IF(N342="snížená",J342,0)</f>
        <v>0</v>
      </c>
      <c r="BG342" s="152">
        <f>IF(N342="zákl. přenesená",J342,0)</f>
        <v>0</v>
      </c>
      <c r="BH342" s="152">
        <f>IF(N342="sníž. přenesená",J342,0)</f>
        <v>0</v>
      </c>
      <c r="BI342" s="152">
        <f>IF(N342="nulová",J342,0)</f>
        <v>0</v>
      </c>
      <c r="BJ342" s="17" t="s">
        <v>80</v>
      </c>
      <c r="BK342" s="152">
        <f>ROUND(I342*H342,2)</f>
        <v>0</v>
      </c>
      <c r="BL342" s="17" t="s">
        <v>262</v>
      </c>
      <c r="BM342" s="151" t="s">
        <v>2173</v>
      </c>
    </row>
    <row r="343" spans="1:65" s="2" customFormat="1" ht="29.25" x14ac:dyDescent="0.2">
      <c r="A343" s="29"/>
      <c r="B343" s="30"/>
      <c r="C343" s="29"/>
      <c r="D343" s="153" t="s">
        <v>167</v>
      </c>
      <c r="E343" s="29"/>
      <c r="F343" s="154" t="s">
        <v>1380</v>
      </c>
      <c r="G343" s="29"/>
      <c r="H343" s="29"/>
      <c r="I343" s="29"/>
      <c r="J343" s="29"/>
      <c r="K343" s="29"/>
      <c r="L343" s="30"/>
      <c r="M343" s="155"/>
      <c r="N343" s="156"/>
      <c r="O343" s="55"/>
      <c r="P343" s="55"/>
      <c r="Q343" s="55"/>
      <c r="R343" s="55"/>
      <c r="S343" s="55"/>
      <c r="T343" s="56"/>
      <c r="U343" s="29"/>
      <c r="V343" s="29"/>
      <c r="W343" s="29"/>
      <c r="X343" s="29"/>
      <c r="Y343" s="29"/>
      <c r="Z343" s="29"/>
      <c r="AA343" s="29"/>
      <c r="AB343" s="29"/>
      <c r="AC343" s="29"/>
      <c r="AD343" s="29"/>
      <c r="AE343" s="29"/>
      <c r="AT343" s="17" t="s">
        <v>167</v>
      </c>
      <c r="AU343" s="17" t="s">
        <v>82</v>
      </c>
    </row>
    <row r="344" spans="1:65" s="2" customFormat="1" ht="19.5" x14ac:dyDescent="0.2">
      <c r="A344" s="29"/>
      <c r="B344" s="30"/>
      <c r="C344" s="29"/>
      <c r="D344" s="153" t="s">
        <v>979</v>
      </c>
      <c r="E344" s="29"/>
      <c r="F344" s="154" t="s">
        <v>2174</v>
      </c>
      <c r="G344" s="29"/>
      <c r="H344" s="29"/>
      <c r="I344" s="29"/>
      <c r="J344" s="29"/>
      <c r="K344" s="29"/>
      <c r="L344" s="30"/>
      <c r="M344" s="155"/>
      <c r="N344" s="156"/>
      <c r="O344" s="55"/>
      <c r="P344" s="55"/>
      <c r="Q344" s="55"/>
      <c r="R344" s="55"/>
      <c r="S344" s="55"/>
      <c r="T344" s="56"/>
      <c r="U344" s="29"/>
      <c r="V344" s="29"/>
      <c r="W344" s="29"/>
      <c r="X344" s="29"/>
      <c r="Y344" s="29"/>
      <c r="Z344" s="29"/>
      <c r="AA344" s="29"/>
      <c r="AB344" s="29"/>
      <c r="AC344" s="29"/>
      <c r="AD344" s="29"/>
      <c r="AE344" s="29"/>
      <c r="AT344" s="17" t="s">
        <v>979</v>
      </c>
      <c r="AU344" s="17" t="s">
        <v>82</v>
      </c>
    </row>
    <row r="345" spans="1:65" s="14" customFormat="1" x14ac:dyDescent="0.2">
      <c r="B345" s="163"/>
      <c r="D345" s="153" t="s">
        <v>169</v>
      </c>
      <c r="E345" s="164" t="s">
        <v>1</v>
      </c>
      <c r="F345" s="165" t="s">
        <v>2175</v>
      </c>
      <c r="H345" s="166">
        <v>119.974</v>
      </c>
      <c r="L345" s="163"/>
      <c r="M345" s="167"/>
      <c r="N345" s="168"/>
      <c r="O345" s="168"/>
      <c r="P345" s="168"/>
      <c r="Q345" s="168"/>
      <c r="R345" s="168"/>
      <c r="S345" s="168"/>
      <c r="T345" s="169"/>
      <c r="AT345" s="164" t="s">
        <v>169</v>
      </c>
      <c r="AU345" s="164" t="s">
        <v>82</v>
      </c>
      <c r="AV345" s="14" t="s">
        <v>82</v>
      </c>
      <c r="AW345" s="14" t="s">
        <v>171</v>
      </c>
      <c r="AX345" s="14" t="s">
        <v>80</v>
      </c>
      <c r="AY345" s="164" t="s">
        <v>157</v>
      </c>
    </row>
    <row r="346" spans="1:65" s="2" customFormat="1" ht="16.5" customHeight="1" x14ac:dyDescent="0.2">
      <c r="A346" s="29"/>
      <c r="B346" s="140"/>
      <c r="C346" s="177" t="s">
        <v>675</v>
      </c>
      <c r="D346" s="177" t="s">
        <v>183</v>
      </c>
      <c r="E346" s="178" t="s">
        <v>1390</v>
      </c>
      <c r="F346" s="179" t="s">
        <v>1391</v>
      </c>
      <c r="G346" s="180" t="s">
        <v>186</v>
      </c>
      <c r="H346" s="181">
        <v>0.12</v>
      </c>
      <c r="I346" s="182"/>
      <c r="J346" s="182">
        <f>ROUND(I346*H346,2)</f>
        <v>0</v>
      </c>
      <c r="K346" s="179" t="s">
        <v>1963</v>
      </c>
      <c r="L346" s="183"/>
      <c r="M346" s="184" t="s">
        <v>1</v>
      </c>
      <c r="N346" s="185" t="s">
        <v>37</v>
      </c>
      <c r="O346" s="149">
        <v>0</v>
      </c>
      <c r="P346" s="149">
        <f>O346*H346</f>
        <v>0</v>
      </c>
      <c r="Q346" s="149">
        <v>1</v>
      </c>
      <c r="R346" s="149">
        <f>Q346*H346</f>
        <v>0.12</v>
      </c>
      <c r="S346" s="149">
        <v>0</v>
      </c>
      <c r="T346" s="150">
        <f>S346*H346</f>
        <v>0</v>
      </c>
      <c r="U346" s="29"/>
      <c r="V346" s="29"/>
      <c r="W346" s="29"/>
      <c r="X346" s="29"/>
      <c r="Y346" s="29"/>
      <c r="Z346" s="29"/>
      <c r="AA346" s="29"/>
      <c r="AB346" s="29"/>
      <c r="AC346" s="29"/>
      <c r="AD346" s="29"/>
      <c r="AE346" s="29"/>
      <c r="AR346" s="151" t="s">
        <v>396</v>
      </c>
      <c r="AT346" s="151" t="s">
        <v>183</v>
      </c>
      <c r="AU346" s="151" t="s">
        <v>82</v>
      </c>
      <c r="AY346" s="17" t="s">
        <v>157</v>
      </c>
      <c r="BE346" s="152">
        <f>IF(N346="základní",J346,0)</f>
        <v>0</v>
      </c>
      <c r="BF346" s="152">
        <f>IF(N346="snížená",J346,0)</f>
        <v>0</v>
      </c>
      <c r="BG346" s="152">
        <f>IF(N346="zákl. přenesená",J346,0)</f>
        <v>0</v>
      </c>
      <c r="BH346" s="152">
        <f>IF(N346="sníž. přenesená",J346,0)</f>
        <v>0</v>
      </c>
      <c r="BI346" s="152">
        <f>IF(N346="nulová",J346,0)</f>
        <v>0</v>
      </c>
      <c r="BJ346" s="17" t="s">
        <v>80</v>
      </c>
      <c r="BK346" s="152">
        <f>ROUND(I346*H346,2)</f>
        <v>0</v>
      </c>
      <c r="BL346" s="17" t="s">
        <v>262</v>
      </c>
      <c r="BM346" s="151" t="s">
        <v>2176</v>
      </c>
    </row>
    <row r="347" spans="1:65" s="12" customFormat="1" ht="25.9" customHeight="1" x14ac:dyDescent="0.2">
      <c r="B347" s="128"/>
      <c r="D347" s="129" t="s">
        <v>71</v>
      </c>
      <c r="E347" s="130" t="s">
        <v>325</v>
      </c>
      <c r="F347" s="130" t="s">
        <v>326</v>
      </c>
      <c r="J347" s="131">
        <f>BK347</f>
        <v>0</v>
      </c>
      <c r="L347" s="128"/>
      <c r="M347" s="132"/>
      <c r="N347" s="133"/>
      <c r="O347" s="133"/>
      <c r="P347" s="134">
        <f>SUM(P348:P351)</f>
        <v>0</v>
      </c>
      <c r="Q347" s="133"/>
      <c r="R347" s="134">
        <f>SUM(R348:R351)</f>
        <v>0</v>
      </c>
      <c r="S347" s="133"/>
      <c r="T347" s="135">
        <f>SUM(T348:T351)</f>
        <v>0</v>
      </c>
      <c r="AR347" s="129" t="s">
        <v>165</v>
      </c>
      <c r="AT347" s="136" t="s">
        <v>71</v>
      </c>
      <c r="AU347" s="136" t="s">
        <v>72</v>
      </c>
      <c r="AY347" s="129" t="s">
        <v>157</v>
      </c>
      <c r="BK347" s="137">
        <f>SUM(BK348:BK351)</f>
        <v>0</v>
      </c>
    </row>
    <row r="348" spans="1:65" s="2" customFormat="1" ht="156.75" customHeight="1" x14ac:dyDescent="0.2">
      <c r="A348" s="29"/>
      <c r="B348" s="140"/>
      <c r="C348" s="141" t="s">
        <v>678</v>
      </c>
      <c r="D348" s="141" t="s">
        <v>160</v>
      </c>
      <c r="E348" s="142" t="s">
        <v>328</v>
      </c>
      <c r="F348" s="143" t="s">
        <v>329</v>
      </c>
      <c r="G348" s="144" t="s">
        <v>186</v>
      </c>
      <c r="H348" s="145">
        <v>85.644000000000005</v>
      </c>
      <c r="I348" s="146"/>
      <c r="J348" s="146">
        <f>ROUND(I348*H348,2)</f>
        <v>0</v>
      </c>
      <c r="K348" s="143" t="s">
        <v>330</v>
      </c>
      <c r="L348" s="30"/>
      <c r="M348" s="147" t="s">
        <v>1</v>
      </c>
      <c r="N348" s="148" t="s">
        <v>37</v>
      </c>
      <c r="O348" s="149">
        <v>0</v>
      </c>
      <c r="P348" s="149">
        <f>O348*H348</f>
        <v>0</v>
      </c>
      <c r="Q348" s="149">
        <v>0</v>
      </c>
      <c r="R348" s="149">
        <f>Q348*H348</f>
        <v>0</v>
      </c>
      <c r="S348" s="149">
        <v>0</v>
      </c>
      <c r="T348" s="150">
        <f>S348*H348</f>
        <v>0</v>
      </c>
      <c r="U348" s="29"/>
      <c r="V348" s="29"/>
      <c r="W348" s="29"/>
      <c r="X348" s="29"/>
      <c r="Y348" s="29"/>
      <c r="Z348" s="29"/>
      <c r="AA348" s="29"/>
      <c r="AB348" s="29"/>
      <c r="AC348" s="29"/>
      <c r="AD348" s="29"/>
      <c r="AE348" s="29"/>
      <c r="AR348" s="151" t="s">
        <v>331</v>
      </c>
      <c r="AT348" s="151" t="s">
        <v>160</v>
      </c>
      <c r="AU348" s="151" t="s">
        <v>80</v>
      </c>
      <c r="AY348" s="17" t="s">
        <v>157</v>
      </c>
      <c r="BE348" s="152">
        <f>IF(N348="základní",J348,0)</f>
        <v>0</v>
      </c>
      <c r="BF348" s="152">
        <f>IF(N348="snížená",J348,0)</f>
        <v>0</v>
      </c>
      <c r="BG348" s="152">
        <f>IF(N348="zákl. přenesená",J348,0)</f>
        <v>0</v>
      </c>
      <c r="BH348" s="152">
        <f>IF(N348="sníž. přenesená",J348,0)</f>
        <v>0</v>
      </c>
      <c r="BI348" s="152">
        <f>IF(N348="nulová",J348,0)</f>
        <v>0</v>
      </c>
      <c r="BJ348" s="17" t="s">
        <v>80</v>
      </c>
      <c r="BK348" s="152">
        <f>ROUND(I348*H348,2)</f>
        <v>0</v>
      </c>
      <c r="BL348" s="17" t="s">
        <v>331</v>
      </c>
      <c r="BM348" s="151" t="s">
        <v>2177</v>
      </c>
    </row>
    <row r="349" spans="1:65" s="2" customFormat="1" ht="87.75" x14ac:dyDescent="0.2">
      <c r="A349" s="29"/>
      <c r="B349" s="30"/>
      <c r="C349" s="29"/>
      <c r="D349" s="153" t="s">
        <v>167</v>
      </c>
      <c r="E349" s="29"/>
      <c r="F349" s="154" t="s">
        <v>333</v>
      </c>
      <c r="G349" s="29"/>
      <c r="H349" s="29"/>
      <c r="I349" s="29"/>
      <c r="J349" s="29"/>
      <c r="K349" s="29"/>
      <c r="L349" s="30"/>
      <c r="M349" s="155"/>
      <c r="N349" s="156"/>
      <c r="O349" s="55"/>
      <c r="P349" s="55"/>
      <c r="Q349" s="55"/>
      <c r="R349" s="55"/>
      <c r="S349" s="55"/>
      <c r="T349" s="56"/>
      <c r="U349" s="29"/>
      <c r="V349" s="29"/>
      <c r="W349" s="29"/>
      <c r="X349" s="29"/>
      <c r="Y349" s="29"/>
      <c r="Z349" s="29"/>
      <c r="AA349" s="29"/>
      <c r="AB349" s="29"/>
      <c r="AC349" s="29"/>
      <c r="AD349" s="29"/>
      <c r="AE349" s="29"/>
      <c r="AT349" s="17" t="s">
        <v>167</v>
      </c>
      <c r="AU349" s="17" t="s">
        <v>80</v>
      </c>
    </row>
    <row r="350" spans="1:65" s="13" customFormat="1" x14ac:dyDescent="0.2">
      <c r="B350" s="157"/>
      <c r="D350" s="153" t="s">
        <v>169</v>
      </c>
      <c r="E350" s="158" t="s">
        <v>1</v>
      </c>
      <c r="F350" s="159" t="s">
        <v>1662</v>
      </c>
      <c r="H350" s="158" t="s">
        <v>1</v>
      </c>
      <c r="L350" s="157"/>
      <c r="M350" s="160"/>
      <c r="N350" s="161"/>
      <c r="O350" s="161"/>
      <c r="P350" s="161"/>
      <c r="Q350" s="161"/>
      <c r="R350" s="161"/>
      <c r="S350" s="161"/>
      <c r="T350" s="162"/>
      <c r="AT350" s="158" t="s">
        <v>169</v>
      </c>
      <c r="AU350" s="158" t="s">
        <v>80</v>
      </c>
      <c r="AV350" s="13" t="s">
        <v>80</v>
      </c>
      <c r="AW350" s="13" t="s">
        <v>171</v>
      </c>
      <c r="AX350" s="13" t="s">
        <v>72</v>
      </c>
      <c r="AY350" s="158" t="s">
        <v>157</v>
      </c>
    </row>
    <row r="351" spans="1:65" s="14" customFormat="1" x14ac:dyDescent="0.2">
      <c r="B351" s="163"/>
      <c r="D351" s="153" t="s">
        <v>169</v>
      </c>
      <c r="E351" s="164" t="s">
        <v>1</v>
      </c>
      <c r="F351" s="165" t="s">
        <v>1663</v>
      </c>
      <c r="H351" s="166">
        <v>85.644000000000005</v>
      </c>
      <c r="L351" s="163"/>
      <c r="M351" s="167"/>
      <c r="N351" s="168"/>
      <c r="O351" s="168"/>
      <c r="P351" s="168"/>
      <c r="Q351" s="168"/>
      <c r="R351" s="168"/>
      <c r="S351" s="168"/>
      <c r="T351" s="169"/>
      <c r="AT351" s="164" t="s">
        <v>169</v>
      </c>
      <c r="AU351" s="164" t="s">
        <v>80</v>
      </c>
      <c r="AV351" s="14" t="s">
        <v>82</v>
      </c>
      <c r="AW351" s="14" t="s">
        <v>171</v>
      </c>
      <c r="AX351" s="14" t="s">
        <v>80</v>
      </c>
      <c r="AY351" s="164" t="s">
        <v>157</v>
      </c>
    </row>
    <row r="352" spans="1:65" s="12" customFormat="1" ht="25.9" customHeight="1" x14ac:dyDescent="0.2">
      <c r="B352" s="128"/>
      <c r="D352" s="129" t="s">
        <v>71</v>
      </c>
      <c r="E352" s="130" t="s">
        <v>411</v>
      </c>
      <c r="F352" s="130" t="s">
        <v>412</v>
      </c>
      <c r="J352" s="131">
        <f>BK352</f>
        <v>0</v>
      </c>
      <c r="L352" s="128"/>
      <c r="M352" s="132"/>
      <c r="N352" s="133"/>
      <c r="O352" s="133"/>
      <c r="P352" s="134">
        <f>P353+P362+P366</f>
        <v>0</v>
      </c>
      <c r="Q352" s="133"/>
      <c r="R352" s="134">
        <f>R353+R362+R366</f>
        <v>0</v>
      </c>
      <c r="S352" s="133"/>
      <c r="T352" s="135">
        <f>T353+T362+T366</f>
        <v>0</v>
      </c>
      <c r="AR352" s="129" t="s">
        <v>158</v>
      </c>
      <c r="AT352" s="136" t="s">
        <v>71</v>
      </c>
      <c r="AU352" s="136" t="s">
        <v>72</v>
      </c>
      <c r="AY352" s="129" t="s">
        <v>157</v>
      </c>
      <c r="BK352" s="137">
        <f>BK353+BK362+BK366</f>
        <v>0</v>
      </c>
    </row>
    <row r="353" spans="1:65" s="12" customFormat="1" ht="22.9" customHeight="1" x14ac:dyDescent="0.2">
      <c r="B353" s="128"/>
      <c r="D353" s="129" t="s">
        <v>71</v>
      </c>
      <c r="E353" s="138" t="s">
        <v>1135</v>
      </c>
      <c r="F353" s="138" t="s">
        <v>1136</v>
      </c>
      <c r="J353" s="139">
        <f>BK353</f>
        <v>0</v>
      </c>
      <c r="L353" s="128"/>
      <c r="M353" s="132"/>
      <c r="N353" s="133"/>
      <c r="O353" s="133"/>
      <c r="P353" s="134">
        <f>SUM(P354:P361)</f>
        <v>0</v>
      </c>
      <c r="Q353" s="133"/>
      <c r="R353" s="134">
        <f>SUM(R354:R361)</f>
        <v>0</v>
      </c>
      <c r="S353" s="133"/>
      <c r="T353" s="135">
        <f>SUM(T354:T361)</f>
        <v>0</v>
      </c>
      <c r="AR353" s="129" t="s">
        <v>158</v>
      </c>
      <c r="AT353" s="136" t="s">
        <v>71</v>
      </c>
      <c r="AU353" s="136" t="s">
        <v>80</v>
      </c>
      <c r="AY353" s="129" t="s">
        <v>157</v>
      </c>
      <c r="BK353" s="137">
        <f>SUM(BK354:BK361)</f>
        <v>0</v>
      </c>
    </row>
    <row r="354" spans="1:65" s="2" customFormat="1" ht="16.5" customHeight="1" x14ac:dyDescent="0.2">
      <c r="A354" s="29"/>
      <c r="B354" s="140"/>
      <c r="C354" s="141" t="s">
        <v>683</v>
      </c>
      <c r="D354" s="141" t="s">
        <v>160</v>
      </c>
      <c r="E354" s="142" t="s">
        <v>2178</v>
      </c>
      <c r="F354" s="143" t="s">
        <v>1408</v>
      </c>
      <c r="G354" s="144" t="s">
        <v>236</v>
      </c>
      <c r="H354" s="145">
        <v>1</v>
      </c>
      <c r="I354" s="146"/>
      <c r="J354" s="146">
        <f>ROUND(I354*H354,2)</f>
        <v>0</v>
      </c>
      <c r="K354" s="143" t="s">
        <v>1963</v>
      </c>
      <c r="L354" s="30"/>
      <c r="M354" s="147" t="s">
        <v>1</v>
      </c>
      <c r="N354" s="148" t="s">
        <v>37</v>
      </c>
      <c r="O354" s="149">
        <v>0</v>
      </c>
      <c r="P354" s="149">
        <f>O354*H354</f>
        <v>0</v>
      </c>
      <c r="Q354" s="149">
        <v>0</v>
      </c>
      <c r="R354" s="149">
        <f>Q354*H354</f>
        <v>0</v>
      </c>
      <c r="S354" s="149">
        <v>0</v>
      </c>
      <c r="T354" s="150">
        <f>S354*H354</f>
        <v>0</v>
      </c>
      <c r="U354" s="29"/>
      <c r="V354" s="29"/>
      <c r="W354" s="29"/>
      <c r="X354" s="29"/>
      <c r="Y354" s="29"/>
      <c r="Z354" s="29"/>
      <c r="AA354" s="29"/>
      <c r="AB354" s="29"/>
      <c r="AC354" s="29"/>
      <c r="AD354" s="29"/>
      <c r="AE354" s="29"/>
      <c r="AR354" s="151" t="s">
        <v>1140</v>
      </c>
      <c r="AT354" s="151" t="s">
        <v>160</v>
      </c>
      <c r="AU354" s="151" t="s">
        <v>82</v>
      </c>
      <c r="AY354" s="17" t="s">
        <v>157</v>
      </c>
      <c r="BE354" s="152">
        <f>IF(N354="základní",J354,0)</f>
        <v>0</v>
      </c>
      <c r="BF354" s="152">
        <f>IF(N354="snížená",J354,0)</f>
        <v>0</v>
      </c>
      <c r="BG354" s="152">
        <f>IF(N354="zákl. přenesená",J354,0)</f>
        <v>0</v>
      </c>
      <c r="BH354" s="152">
        <f>IF(N354="sníž. přenesená",J354,0)</f>
        <v>0</v>
      </c>
      <c r="BI354" s="152">
        <f>IF(N354="nulová",J354,0)</f>
        <v>0</v>
      </c>
      <c r="BJ354" s="17" t="s">
        <v>80</v>
      </c>
      <c r="BK354" s="152">
        <f>ROUND(I354*H354,2)</f>
        <v>0</v>
      </c>
      <c r="BL354" s="17" t="s">
        <v>1140</v>
      </c>
      <c r="BM354" s="151" t="s">
        <v>2179</v>
      </c>
    </row>
    <row r="355" spans="1:65" s="2" customFormat="1" ht="39" x14ac:dyDescent="0.2">
      <c r="A355" s="29"/>
      <c r="B355" s="30"/>
      <c r="C355" s="29"/>
      <c r="D355" s="153" t="s">
        <v>979</v>
      </c>
      <c r="E355" s="29"/>
      <c r="F355" s="154" t="s">
        <v>2180</v>
      </c>
      <c r="G355" s="29"/>
      <c r="H355" s="29"/>
      <c r="I355" s="29"/>
      <c r="J355" s="29"/>
      <c r="K355" s="29"/>
      <c r="L355" s="30"/>
      <c r="M355" s="155"/>
      <c r="N355" s="156"/>
      <c r="O355" s="55"/>
      <c r="P355" s="55"/>
      <c r="Q355" s="55"/>
      <c r="R355" s="55"/>
      <c r="S355" s="55"/>
      <c r="T355" s="56"/>
      <c r="U355" s="29"/>
      <c r="V355" s="29"/>
      <c r="W355" s="29"/>
      <c r="X355" s="29"/>
      <c r="Y355" s="29"/>
      <c r="Z355" s="29"/>
      <c r="AA355" s="29"/>
      <c r="AB355" s="29"/>
      <c r="AC355" s="29"/>
      <c r="AD355" s="29"/>
      <c r="AE355" s="29"/>
      <c r="AT355" s="17" t="s">
        <v>979</v>
      </c>
      <c r="AU355" s="17" t="s">
        <v>82</v>
      </c>
    </row>
    <row r="356" spans="1:65" s="2" customFormat="1" ht="16.5" customHeight="1" x14ac:dyDescent="0.2">
      <c r="A356" s="29"/>
      <c r="B356" s="140"/>
      <c r="C356" s="141" t="s">
        <v>684</v>
      </c>
      <c r="D356" s="141" t="s">
        <v>160</v>
      </c>
      <c r="E356" s="142" t="s">
        <v>1411</v>
      </c>
      <c r="F356" s="143" t="s">
        <v>1412</v>
      </c>
      <c r="G356" s="144" t="s">
        <v>236</v>
      </c>
      <c r="H356" s="145">
        <v>1</v>
      </c>
      <c r="I356" s="146"/>
      <c r="J356" s="146">
        <f>ROUND(I356*H356,2)</f>
        <v>0</v>
      </c>
      <c r="K356" s="143" t="s">
        <v>1963</v>
      </c>
      <c r="L356" s="30"/>
      <c r="M356" s="147" t="s">
        <v>1</v>
      </c>
      <c r="N356" s="148" t="s">
        <v>37</v>
      </c>
      <c r="O356" s="149">
        <v>0</v>
      </c>
      <c r="P356" s="149">
        <f>O356*H356</f>
        <v>0</v>
      </c>
      <c r="Q356" s="149">
        <v>0</v>
      </c>
      <c r="R356" s="149">
        <f>Q356*H356</f>
        <v>0</v>
      </c>
      <c r="S356" s="149">
        <v>0</v>
      </c>
      <c r="T356" s="150">
        <f>S356*H356</f>
        <v>0</v>
      </c>
      <c r="U356" s="29"/>
      <c r="V356" s="29"/>
      <c r="W356" s="29"/>
      <c r="X356" s="29"/>
      <c r="Y356" s="29"/>
      <c r="Z356" s="29"/>
      <c r="AA356" s="29"/>
      <c r="AB356" s="29"/>
      <c r="AC356" s="29"/>
      <c r="AD356" s="29"/>
      <c r="AE356" s="29"/>
      <c r="AR356" s="151" t="s">
        <v>1140</v>
      </c>
      <c r="AT356" s="151" t="s">
        <v>160</v>
      </c>
      <c r="AU356" s="151" t="s">
        <v>82</v>
      </c>
      <c r="AY356" s="17" t="s">
        <v>157</v>
      </c>
      <c r="BE356" s="152">
        <f>IF(N356="základní",J356,0)</f>
        <v>0</v>
      </c>
      <c r="BF356" s="152">
        <f>IF(N356="snížená",J356,0)</f>
        <v>0</v>
      </c>
      <c r="BG356" s="152">
        <f>IF(N356="zákl. přenesená",J356,0)</f>
        <v>0</v>
      </c>
      <c r="BH356" s="152">
        <f>IF(N356="sníž. přenesená",J356,0)</f>
        <v>0</v>
      </c>
      <c r="BI356" s="152">
        <f>IF(N356="nulová",J356,0)</f>
        <v>0</v>
      </c>
      <c r="BJ356" s="17" t="s">
        <v>80</v>
      </c>
      <c r="BK356" s="152">
        <f>ROUND(I356*H356,2)</f>
        <v>0</v>
      </c>
      <c r="BL356" s="17" t="s">
        <v>1140</v>
      </c>
      <c r="BM356" s="151" t="s">
        <v>2181</v>
      </c>
    </row>
    <row r="357" spans="1:65" s="2" customFormat="1" ht="19.5" x14ac:dyDescent="0.2">
      <c r="A357" s="29"/>
      <c r="B357" s="30"/>
      <c r="C357" s="29"/>
      <c r="D357" s="153" t="s">
        <v>979</v>
      </c>
      <c r="E357" s="29"/>
      <c r="F357" s="154" t="s">
        <v>2182</v>
      </c>
      <c r="G357" s="29"/>
      <c r="H357" s="29"/>
      <c r="I357" s="29"/>
      <c r="J357" s="29"/>
      <c r="K357" s="29"/>
      <c r="L357" s="30"/>
      <c r="M357" s="155"/>
      <c r="N357" s="156"/>
      <c r="O357" s="55"/>
      <c r="P357" s="55"/>
      <c r="Q357" s="55"/>
      <c r="R357" s="55"/>
      <c r="S357" s="55"/>
      <c r="T357" s="56"/>
      <c r="U357" s="29"/>
      <c r="V357" s="29"/>
      <c r="W357" s="29"/>
      <c r="X357" s="29"/>
      <c r="Y357" s="29"/>
      <c r="Z357" s="29"/>
      <c r="AA357" s="29"/>
      <c r="AB357" s="29"/>
      <c r="AC357" s="29"/>
      <c r="AD357" s="29"/>
      <c r="AE357" s="29"/>
      <c r="AT357" s="17" t="s">
        <v>979</v>
      </c>
      <c r="AU357" s="17" t="s">
        <v>82</v>
      </c>
    </row>
    <row r="358" spans="1:65" s="2" customFormat="1" ht="16.5" customHeight="1" x14ac:dyDescent="0.2">
      <c r="A358" s="29"/>
      <c r="B358" s="140"/>
      <c r="C358" s="141" t="s">
        <v>687</v>
      </c>
      <c r="D358" s="141" t="s">
        <v>160</v>
      </c>
      <c r="E358" s="142" t="s">
        <v>1414</v>
      </c>
      <c r="F358" s="143" t="s">
        <v>1415</v>
      </c>
      <c r="G358" s="144" t="s">
        <v>236</v>
      </c>
      <c r="H358" s="145">
        <v>1</v>
      </c>
      <c r="I358" s="146"/>
      <c r="J358" s="146">
        <f>ROUND(I358*H358,2)</f>
        <v>0</v>
      </c>
      <c r="K358" s="143" t="s">
        <v>1963</v>
      </c>
      <c r="L358" s="30"/>
      <c r="M358" s="147" t="s">
        <v>1</v>
      </c>
      <c r="N358" s="148" t="s">
        <v>37</v>
      </c>
      <c r="O358" s="149">
        <v>0</v>
      </c>
      <c r="P358" s="149">
        <f>O358*H358</f>
        <v>0</v>
      </c>
      <c r="Q358" s="149">
        <v>0</v>
      </c>
      <c r="R358" s="149">
        <f>Q358*H358</f>
        <v>0</v>
      </c>
      <c r="S358" s="149">
        <v>0</v>
      </c>
      <c r="T358" s="150">
        <f>S358*H358</f>
        <v>0</v>
      </c>
      <c r="U358" s="29"/>
      <c r="V358" s="29"/>
      <c r="W358" s="29"/>
      <c r="X358" s="29"/>
      <c r="Y358" s="29"/>
      <c r="Z358" s="29"/>
      <c r="AA358" s="29"/>
      <c r="AB358" s="29"/>
      <c r="AC358" s="29"/>
      <c r="AD358" s="29"/>
      <c r="AE358" s="29"/>
      <c r="AR358" s="151" t="s">
        <v>1140</v>
      </c>
      <c r="AT358" s="151" t="s">
        <v>160</v>
      </c>
      <c r="AU358" s="151" t="s">
        <v>82</v>
      </c>
      <c r="AY358" s="17" t="s">
        <v>157</v>
      </c>
      <c r="BE358" s="152">
        <f>IF(N358="základní",J358,0)</f>
        <v>0</v>
      </c>
      <c r="BF358" s="152">
        <f>IF(N358="snížená",J358,0)</f>
        <v>0</v>
      </c>
      <c r="BG358" s="152">
        <f>IF(N358="zákl. přenesená",J358,0)</f>
        <v>0</v>
      </c>
      <c r="BH358" s="152">
        <f>IF(N358="sníž. přenesená",J358,0)</f>
        <v>0</v>
      </c>
      <c r="BI358" s="152">
        <f>IF(N358="nulová",J358,0)</f>
        <v>0</v>
      </c>
      <c r="BJ358" s="17" t="s">
        <v>80</v>
      </c>
      <c r="BK358" s="152">
        <f>ROUND(I358*H358,2)</f>
        <v>0</v>
      </c>
      <c r="BL358" s="17" t="s">
        <v>1140</v>
      </c>
      <c r="BM358" s="151" t="s">
        <v>2183</v>
      </c>
    </row>
    <row r="359" spans="1:65" s="2" customFormat="1" ht="39" x14ac:dyDescent="0.2">
      <c r="A359" s="29"/>
      <c r="B359" s="30"/>
      <c r="C359" s="29"/>
      <c r="D359" s="153" t="s">
        <v>979</v>
      </c>
      <c r="E359" s="29"/>
      <c r="F359" s="154" t="s">
        <v>2184</v>
      </c>
      <c r="G359" s="29"/>
      <c r="H359" s="29"/>
      <c r="I359" s="29"/>
      <c r="J359" s="29"/>
      <c r="K359" s="29"/>
      <c r="L359" s="30"/>
      <c r="M359" s="155"/>
      <c r="N359" s="156"/>
      <c r="O359" s="55"/>
      <c r="P359" s="55"/>
      <c r="Q359" s="55"/>
      <c r="R359" s="55"/>
      <c r="S359" s="55"/>
      <c r="T359" s="56"/>
      <c r="U359" s="29"/>
      <c r="V359" s="29"/>
      <c r="W359" s="29"/>
      <c r="X359" s="29"/>
      <c r="Y359" s="29"/>
      <c r="Z359" s="29"/>
      <c r="AA359" s="29"/>
      <c r="AB359" s="29"/>
      <c r="AC359" s="29"/>
      <c r="AD359" s="29"/>
      <c r="AE359" s="29"/>
      <c r="AT359" s="17" t="s">
        <v>979</v>
      </c>
      <c r="AU359" s="17" t="s">
        <v>82</v>
      </c>
    </row>
    <row r="360" spans="1:65" s="2" customFormat="1" ht="16.5" customHeight="1" x14ac:dyDescent="0.2">
      <c r="A360" s="29"/>
      <c r="B360" s="140"/>
      <c r="C360" s="141" t="s">
        <v>688</v>
      </c>
      <c r="D360" s="141" t="s">
        <v>160</v>
      </c>
      <c r="E360" s="142" t="s">
        <v>1137</v>
      </c>
      <c r="F360" s="143" t="s">
        <v>1138</v>
      </c>
      <c r="G360" s="144" t="s">
        <v>236</v>
      </c>
      <c r="H360" s="145">
        <v>1</v>
      </c>
      <c r="I360" s="146"/>
      <c r="J360" s="146">
        <f>ROUND(I360*H360,2)</f>
        <v>0</v>
      </c>
      <c r="K360" s="143" t="s">
        <v>1963</v>
      </c>
      <c r="L360" s="30"/>
      <c r="M360" s="147" t="s">
        <v>1</v>
      </c>
      <c r="N360" s="148" t="s">
        <v>37</v>
      </c>
      <c r="O360" s="149">
        <v>0</v>
      </c>
      <c r="P360" s="149">
        <f>O360*H360</f>
        <v>0</v>
      </c>
      <c r="Q360" s="149">
        <v>0</v>
      </c>
      <c r="R360" s="149">
        <f>Q360*H360</f>
        <v>0</v>
      </c>
      <c r="S360" s="149">
        <v>0</v>
      </c>
      <c r="T360" s="150">
        <f>S360*H360</f>
        <v>0</v>
      </c>
      <c r="U360" s="29"/>
      <c r="V360" s="29"/>
      <c r="W360" s="29"/>
      <c r="X360" s="29"/>
      <c r="Y360" s="29"/>
      <c r="Z360" s="29"/>
      <c r="AA360" s="29"/>
      <c r="AB360" s="29"/>
      <c r="AC360" s="29"/>
      <c r="AD360" s="29"/>
      <c r="AE360" s="29"/>
      <c r="AR360" s="151" t="s">
        <v>1140</v>
      </c>
      <c r="AT360" s="151" t="s">
        <v>160</v>
      </c>
      <c r="AU360" s="151" t="s">
        <v>82</v>
      </c>
      <c r="AY360" s="17" t="s">
        <v>157</v>
      </c>
      <c r="BE360" s="152">
        <f>IF(N360="základní",J360,0)</f>
        <v>0</v>
      </c>
      <c r="BF360" s="152">
        <f>IF(N360="snížená",J360,0)</f>
        <v>0</v>
      </c>
      <c r="BG360" s="152">
        <f>IF(N360="zákl. přenesená",J360,0)</f>
        <v>0</v>
      </c>
      <c r="BH360" s="152">
        <f>IF(N360="sníž. přenesená",J360,0)</f>
        <v>0</v>
      </c>
      <c r="BI360" s="152">
        <f>IF(N360="nulová",J360,0)</f>
        <v>0</v>
      </c>
      <c r="BJ360" s="17" t="s">
        <v>80</v>
      </c>
      <c r="BK360" s="152">
        <f>ROUND(I360*H360,2)</f>
        <v>0</v>
      </c>
      <c r="BL360" s="17" t="s">
        <v>1140</v>
      </c>
      <c r="BM360" s="151" t="s">
        <v>2185</v>
      </c>
    </row>
    <row r="361" spans="1:65" s="2" customFormat="1" ht="19.5" x14ac:dyDescent="0.2">
      <c r="A361" s="29"/>
      <c r="B361" s="30"/>
      <c r="C361" s="29"/>
      <c r="D361" s="153" t="s">
        <v>979</v>
      </c>
      <c r="E361" s="29"/>
      <c r="F361" s="154" t="s">
        <v>2186</v>
      </c>
      <c r="G361" s="29"/>
      <c r="H361" s="29"/>
      <c r="I361" s="29"/>
      <c r="J361" s="29"/>
      <c r="K361" s="29"/>
      <c r="L361" s="30"/>
      <c r="M361" s="155"/>
      <c r="N361" s="156"/>
      <c r="O361" s="55"/>
      <c r="P361" s="55"/>
      <c r="Q361" s="55"/>
      <c r="R361" s="55"/>
      <c r="S361" s="55"/>
      <c r="T361" s="56"/>
      <c r="U361" s="29"/>
      <c r="V361" s="29"/>
      <c r="W361" s="29"/>
      <c r="X361" s="29"/>
      <c r="Y361" s="29"/>
      <c r="Z361" s="29"/>
      <c r="AA361" s="29"/>
      <c r="AB361" s="29"/>
      <c r="AC361" s="29"/>
      <c r="AD361" s="29"/>
      <c r="AE361" s="29"/>
      <c r="AT361" s="17" t="s">
        <v>979</v>
      </c>
      <c r="AU361" s="17" t="s">
        <v>82</v>
      </c>
    </row>
    <row r="362" spans="1:65" s="12" customFormat="1" ht="22.9" customHeight="1" x14ac:dyDescent="0.2">
      <c r="B362" s="128"/>
      <c r="D362" s="129" t="s">
        <v>71</v>
      </c>
      <c r="E362" s="138" t="s">
        <v>1538</v>
      </c>
      <c r="F362" s="138" t="s">
        <v>1539</v>
      </c>
      <c r="J362" s="139">
        <f>BK362</f>
        <v>0</v>
      </c>
      <c r="L362" s="128"/>
      <c r="M362" s="132"/>
      <c r="N362" s="133"/>
      <c r="O362" s="133"/>
      <c r="P362" s="134">
        <f>SUM(P363:P365)</f>
        <v>0</v>
      </c>
      <c r="Q362" s="133"/>
      <c r="R362" s="134">
        <f>SUM(R363:R365)</f>
        <v>0</v>
      </c>
      <c r="S362" s="133"/>
      <c r="T362" s="135">
        <f>SUM(T363:T365)</f>
        <v>0</v>
      </c>
      <c r="AR362" s="129" t="s">
        <v>158</v>
      </c>
      <c r="AT362" s="136" t="s">
        <v>71</v>
      </c>
      <c r="AU362" s="136" t="s">
        <v>80</v>
      </c>
      <c r="AY362" s="129" t="s">
        <v>157</v>
      </c>
      <c r="BK362" s="137">
        <f>SUM(BK363:BK365)</f>
        <v>0</v>
      </c>
    </row>
    <row r="363" spans="1:65" s="2" customFormat="1" ht="16.5" customHeight="1" x14ac:dyDescent="0.2">
      <c r="A363" s="29"/>
      <c r="B363" s="140"/>
      <c r="C363" s="141" t="s">
        <v>689</v>
      </c>
      <c r="D363" s="141" t="s">
        <v>160</v>
      </c>
      <c r="E363" s="142" t="s">
        <v>1540</v>
      </c>
      <c r="F363" s="143" t="s">
        <v>1541</v>
      </c>
      <c r="G363" s="144" t="s">
        <v>236</v>
      </c>
      <c r="H363" s="145">
        <v>2</v>
      </c>
      <c r="I363" s="146"/>
      <c r="J363" s="146">
        <f>ROUND(I363*H363,2)</f>
        <v>0</v>
      </c>
      <c r="K363" s="143" t="s">
        <v>1963</v>
      </c>
      <c r="L363" s="30"/>
      <c r="M363" s="147" t="s">
        <v>1</v>
      </c>
      <c r="N363" s="148" t="s">
        <v>37</v>
      </c>
      <c r="O363" s="149">
        <v>0</v>
      </c>
      <c r="P363" s="149">
        <f>O363*H363</f>
        <v>0</v>
      </c>
      <c r="Q363" s="149">
        <v>0</v>
      </c>
      <c r="R363" s="149">
        <f>Q363*H363</f>
        <v>0</v>
      </c>
      <c r="S363" s="149">
        <v>0</v>
      </c>
      <c r="T363" s="150">
        <f>S363*H363</f>
        <v>0</v>
      </c>
      <c r="U363" s="29"/>
      <c r="V363" s="29"/>
      <c r="W363" s="29"/>
      <c r="X363" s="29"/>
      <c r="Y363" s="29"/>
      <c r="Z363" s="29"/>
      <c r="AA363" s="29"/>
      <c r="AB363" s="29"/>
      <c r="AC363" s="29"/>
      <c r="AD363" s="29"/>
      <c r="AE363" s="29"/>
      <c r="AR363" s="151" t="s">
        <v>1140</v>
      </c>
      <c r="AT363" s="151" t="s">
        <v>160</v>
      </c>
      <c r="AU363" s="151" t="s">
        <v>82</v>
      </c>
      <c r="AY363" s="17" t="s">
        <v>157</v>
      </c>
      <c r="BE363" s="152">
        <f>IF(N363="základní",J363,0)</f>
        <v>0</v>
      </c>
      <c r="BF363" s="152">
        <f>IF(N363="snížená",J363,0)</f>
        <v>0</v>
      </c>
      <c r="BG363" s="152">
        <f>IF(N363="zákl. přenesená",J363,0)</f>
        <v>0</v>
      </c>
      <c r="BH363" s="152">
        <f>IF(N363="sníž. přenesená",J363,0)</f>
        <v>0</v>
      </c>
      <c r="BI363" s="152">
        <f>IF(N363="nulová",J363,0)</f>
        <v>0</v>
      </c>
      <c r="BJ363" s="17" t="s">
        <v>80</v>
      </c>
      <c r="BK363" s="152">
        <f>ROUND(I363*H363,2)</f>
        <v>0</v>
      </c>
      <c r="BL363" s="17" t="s">
        <v>1140</v>
      </c>
      <c r="BM363" s="151" t="s">
        <v>2187</v>
      </c>
    </row>
    <row r="364" spans="1:65" s="2" customFormat="1" ht="29.25" x14ac:dyDescent="0.2">
      <c r="A364" s="29"/>
      <c r="B364" s="30"/>
      <c r="C364" s="29"/>
      <c r="D364" s="153" t="s">
        <v>979</v>
      </c>
      <c r="E364" s="29"/>
      <c r="F364" s="154" t="s">
        <v>2188</v>
      </c>
      <c r="G364" s="29"/>
      <c r="H364" s="29"/>
      <c r="I364" s="29"/>
      <c r="J364" s="29"/>
      <c r="K364" s="29"/>
      <c r="L364" s="30"/>
      <c r="M364" s="155"/>
      <c r="N364" s="156"/>
      <c r="O364" s="55"/>
      <c r="P364" s="55"/>
      <c r="Q364" s="55"/>
      <c r="R364" s="55"/>
      <c r="S364" s="55"/>
      <c r="T364" s="56"/>
      <c r="U364" s="29"/>
      <c r="V364" s="29"/>
      <c r="W364" s="29"/>
      <c r="X364" s="29"/>
      <c r="Y364" s="29"/>
      <c r="Z364" s="29"/>
      <c r="AA364" s="29"/>
      <c r="AB364" s="29"/>
      <c r="AC364" s="29"/>
      <c r="AD364" s="29"/>
      <c r="AE364" s="29"/>
      <c r="AT364" s="17" t="s">
        <v>979</v>
      </c>
      <c r="AU364" s="17" t="s">
        <v>82</v>
      </c>
    </row>
    <row r="365" spans="1:65" s="14" customFormat="1" x14ac:dyDescent="0.2">
      <c r="B365" s="163"/>
      <c r="D365" s="153" t="s">
        <v>169</v>
      </c>
      <c r="E365" s="164" t="s">
        <v>1</v>
      </c>
      <c r="F365" s="165" t="s">
        <v>82</v>
      </c>
      <c r="H365" s="166">
        <v>2</v>
      </c>
      <c r="L365" s="163"/>
      <c r="M365" s="167"/>
      <c r="N365" s="168"/>
      <c r="O365" s="168"/>
      <c r="P365" s="168"/>
      <c r="Q365" s="168"/>
      <c r="R365" s="168"/>
      <c r="S365" s="168"/>
      <c r="T365" s="169"/>
      <c r="AT365" s="164" t="s">
        <v>169</v>
      </c>
      <c r="AU365" s="164" t="s">
        <v>82</v>
      </c>
      <c r="AV365" s="14" t="s">
        <v>82</v>
      </c>
      <c r="AW365" s="14" t="s">
        <v>171</v>
      </c>
      <c r="AX365" s="14" t="s">
        <v>80</v>
      </c>
      <c r="AY365" s="164" t="s">
        <v>157</v>
      </c>
    </row>
    <row r="366" spans="1:65" s="12" customFormat="1" ht="22.9" customHeight="1" x14ac:dyDescent="0.2">
      <c r="B366" s="128"/>
      <c r="D366" s="129" t="s">
        <v>71</v>
      </c>
      <c r="E366" s="138" t="s">
        <v>1543</v>
      </c>
      <c r="F366" s="138" t="s">
        <v>1544</v>
      </c>
      <c r="J366" s="139">
        <f>BK366</f>
        <v>0</v>
      </c>
      <c r="L366" s="128"/>
      <c r="M366" s="132"/>
      <c r="N366" s="133"/>
      <c r="O366" s="133"/>
      <c r="P366" s="134">
        <f>SUM(P367:P369)</f>
        <v>0</v>
      </c>
      <c r="Q366" s="133"/>
      <c r="R366" s="134">
        <f>SUM(R367:R369)</f>
        <v>0</v>
      </c>
      <c r="S366" s="133"/>
      <c r="T366" s="135">
        <f>SUM(T367:T369)</f>
        <v>0</v>
      </c>
      <c r="AR366" s="129" t="s">
        <v>158</v>
      </c>
      <c r="AT366" s="136" t="s">
        <v>71</v>
      </c>
      <c r="AU366" s="136" t="s">
        <v>80</v>
      </c>
      <c r="AY366" s="129" t="s">
        <v>157</v>
      </c>
      <c r="BK366" s="137">
        <f>SUM(BK367:BK369)</f>
        <v>0</v>
      </c>
    </row>
    <row r="367" spans="1:65" s="2" customFormat="1" ht="16.5" customHeight="1" x14ac:dyDescent="0.2">
      <c r="A367" s="29"/>
      <c r="B367" s="140"/>
      <c r="C367" s="141" t="s">
        <v>691</v>
      </c>
      <c r="D367" s="141" t="s">
        <v>160</v>
      </c>
      <c r="E367" s="142" t="s">
        <v>2189</v>
      </c>
      <c r="F367" s="143" t="s">
        <v>2190</v>
      </c>
      <c r="G367" s="144" t="s">
        <v>186</v>
      </c>
      <c r="H367" s="145">
        <v>83.230999999999995</v>
      </c>
      <c r="I367" s="146"/>
      <c r="J367" s="146">
        <f>ROUND(I367*H367,2)</f>
        <v>0</v>
      </c>
      <c r="K367" s="143" t="s">
        <v>1963</v>
      </c>
      <c r="L367" s="30"/>
      <c r="M367" s="147" t="s">
        <v>1</v>
      </c>
      <c r="N367" s="148" t="s">
        <v>37</v>
      </c>
      <c r="O367" s="149">
        <v>0</v>
      </c>
      <c r="P367" s="149">
        <f>O367*H367</f>
        <v>0</v>
      </c>
      <c r="Q367" s="149">
        <v>0</v>
      </c>
      <c r="R367" s="149">
        <f>Q367*H367</f>
        <v>0</v>
      </c>
      <c r="S367" s="149">
        <v>0</v>
      </c>
      <c r="T367" s="150">
        <f>S367*H367</f>
        <v>0</v>
      </c>
      <c r="U367" s="29"/>
      <c r="V367" s="29"/>
      <c r="W367" s="29"/>
      <c r="X367" s="29"/>
      <c r="Y367" s="29"/>
      <c r="Z367" s="29"/>
      <c r="AA367" s="29"/>
      <c r="AB367" s="29"/>
      <c r="AC367" s="29"/>
      <c r="AD367" s="29"/>
      <c r="AE367" s="29"/>
      <c r="AR367" s="151" t="s">
        <v>165</v>
      </c>
      <c r="AT367" s="151" t="s">
        <v>160</v>
      </c>
      <c r="AU367" s="151" t="s">
        <v>82</v>
      </c>
      <c r="AY367" s="17" t="s">
        <v>157</v>
      </c>
      <c r="BE367" s="152">
        <f>IF(N367="základní",J367,0)</f>
        <v>0</v>
      </c>
      <c r="BF367" s="152">
        <f>IF(N367="snížená",J367,0)</f>
        <v>0</v>
      </c>
      <c r="BG367" s="152">
        <f>IF(N367="zákl. přenesená",J367,0)</f>
        <v>0</v>
      </c>
      <c r="BH367" s="152">
        <f>IF(N367="sníž. přenesená",J367,0)</f>
        <v>0</v>
      </c>
      <c r="BI367" s="152">
        <f>IF(N367="nulová",J367,0)</f>
        <v>0</v>
      </c>
      <c r="BJ367" s="17" t="s">
        <v>80</v>
      </c>
      <c r="BK367" s="152">
        <f>ROUND(I367*H367,2)</f>
        <v>0</v>
      </c>
      <c r="BL367" s="17" t="s">
        <v>165</v>
      </c>
      <c r="BM367" s="151" t="s">
        <v>2191</v>
      </c>
    </row>
    <row r="368" spans="1:65" s="2" customFormat="1" ht="29.25" x14ac:dyDescent="0.2">
      <c r="A368" s="29"/>
      <c r="B368" s="30"/>
      <c r="C368" s="29"/>
      <c r="D368" s="153" t="s">
        <v>979</v>
      </c>
      <c r="E368" s="29"/>
      <c r="F368" s="154" t="s">
        <v>2192</v>
      </c>
      <c r="G368" s="29"/>
      <c r="H368" s="29"/>
      <c r="I368" s="29"/>
      <c r="J368" s="29"/>
      <c r="K368" s="29"/>
      <c r="L368" s="30"/>
      <c r="M368" s="155"/>
      <c r="N368" s="156"/>
      <c r="O368" s="55"/>
      <c r="P368" s="55"/>
      <c r="Q368" s="55"/>
      <c r="R368" s="55"/>
      <c r="S368" s="55"/>
      <c r="T368" s="56"/>
      <c r="U368" s="29"/>
      <c r="V368" s="29"/>
      <c r="W368" s="29"/>
      <c r="X368" s="29"/>
      <c r="Y368" s="29"/>
      <c r="Z368" s="29"/>
      <c r="AA368" s="29"/>
      <c r="AB368" s="29"/>
      <c r="AC368" s="29"/>
      <c r="AD368" s="29"/>
      <c r="AE368" s="29"/>
      <c r="AT368" s="17" t="s">
        <v>979</v>
      </c>
      <c r="AU368" s="17" t="s">
        <v>82</v>
      </c>
    </row>
    <row r="369" spans="1:51" s="14" customFormat="1" ht="22.5" x14ac:dyDescent="0.2">
      <c r="B369" s="163"/>
      <c r="D369" s="153" t="s">
        <v>169</v>
      </c>
      <c r="E369" s="164" t="s">
        <v>1</v>
      </c>
      <c r="F369" s="165" t="s">
        <v>2193</v>
      </c>
      <c r="H369" s="166">
        <v>83.230999999999995</v>
      </c>
      <c r="L369" s="163"/>
      <c r="M369" s="202"/>
      <c r="N369" s="203"/>
      <c r="O369" s="203"/>
      <c r="P369" s="203"/>
      <c r="Q369" s="203"/>
      <c r="R369" s="203"/>
      <c r="S369" s="203"/>
      <c r="T369" s="204"/>
      <c r="AT369" s="164" t="s">
        <v>169</v>
      </c>
      <c r="AU369" s="164" t="s">
        <v>82</v>
      </c>
      <c r="AV369" s="14" t="s">
        <v>82</v>
      </c>
      <c r="AW369" s="14" t="s">
        <v>171</v>
      </c>
      <c r="AX369" s="14" t="s">
        <v>80</v>
      </c>
      <c r="AY369" s="164" t="s">
        <v>157</v>
      </c>
    </row>
    <row r="370" spans="1:51" s="2" customFormat="1" ht="6.95" customHeight="1" x14ac:dyDescent="0.2">
      <c r="A370" s="29"/>
      <c r="B370" s="44"/>
      <c r="C370" s="45"/>
      <c r="D370" s="45"/>
      <c r="E370" s="45"/>
      <c r="F370" s="45"/>
      <c r="G370" s="45"/>
      <c r="H370" s="45"/>
      <c r="I370" s="45"/>
      <c r="J370" s="45"/>
      <c r="K370" s="45"/>
      <c r="L370" s="30"/>
      <c r="M370" s="29"/>
      <c r="O370" s="29"/>
      <c r="P370" s="29"/>
      <c r="Q370" s="29"/>
      <c r="R370" s="29"/>
      <c r="S370" s="29"/>
      <c r="T370" s="29"/>
      <c r="U370" s="29"/>
      <c r="V370" s="29"/>
      <c r="W370" s="29"/>
      <c r="X370" s="29"/>
      <c r="Y370" s="29"/>
      <c r="Z370" s="29"/>
      <c r="AA370" s="29"/>
      <c r="AB370" s="29"/>
      <c r="AC370" s="29"/>
      <c r="AD370" s="29"/>
      <c r="AE370" s="29"/>
    </row>
  </sheetData>
  <autoFilter ref="C131:K369"/>
  <mergeCells count="9">
    <mergeCell ref="E87:H87"/>
    <mergeCell ref="E122:H122"/>
    <mergeCell ref="E124:H12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6"/>
  <sheetViews>
    <sheetView showGridLines="0" topLeftCell="A109" workbookViewId="0">
      <selection activeCell="I124" sqref="I124:I145"/>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118</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2194</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ROUND(J121,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ROUND((SUM(BE121:BE145)),  2)</f>
        <v>0</v>
      </c>
      <c r="G33" s="29"/>
      <c r="H33" s="29"/>
      <c r="I33" s="98">
        <v>0.21</v>
      </c>
      <c r="J33" s="97">
        <f>ROUND(((SUM(BE121:BE145))*I33),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ROUND((SUM(BF121:BF145)),  2)</f>
        <v>0</v>
      </c>
      <c r="G34" s="29"/>
      <c r="H34" s="29"/>
      <c r="I34" s="98">
        <v>0.15</v>
      </c>
      <c r="J34" s="97">
        <f>ROUND(((SUM(BF121:BF145))*I34),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ROUND((SUM(BG121:BG145)),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ROUND((SUM(BH121:BH145)),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ROUND((SUM(BI121:BI145)),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219 - Propustek v Km 128,592</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J121</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J122</f>
        <v>0</v>
      </c>
      <c r="L97" s="110"/>
    </row>
    <row r="98" spans="1:31" s="10" customFormat="1" ht="19.899999999999999" customHeight="1" x14ac:dyDescent="0.2">
      <c r="B98" s="114"/>
      <c r="D98" s="115" t="s">
        <v>744</v>
      </c>
      <c r="E98" s="116"/>
      <c r="F98" s="116"/>
      <c r="G98" s="116"/>
      <c r="H98" s="116"/>
      <c r="I98" s="116"/>
      <c r="J98" s="117">
        <f>J123</f>
        <v>0</v>
      </c>
      <c r="L98" s="114"/>
    </row>
    <row r="99" spans="1:31" s="9" customFormat="1" ht="24.95" customHeight="1" x14ac:dyDescent="0.2">
      <c r="B99" s="110"/>
      <c r="D99" s="111" t="s">
        <v>141</v>
      </c>
      <c r="E99" s="112"/>
      <c r="F99" s="112"/>
      <c r="G99" s="112"/>
      <c r="H99" s="112"/>
      <c r="I99" s="112"/>
      <c r="J99" s="113">
        <f>J135</f>
        <v>0</v>
      </c>
      <c r="L99" s="110"/>
    </row>
    <row r="100" spans="1:31" s="10" customFormat="1" ht="19.899999999999999" customHeight="1" x14ac:dyDescent="0.2">
      <c r="B100" s="114"/>
      <c r="D100" s="115" t="s">
        <v>970</v>
      </c>
      <c r="E100" s="116"/>
      <c r="F100" s="116"/>
      <c r="G100" s="116"/>
      <c r="H100" s="116"/>
      <c r="I100" s="116"/>
      <c r="J100" s="117">
        <f>J136</f>
        <v>0</v>
      </c>
      <c r="L100" s="114"/>
    </row>
    <row r="101" spans="1:31" s="10" customFormat="1" ht="19.899999999999999" customHeight="1" x14ac:dyDescent="0.2">
      <c r="B101" s="114"/>
      <c r="D101" s="115" t="s">
        <v>1420</v>
      </c>
      <c r="E101" s="116"/>
      <c r="F101" s="116"/>
      <c r="G101" s="116"/>
      <c r="H101" s="116"/>
      <c r="I101" s="116"/>
      <c r="J101" s="117">
        <f>J143</f>
        <v>0</v>
      </c>
      <c r="L101" s="114"/>
    </row>
    <row r="102" spans="1:31" s="2" customFormat="1" ht="21.75" customHeight="1" x14ac:dyDescent="0.2">
      <c r="A102" s="29"/>
      <c r="B102" s="30"/>
      <c r="C102" s="29"/>
      <c r="D102" s="29"/>
      <c r="E102" s="29"/>
      <c r="F102" s="29"/>
      <c r="G102" s="29"/>
      <c r="H102" s="29"/>
      <c r="I102" s="29"/>
      <c r="J102" s="29"/>
      <c r="K102" s="29"/>
      <c r="L102" s="39"/>
      <c r="S102" s="29"/>
      <c r="T102" s="29"/>
      <c r="U102" s="29"/>
      <c r="V102" s="29"/>
      <c r="W102" s="29"/>
      <c r="X102" s="29"/>
      <c r="Y102" s="29"/>
      <c r="Z102" s="29"/>
      <c r="AA102" s="29"/>
      <c r="AB102" s="29"/>
      <c r="AC102" s="29"/>
      <c r="AD102" s="29"/>
      <c r="AE102" s="29"/>
    </row>
    <row r="103" spans="1:31" s="2" customFormat="1" ht="6.95" customHeight="1" x14ac:dyDescent="0.2">
      <c r="A103" s="29"/>
      <c r="B103" s="44"/>
      <c r="C103" s="45"/>
      <c r="D103" s="45"/>
      <c r="E103" s="45"/>
      <c r="F103" s="45"/>
      <c r="G103" s="45"/>
      <c r="H103" s="45"/>
      <c r="I103" s="45"/>
      <c r="J103" s="45"/>
      <c r="K103" s="45"/>
      <c r="L103" s="39"/>
      <c r="S103" s="29"/>
      <c r="T103" s="29"/>
      <c r="U103" s="29"/>
      <c r="V103" s="29"/>
      <c r="W103" s="29"/>
      <c r="X103" s="29"/>
      <c r="Y103" s="29"/>
      <c r="Z103" s="29"/>
      <c r="AA103" s="29"/>
      <c r="AB103" s="29"/>
      <c r="AC103" s="29"/>
      <c r="AD103" s="29"/>
      <c r="AE103" s="29"/>
    </row>
    <row r="107" spans="1:31" s="2" customFormat="1" ht="6.95" customHeight="1" x14ac:dyDescent="0.2">
      <c r="A107" s="29"/>
      <c r="B107" s="46"/>
      <c r="C107" s="47"/>
      <c r="D107" s="47"/>
      <c r="E107" s="47"/>
      <c r="F107" s="47"/>
      <c r="G107" s="47"/>
      <c r="H107" s="47"/>
      <c r="I107" s="47"/>
      <c r="J107" s="47"/>
      <c r="K107" s="47"/>
      <c r="L107" s="39"/>
      <c r="S107" s="29"/>
      <c r="T107" s="29"/>
      <c r="U107" s="29"/>
      <c r="V107" s="29"/>
      <c r="W107" s="29"/>
      <c r="X107" s="29"/>
      <c r="Y107" s="29"/>
      <c r="Z107" s="29"/>
      <c r="AA107" s="29"/>
      <c r="AB107" s="29"/>
      <c r="AC107" s="29"/>
      <c r="AD107" s="29"/>
      <c r="AE107" s="29"/>
    </row>
    <row r="108" spans="1:31" s="2" customFormat="1" ht="24.95" customHeight="1" x14ac:dyDescent="0.2">
      <c r="A108" s="29"/>
      <c r="B108" s="30"/>
      <c r="C108" s="21" t="s">
        <v>142</v>
      </c>
      <c r="D108" s="29"/>
      <c r="E108" s="29"/>
      <c r="F108" s="29"/>
      <c r="G108" s="29"/>
      <c r="H108" s="29"/>
      <c r="I108" s="29"/>
      <c r="J108" s="29"/>
      <c r="K108" s="29"/>
      <c r="L108" s="39"/>
      <c r="S108" s="29"/>
      <c r="T108" s="29"/>
      <c r="U108" s="29"/>
      <c r="V108" s="29"/>
      <c r="W108" s="29"/>
      <c r="X108" s="29"/>
      <c r="Y108" s="29"/>
      <c r="Z108" s="29"/>
      <c r="AA108" s="29"/>
      <c r="AB108" s="29"/>
      <c r="AC108" s="29"/>
      <c r="AD108" s="29"/>
      <c r="AE108" s="29"/>
    </row>
    <row r="109" spans="1:31" s="2" customFormat="1" ht="6.95" customHeight="1" x14ac:dyDescent="0.2">
      <c r="A109" s="29"/>
      <c r="B109" s="30"/>
      <c r="C109" s="29"/>
      <c r="D109" s="29"/>
      <c r="E109" s="29"/>
      <c r="F109" s="29"/>
      <c r="G109" s="29"/>
      <c r="H109" s="29"/>
      <c r="I109" s="29"/>
      <c r="J109" s="29"/>
      <c r="K109" s="29"/>
      <c r="L109" s="39"/>
      <c r="S109" s="29"/>
      <c r="T109" s="29"/>
      <c r="U109" s="29"/>
      <c r="V109" s="29"/>
      <c r="W109" s="29"/>
      <c r="X109" s="29"/>
      <c r="Y109" s="29"/>
      <c r="Z109" s="29"/>
      <c r="AA109" s="29"/>
      <c r="AB109" s="29"/>
      <c r="AC109" s="29"/>
      <c r="AD109" s="29"/>
      <c r="AE109" s="29"/>
    </row>
    <row r="110" spans="1:31" s="2" customFormat="1" ht="12" customHeight="1" x14ac:dyDescent="0.2">
      <c r="A110" s="29"/>
      <c r="B110" s="30"/>
      <c r="C110" s="26" t="s">
        <v>14</v>
      </c>
      <c r="D110" s="29"/>
      <c r="E110" s="29"/>
      <c r="F110" s="29"/>
      <c r="G110" s="29"/>
      <c r="H110" s="29"/>
      <c r="I110" s="29"/>
      <c r="J110" s="29"/>
      <c r="K110" s="29"/>
      <c r="L110" s="39"/>
      <c r="S110" s="29"/>
      <c r="T110" s="29"/>
      <c r="U110" s="29"/>
      <c r="V110" s="29"/>
      <c r="W110" s="29"/>
      <c r="X110" s="29"/>
      <c r="Y110" s="29"/>
      <c r="Z110" s="29"/>
      <c r="AA110" s="29"/>
      <c r="AB110" s="29"/>
      <c r="AC110" s="29"/>
      <c r="AD110" s="29"/>
      <c r="AE110" s="29"/>
    </row>
    <row r="111" spans="1:31" s="2" customFormat="1" ht="16.5" customHeight="1" x14ac:dyDescent="0.2">
      <c r="A111" s="29"/>
      <c r="B111" s="30"/>
      <c r="C111" s="29"/>
      <c r="D111" s="29"/>
      <c r="E111" s="253" t="str">
        <f>E7</f>
        <v>Oprava trati Moravské Bránice – Moravský Krumlov</v>
      </c>
      <c r="F111" s="254"/>
      <c r="G111" s="254"/>
      <c r="H111" s="254"/>
      <c r="I111" s="29"/>
      <c r="J111" s="29"/>
      <c r="K111" s="29"/>
      <c r="L111" s="39"/>
      <c r="S111" s="29"/>
      <c r="T111" s="29"/>
      <c r="U111" s="29"/>
      <c r="V111" s="29"/>
      <c r="W111" s="29"/>
      <c r="X111" s="29"/>
      <c r="Y111" s="29"/>
      <c r="Z111" s="29"/>
      <c r="AA111" s="29"/>
      <c r="AB111" s="29"/>
      <c r="AC111" s="29"/>
      <c r="AD111" s="29"/>
      <c r="AE111" s="29"/>
    </row>
    <row r="112" spans="1:31" s="2" customFormat="1" ht="12" customHeight="1" x14ac:dyDescent="0.2">
      <c r="A112" s="29"/>
      <c r="B112" s="30"/>
      <c r="C112" s="26" t="s">
        <v>131</v>
      </c>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65" s="2" customFormat="1" ht="16.5" customHeight="1" x14ac:dyDescent="0.2">
      <c r="A113" s="29"/>
      <c r="B113" s="30"/>
      <c r="C113" s="29"/>
      <c r="D113" s="29"/>
      <c r="E113" s="247" t="str">
        <f>E9</f>
        <v>SO 219 - Propustek v Km 128,592</v>
      </c>
      <c r="F113" s="252"/>
      <c r="G113" s="252"/>
      <c r="H113" s="252"/>
      <c r="I113" s="29"/>
      <c r="J113" s="29"/>
      <c r="K113" s="29"/>
      <c r="L113" s="39"/>
      <c r="S113" s="29"/>
      <c r="T113" s="29"/>
      <c r="U113" s="29"/>
      <c r="V113" s="29"/>
      <c r="W113" s="29"/>
      <c r="X113" s="29"/>
      <c r="Y113" s="29"/>
      <c r="Z113" s="29"/>
      <c r="AA113" s="29"/>
      <c r="AB113" s="29"/>
      <c r="AC113" s="29"/>
      <c r="AD113" s="29"/>
      <c r="AE113" s="29"/>
    </row>
    <row r="114" spans="1:65" s="2" customFormat="1" ht="6.95" customHeight="1" x14ac:dyDescent="0.2">
      <c r="A114" s="29"/>
      <c r="B114" s="30"/>
      <c r="C114" s="29"/>
      <c r="D114" s="29"/>
      <c r="E114" s="29"/>
      <c r="F114" s="29"/>
      <c r="G114" s="29"/>
      <c r="H114" s="29"/>
      <c r="I114" s="29"/>
      <c r="J114" s="29"/>
      <c r="K114" s="29"/>
      <c r="L114" s="39"/>
      <c r="S114" s="29"/>
      <c r="T114" s="29"/>
      <c r="U114" s="29"/>
      <c r="V114" s="29"/>
      <c r="W114" s="29"/>
      <c r="X114" s="29"/>
      <c r="Y114" s="29"/>
      <c r="Z114" s="29"/>
      <c r="AA114" s="29"/>
      <c r="AB114" s="29"/>
      <c r="AC114" s="29"/>
      <c r="AD114" s="29"/>
      <c r="AE114" s="29"/>
    </row>
    <row r="115" spans="1:65" s="2" customFormat="1" ht="12" customHeight="1" x14ac:dyDescent="0.2">
      <c r="A115" s="29"/>
      <c r="B115" s="30"/>
      <c r="C115" s="26" t="s">
        <v>18</v>
      </c>
      <c r="D115" s="29"/>
      <c r="E115" s="29"/>
      <c r="F115" s="24" t="str">
        <f>F12</f>
        <v>Mezistaniční úsek km 128,431 – 122,460</v>
      </c>
      <c r="G115" s="29"/>
      <c r="H115" s="29"/>
      <c r="I115" s="26" t="s">
        <v>20</v>
      </c>
      <c r="J115" s="52" t="str">
        <f>IF(J12="","",J12)</f>
        <v>11. 2. 2021</v>
      </c>
      <c r="K115" s="29"/>
      <c r="L115" s="39"/>
      <c r="S115" s="29"/>
      <c r="T115" s="29"/>
      <c r="U115" s="29"/>
      <c r="V115" s="29"/>
      <c r="W115" s="29"/>
      <c r="X115" s="29"/>
      <c r="Y115" s="29"/>
      <c r="Z115" s="29"/>
      <c r="AA115" s="29"/>
      <c r="AB115" s="29"/>
      <c r="AC115" s="29"/>
      <c r="AD115" s="29"/>
      <c r="AE115" s="29"/>
    </row>
    <row r="116" spans="1:65" s="2" customFormat="1" ht="6.95" customHeight="1" x14ac:dyDescent="0.2">
      <c r="A116" s="29"/>
      <c r="B116" s="30"/>
      <c r="C116" s="29"/>
      <c r="D116" s="29"/>
      <c r="E116" s="29"/>
      <c r="F116" s="29"/>
      <c r="G116" s="29"/>
      <c r="H116" s="29"/>
      <c r="I116" s="29"/>
      <c r="J116" s="29"/>
      <c r="K116" s="29"/>
      <c r="L116" s="39"/>
      <c r="S116" s="29"/>
      <c r="T116" s="29"/>
      <c r="U116" s="29"/>
      <c r="V116" s="29"/>
      <c r="W116" s="29"/>
      <c r="X116" s="29"/>
      <c r="Y116" s="29"/>
      <c r="Z116" s="29"/>
      <c r="AA116" s="29"/>
      <c r="AB116" s="29"/>
      <c r="AC116" s="29"/>
      <c r="AD116" s="29"/>
      <c r="AE116" s="29"/>
    </row>
    <row r="117" spans="1:65" s="2" customFormat="1" ht="25.7" customHeight="1" x14ac:dyDescent="0.2">
      <c r="A117" s="29"/>
      <c r="B117" s="30"/>
      <c r="C117" s="26" t="s">
        <v>22</v>
      </c>
      <c r="D117" s="29"/>
      <c r="E117" s="29"/>
      <c r="F117" s="24" t="str">
        <f>E15</f>
        <v>SPRÁVA ŽELEZNIC, STÁTNÍ ORGANIZACE</v>
      </c>
      <c r="G117" s="29"/>
      <c r="H117" s="29"/>
      <c r="I117" s="26" t="s">
        <v>28</v>
      </c>
      <c r="J117" s="27" t="str">
        <f>E21</f>
        <v>Dopravní projektování spol. s r.o.</v>
      </c>
      <c r="K117" s="29"/>
      <c r="L117" s="39"/>
      <c r="S117" s="29"/>
      <c r="T117" s="29"/>
      <c r="U117" s="29"/>
      <c r="V117" s="29"/>
      <c r="W117" s="29"/>
      <c r="X117" s="29"/>
      <c r="Y117" s="29"/>
      <c r="Z117" s="29"/>
      <c r="AA117" s="29"/>
      <c r="AB117" s="29"/>
      <c r="AC117" s="29"/>
      <c r="AD117" s="29"/>
      <c r="AE117" s="29"/>
    </row>
    <row r="118" spans="1:65" s="2" customFormat="1" ht="25.7" customHeight="1" x14ac:dyDescent="0.2">
      <c r="A118" s="29"/>
      <c r="B118" s="30"/>
      <c r="C118" s="26" t="s">
        <v>26</v>
      </c>
      <c r="D118" s="29"/>
      <c r="E118" s="29"/>
      <c r="F118" s="24" t="str">
        <f>IF(E18="","",E18)</f>
        <v xml:space="preserve"> </v>
      </c>
      <c r="G118" s="29"/>
      <c r="H118" s="29"/>
      <c r="I118" s="26" t="s">
        <v>30</v>
      </c>
      <c r="J118" s="27" t="str">
        <f>E24</f>
        <v>Dopravní projektování spol. s r.o.</v>
      </c>
      <c r="K118" s="29"/>
      <c r="L118" s="39"/>
      <c r="S118" s="29"/>
      <c r="T118" s="29"/>
      <c r="U118" s="29"/>
      <c r="V118" s="29"/>
      <c r="W118" s="29"/>
      <c r="X118" s="29"/>
      <c r="Y118" s="29"/>
      <c r="Z118" s="29"/>
      <c r="AA118" s="29"/>
      <c r="AB118" s="29"/>
      <c r="AC118" s="29"/>
      <c r="AD118" s="29"/>
      <c r="AE118" s="29"/>
    </row>
    <row r="119" spans="1:65" s="2" customFormat="1" ht="10.3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65" s="11" customFormat="1" ht="29.25" customHeight="1" x14ac:dyDescent="0.2">
      <c r="A120" s="118"/>
      <c r="B120" s="119"/>
      <c r="C120" s="120" t="s">
        <v>143</v>
      </c>
      <c r="D120" s="121" t="s">
        <v>57</v>
      </c>
      <c r="E120" s="121" t="s">
        <v>53</v>
      </c>
      <c r="F120" s="121" t="s">
        <v>54</v>
      </c>
      <c r="G120" s="121" t="s">
        <v>144</v>
      </c>
      <c r="H120" s="121" t="s">
        <v>145</v>
      </c>
      <c r="I120" s="121" t="s">
        <v>146</v>
      </c>
      <c r="J120" s="121" t="s">
        <v>135</v>
      </c>
      <c r="K120" s="122" t="s">
        <v>147</v>
      </c>
      <c r="L120" s="123"/>
      <c r="M120" s="59" t="s">
        <v>1</v>
      </c>
      <c r="N120" s="60" t="s">
        <v>36</v>
      </c>
      <c r="O120" s="60" t="s">
        <v>148</v>
      </c>
      <c r="P120" s="60" t="s">
        <v>149</v>
      </c>
      <c r="Q120" s="60" t="s">
        <v>150</v>
      </c>
      <c r="R120" s="60" t="s">
        <v>151</v>
      </c>
      <c r="S120" s="60" t="s">
        <v>152</v>
      </c>
      <c r="T120" s="61" t="s">
        <v>153</v>
      </c>
      <c r="U120" s="118"/>
      <c r="V120" s="118"/>
      <c r="W120" s="118"/>
      <c r="X120" s="118"/>
      <c r="Y120" s="118"/>
      <c r="Z120" s="118"/>
      <c r="AA120" s="118"/>
      <c r="AB120" s="118"/>
      <c r="AC120" s="118"/>
      <c r="AD120" s="118"/>
      <c r="AE120" s="118"/>
    </row>
    <row r="121" spans="1:65" s="2" customFormat="1" ht="22.9" customHeight="1" x14ac:dyDescent="0.25">
      <c r="A121" s="29"/>
      <c r="B121" s="30"/>
      <c r="C121" s="66" t="s">
        <v>154</v>
      </c>
      <c r="D121" s="29"/>
      <c r="E121" s="29"/>
      <c r="F121" s="29"/>
      <c r="G121" s="29"/>
      <c r="H121" s="29"/>
      <c r="I121" s="29"/>
      <c r="J121" s="124">
        <f>BK121</f>
        <v>0</v>
      </c>
      <c r="K121" s="29"/>
      <c r="L121" s="30"/>
      <c r="M121" s="62"/>
      <c r="N121" s="53"/>
      <c r="O121" s="63"/>
      <c r="P121" s="125">
        <f>P122+P135</f>
        <v>656.89400000000001</v>
      </c>
      <c r="Q121" s="63"/>
      <c r="R121" s="125">
        <f>R122+R135</f>
        <v>10.27101</v>
      </c>
      <c r="S121" s="63"/>
      <c r="T121" s="126">
        <f>T122+T135</f>
        <v>7.6499999999999999E-2</v>
      </c>
      <c r="U121" s="29"/>
      <c r="V121" s="29"/>
      <c r="W121" s="29"/>
      <c r="X121" s="29"/>
      <c r="Y121" s="29"/>
      <c r="Z121" s="29"/>
      <c r="AA121" s="29"/>
      <c r="AB121" s="29"/>
      <c r="AC121" s="29"/>
      <c r="AD121" s="29"/>
      <c r="AE121" s="29"/>
      <c r="AT121" s="17" t="s">
        <v>71</v>
      </c>
      <c r="AU121" s="17" t="s">
        <v>137</v>
      </c>
      <c r="BK121" s="127">
        <f>BK122+BK135</f>
        <v>0</v>
      </c>
    </row>
    <row r="122" spans="1:65" s="12" customFormat="1" ht="25.9" customHeight="1" x14ac:dyDescent="0.2">
      <c r="B122" s="128"/>
      <c r="D122" s="129" t="s">
        <v>71</v>
      </c>
      <c r="E122" s="130" t="s">
        <v>155</v>
      </c>
      <c r="F122" s="130" t="s">
        <v>156</v>
      </c>
      <c r="J122" s="131">
        <f>BK122</f>
        <v>0</v>
      </c>
      <c r="L122" s="128"/>
      <c r="M122" s="132"/>
      <c r="N122" s="133"/>
      <c r="O122" s="133"/>
      <c r="P122" s="134">
        <f>P123</f>
        <v>656.89400000000001</v>
      </c>
      <c r="Q122" s="133"/>
      <c r="R122" s="134">
        <f>R123</f>
        <v>10.27101</v>
      </c>
      <c r="S122" s="133"/>
      <c r="T122" s="135">
        <f>T123</f>
        <v>7.6499999999999999E-2</v>
      </c>
      <c r="AR122" s="129" t="s">
        <v>80</v>
      </c>
      <c r="AT122" s="136" t="s">
        <v>71</v>
      </c>
      <c r="AU122" s="136" t="s">
        <v>72</v>
      </c>
      <c r="AY122" s="129" t="s">
        <v>157</v>
      </c>
      <c r="BK122" s="137">
        <f>BK123</f>
        <v>0</v>
      </c>
    </row>
    <row r="123" spans="1:65" s="12" customFormat="1" ht="22.9" customHeight="1" x14ac:dyDescent="0.2">
      <c r="B123" s="128"/>
      <c r="D123" s="129" t="s">
        <v>71</v>
      </c>
      <c r="E123" s="138" t="s">
        <v>226</v>
      </c>
      <c r="F123" s="138" t="s">
        <v>917</v>
      </c>
      <c r="J123" s="139">
        <f>BK123</f>
        <v>0</v>
      </c>
      <c r="L123" s="128"/>
      <c r="M123" s="132"/>
      <c r="N123" s="133"/>
      <c r="O123" s="133"/>
      <c r="P123" s="134">
        <f>SUM(P124:P134)</f>
        <v>656.89400000000001</v>
      </c>
      <c r="Q123" s="133"/>
      <c r="R123" s="134">
        <f>SUM(R124:R134)</f>
        <v>10.27101</v>
      </c>
      <c r="S123" s="133"/>
      <c r="T123" s="135">
        <f>SUM(T124:T134)</f>
        <v>7.6499999999999999E-2</v>
      </c>
      <c r="AR123" s="129" t="s">
        <v>80</v>
      </c>
      <c r="AT123" s="136" t="s">
        <v>71</v>
      </c>
      <c r="AU123" s="136" t="s">
        <v>80</v>
      </c>
      <c r="AY123" s="129" t="s">
        <v>157</v>
      </c>
      <c r="BK123" s="137">
        <f>SUM(BK124:BK134)</f>
        <v>0</v>
      </c>
    </row>
    <row r="124" spans="1:65" s="2" customFormat="1" ht="33" customHeight="1" x14ac:dyDescent="0.2">
      <c r="A124" s="29"/>
      <c r="B124" s="140"/>
      <c r="C124" s="141" t="s">
        <v>80</v>
      </c>
      <c r="D124" s="141" t="s">
        <v>160</v>
      </c>
      <c r="E124" s="142" t="s">
        <v>1456</v>
      </c>
      <c r="F124" s="143" t="s">
        <v>1457</v>
      </c>
      <c r="G124" s="144" t="s">
        <v>195</v>
      </c>
      <c r="H124" s="145">
        <v>95</v>
      </c>
      <c r="I124" s="146"/>
      <c r="J124" s="146">
        <f>ROUND(I124*H124,2)</f>
        <v>0</v>
      </c>
      <c r="K124" s="143" t="s">
        <v>201</v>
      </c>
      <c r="L124" s="30"/>
      <c r="M124" s="147" t="s">
        <v>1</v>
      </c>
      <c r="N124" s="148" t="s">
        <v>37</v>
      </c>
      <c r="O124" s="149">
        <v>3.55</v>
      </c>
      <c r="P124" s="149">
        <f>O124*H124</f>
        <v>337.25</v>
      </c>
      <c r="Q124" s="149">
        <v>0</v>
      </c>
      <c r="R124" s="149">
        <f>Q124*H124</f>
        <v>0</v>
      </c>
      <c r="S124" s="149">
        <v>6.9999999999999999E-4</v>
      </c>
      <c r="T124" s="150">
        <f>S124*H124</f>
        <v>6.6500000000000004E-2</v>
      </c>
      <c r="U124" s="29"/>
      <c r="V124" s="29"/>
      <c r="W124" s="29"/>
      <c r="X124" s="29"/>
      <c r="Y124" s="29"/>
      <c r="Z124" s="29"/>
      <c r="AA124" s="29"/>
      <c r="AB124" s="29"/>
      <c r="AC124" s="29"/>
      <c r="AD124" s="29"/>
      <c r="AE124" s="29"/>
      <c r="AR124" s="151" t="s">
        <v>165</v>
      </c>
      <c r="AT124" s="151" t="s">
        <v>160</v>
      </c>
      <c r="AU124" s="151" t="s">
        <v>82</v>
      </c>
      <c r="AY124" s="17" t="s">
        <v>157</v>
      </c>
      <c r="BE124" s="152">
        <f>IF(N124="základní",J124,0)</f>
        <v>0</v>
      </c>
      <c r="BF124" s="152">
        <f>IF(N124="snížená",J124,0)</f>
        <v>0</v>
      </c>
      <c r="BG124" s="152">
        <f>IF(N124="zákl. přenesená",J124,0)</f>
        <v>0</v>
      </c>
      <c r="BH124" s="152">
        <f>IF(N124="sníž. přenesená",J124,0)</f>
        <v>0</v>
      </c>
      <c r="BI124" s="152">
        <f>IF(N124="nulová",J124,0)</f>
        <v>0</v>
      </c>
      <c r="BJ124" s="17" t="s">
        <v>80</v>
      </c>
      <c r="BK124" s="152">
        <f>ROUND(I124*H124,2)</f>
        <v>0</v>
      </c>
      <c r="BL124" s="17" t="s">
        <v>165</v>
      </c>
      <c r="BM124" s="151" t="s">
        <v>2195</v>
      </c>
    </row>
    <row r="125" spans="1:65" s="2" customFormat="1" ht="24" x14ac:dyDescent="0.2">
      <c r="A125" s="29"/>
      <c r="B125" s="140"/>
      <c r="C125" s="141" t="s">
        <v>82</v>
      </c>
      <c r="D125" s="141" t="s">
        <v>160</v>
      </c>
      <c r="E125" s="142" t="s">
        <v>2196</v>
      </c>
      <c r="F125" s="143" t="s">
        <v>2197</v>
      </c>
      <c r="G125" s="144" t="s">
        <v>163</v>
      </c>
      <c r="H125" s="145">
        <v>10</v>
      </c>
      <c r="I125" s="146"/>
      <c r="J125" s="146">
        <f>ROUND(I125*H125,2)</f>
        <v>0</v>
      </c>
      <c r="K125" s="143" t="s">
        <v>201</v>
      </c>
      <c r="L125" s="30"/>
      <c r="M125" s="147" t="s">
        <v>1</v>
      </c>
      <c r="N125" s="148" t="s">
        <v>37</v>
      </c>
      <c r="O125" s="149">
        <v>4.38</v>
      </c>
      <c r="P125" s="149">
        <f>O125*H125</f>
        <v>43.8</v>
      </c>
      <c r="Q125" s="149">
        <v>0</v>
      </c>
      <c r="R125" s="149">
        <f>Q125*H125</f>
        <v>0</v>
      </c>
      <c r="S125" s="149">
        <v>1E-3</v>
      </c>
      <c r="T125" s="150">
        <f>S125*H125</f>
        <v>0.01</v>
      </c>
      <c r="U125" s="29"/>
      <c r="V125" s="29"/>
      <c r="W125" s="29"/>
      <c r="X125" s="29"/>
      <c r="Y125" s="29"/>
      <c r="Z125" s="29"/>
      <c r="AA125" s="29"/>
      <c r="AB125" s="29"/>
      <c r="AC125" s="29"/>
      <c r="AD125" s="29"/>
      <c r="AE125" s="29"/>
      <c r="AR125" s="151" t="s">
        <v>165</v>
      </c>
      <c r="AT125" s="151" t="s">
        <v>160</v>
      </c>
      <c r="AU125" s="151" t="s">
        <v>82</v>
      </c>
      <c r="AY125" s="17" t="s">
        <v>157</v>
      </c>
      <c r="BE125" s="152">
        <f>IF(N125="základní",J125,0)</f>
        <v>0</v>
      </c>
      <c r="BF125" s="152">
        <f>IF(N125="snížená",J125,0)</f>
        <v>0</v>
      </c>
      <c r="BG125" s="152">
        <f>IF(N125="zákl. přenesená",J125,0)</f>
        <v>0</v>
      </c>
      <c r="BH125" s="152">
        <f>IF(N125="sníž. přenesená",J125,0)</f>
        <v>0</v>
      </c>
      <c r="BI125" s="152">
        <f>IF(N125="nulová",J125,0)</f>
        <v>0</v>
      </c>
      <c r="BJ125" s="17" t="s">
        <v>80</v>
      </c>
      <c r="BK125" s="152">
        <f>ROUND(I125*H125,2)</f>
        <v>0</v>
      </c>
      <c r="BL125" s="17" t="s">
        <v>165</v>
      </c>
      <c r="BM125" s="151" t="s">
        <v>2198</v>
      </c>
    </row>
    <row r="126" spans="1:65" s="2" customFormat="1" ht="29.25" x14ac:dyDescent="0.2">
      <c r="A126" s="29"/>
      <c r="B126" s="30"/>
      <c r="C126" s="29"/>
      <c r="D126" s="153" t="s">
        <v>167</v>
      </c>
      <c r="E126" s="29"/>
      <c r="F126" s="154" t="s">
        <v>1463</v>
      </c>
      <c r="G126" s="29"/>
      <c r="H126" s="29"/>
      <c r="I126" s="29"/>
      <c r="J126" s="29"/>
      <c r="K126" s="29"/>
      <c r="L126" s="30"/>
      <c r="M126" s="155"/>
      <c r="N126" s="156"/>
      <c r="O126" s="55"/>
      <c r="P126" s="55"/>
      <c r="Q126" s="55"/>
      <c r="R126" s="55"/>
      <c r="S126" s="55"/>
      <c r="T126" s="56"/>
      <c r="U126" s="29"/>
      <c r="V126" s="29"/>
      <c r="W126" s="29"/>
      <c r="X126" s="29"/>
      <c r="Y126" s="29"/>
      <c r="Z126" s="29"/>
      <c r="AA126" s="29"/>
      <c r="AB126" s="29"/>
      <c r="AC126" s="29"/>
      <c r="AD126" s="29"/>
      <c r="AE126" s="29"/>
      <c r="AT126" s="17" t="s">
        <v>167</v>
      </c>
      <c r="AU126" s="17" t="s">
        <v>82</v>
      </c>
    </row>
    <row r="127" spans="1:65" s="2" customFormat="1" ht="36" x14ac:dyDescent="0.2">
      <c r="A127" s="29"/>
      <c r="B127" s="140"/>
      <c r="C127" s="141" t="s">
        <v>182</v>
      </c>
      <c r="D127" s="141" t="s">
        <v>160</v>
      </c>
      <c r="E127" s="142" t="s">
        <v>1495</v>
      </c>
      <c r="F127" s="143" t="s">
        <v>1496</v>
      </c>
      <c r="G127" s="144" t="s">
        <v>195</v>
      </c>
      <c r="H127" s="145">
        <v>42</v>
      </c>
      <c r="I127" s="146"/>
      <c r="J127" s="146">
        <f>ROUND(I127*H127,2)</f>
        <v>0</v>
      </c>
      <c r="K127" s="143" t="s">
        <v>201</v>
      </c>
      <c r="L127" s="30"/>
      <c r="M127" s="147" t="s">
        <v>1</v>
      </c>
      <c r="N127" s="148" t="s">
        <v>37</v>
      </c>
      <c r="O127" s="149">
        <v>1.8320000000000001</v>
      </c>
      <c r="P127" s="149">
        <f>O127*H127</f>
        <v>76.944000000000003</v>
      </c>
      <c r="Q127" s="149">
        <v>0.12273000000000001</v>
      </c>
      <c r="R127" s="149">
        <f>Q127*H127</f>
        <v>5.1546599999999998</v>
      </c>
      <c r="S127" s="149">
        <v>0</v>
      </c>
      <c r="T127" s="150">
        <f>S127*H127</f>
        <v>0</v>
      </c>
      <c r="U127" s="29"/>
      <c r="V127" s="29"/>
      <c r="W127" s="29"/>
      <c r="X127" s="29"/>
      <c r="Y127" s="29"/>
      <c r="Z127" s="29"/>
      <c r="AA127" s="29"/>
      <c r="AB127" s="29"/>
      <c r="AC127" s="29"/>
      <c r="AD127" s="29"/>
      <c r="AE127" s="29"/>
      <c r="AR127" s="151" t="s">
        <v>165</v>
      </c>
      <c r="AT127" s="151" t="s">
        <v>160</v>
      </c>
      <c r="AU127" s="151" t="s">
        <v>82</v>
      </c>
      <c r="AY127" s="17" t="s">
        <v>157</v>
      </c>
      <c r="BE127" s="152">
        <f>IF(N127="základní",J127,0)</f>
        <v>0</v>
      </c>
      <c r="BF127" s="152">
        <f>IF(N127="snížená",J127,0)</f>
        <v>0</v>
      </c>
      <c r="BG127" s="152">
        <f>IF(N127="zákl. přenesená",J127,0)</f>
        <v>0</v>
      </c>
      <c r="BH127" s="152">
        <f>IF(N127="sníž. přenesená",J127,0)</f>
        <v>0</v>
      </c>
      <c r="BI127" s="152">
        <f>IF(N127="nulová",J127,0)</f>
        <v>0</v>
      </c>
      <c r="BJ127" s="17" t="s">
        <v>80</v>
      </c>
      <c r="BK127" s="152">
        <f>ROUND(I127*H127,2)</f>
        <v>0</v>
      </c>
      <c r="BL127" s="17" t="s">
        <v>165</v>
      </c>
      <c r="BM127" s="151" t="s">
        <v>2199</v>
      </c>
    </row>
    <row r="128" spans="1:65" s="2" customFormat="1" ht="107.25" x14ac:dyDescent="0.2">
      <c r="A128" s="29"/>
      <c r="B128" s="30"/>
      <c r="C128" s="29"/>
      <c r="D128" s="153" t="s">
        <v>167</v>
      </c>
      <c r="E128" s="29"/>
      <c r="F128" s="154" t="s">
        <v>1080</v>
      </c>
      <c r="G128" s="29"/>
      <c r="H128" s="29"/>
      <c r="I128" s="29"/>
      <c r="J128" s="29"/>
      <c r="K128" s="29"/>
      <c r="L128" s="30"/>
      <c r="M128" s="155"/>
      <c r="N128" s="156"/>
      <c r="O128" s="55"/>
      <c r="P128" s="55"/>
      <c r="Q128" s="55"/>
      <c r="R128" s="55"/>
      <c r="S128" s="55"/>
      <c r="T128" s="56"/>
      <c r="U128" s="29"/>
      <c r="V128" s="29"/>
      <c r="W128" s="29"/>
      <c r="X128" s="29"/>
      <c r="Y128" s="29"/>
      <c r="Z128" s="29"/>
      <c r="AA128" s="29"/>
      <c r="AB128" s="29"/>
      <c r="AC128" s="29"/>
      <c r="AD128" s="29"/>
      <c r="AE128" s="29"/>
      <c r="AT128" s="17" t="s">
        <v>167</v>
      </c>
      <c r="AU128" s="17" t="s">
        <v>82</v>
      </c>
    </row>
    <row r="129" spans="1:65" s="2" customFormat="1" ht="36" x14ac:dyDescent="0.2">
      <c r="A129" s="29"/>
      <c r="B129" s="140"/>
      <c r="C129" s="141" t="s">
        <v>165</v>
      </c>
      <c r="D129" s="141" t="s">
        <v>160</v>
      </c>
      <c r="E129" s="142" t="s">
        <v>1088</v>
      </c>
      <c r="F129" s="143" t="s">
        <v>1089</v>
      </c>
      <c r="G129" s="144" t="s">
        <v>195</v>
      </c>
      <c r="H129" s="145">
        <v>42</v>
      </c>
      <c r="I129" s="146"/>
      <c r="J129" s="146">
        <f>ROUND(I129*H129,2)</f>
        <v>0</v>
      </c>
      <c r="K129" s="143" t="s">
        <v>201</v>
      </c>
      <c r="L129" s="30"/>
      <c r="M129" s="147" t="s">
        <v>1</v>
      </c>
      <c r="N129" s="148" t="s">
        <v>37</v>
      </c>
      <c r="O129" s="149">
        <v>0.45</v>
      </c>
      <c r="P129" s="149">
        <f>O129*H129</f>
        <v>18.900000000000002</v>
      </c>
      <c r="Q129" s="149">
        <v>0</v>
      </c>
      <c r="R129" s="149">
        <f>Q129*H129</f>
        <v>0</v>
      </c>
      <c r="S129" s="149">
        <v>0</v>
      </c>
      <c r="T129" s="150">
        <f>S129*H129</f>
        <v>0</v>
      </c>
      <c r="U129" s="29"/>
      <c r="V129" s="29"/>
      <c r="W129" s="29"/>
      <c r="X129" s="29"/>
      <c r="Y129" s="29"/>
      <c r="Z129" s="29"/>
      <c r="AA129" s="29"/>
      <c r="AB129" s="29"/>
      <c r="AC129" s="29"/>
      <c r="AD129" s="29"/>
      <c r="AE129" s="29"/>
      <c r="AR129" s="151" t="s">
        <v>165</v>
      </c>
      <c r="AT129" s="151" t="s">
        <v>160</v>
      </c>
      <c r="AU129" s="151" t="s">
        <v>82</v>
      </c>
      <c r="AY129" s="17" t="s">
        <v>157</v>
      </c>
      <c r="BE129" s="152">
        <f>IF(N129="základní",J129,0)</f>
        <v>0</v>
      </c>
      <c r="BF129" s="152">
        <f>IF(N129="snížená",J129,0)</f>
        <v>0</v>
      </c>
      <c r="BG129" s="152">
        <f>IF(N129="zákl. přenesená",J129,0)</f>
        <v>0</v>
      </c>
      <c r="BH129" s="152">
        <f>IF(N129="sníž. přenesená",J129,0)</f>
        <v>0</v>
      </c>
      <c r="BI129" s="152">
        <f>IF(N129="nulová",J129,0)</f>
        <v>0</v>
      </c>
      <c r="BJ129" s="17" t="s">
        <v>80</v>
      </c>
      <c r="BK129" s="152">
        <f>ROUND(I129*H129,2)</f>
        <v>0</v>
      </c>
      <c r="BL129" s="17" t="s">
        <v>165</v>
      </c>
      <c r="BM129" s="151" t="s">
        <v>2200</v>
      </c>
    </row>
    <row r="130" spans="1:65" s="2" customFormat="1" ht="39" x14ac:dyDescent="0.2">
      <c r="A130" s="29"/>
      <c r="B130" s="30"/>
      <c r="C130" s="29"/>
      <c r="D130" s="153" t="s">
        <v>167</v>
      </c>
      <c r="E130" s="29"/>
      <c r="F130" s="154" t="s">
        <v>1087</v>
      </c>
      <c r="G130" s="29"/>
      <c r="H130" s="29"/>
      <c r="I130" s="29"/>
      <c r="J130" s="29"/>
      <c r="K130" s="29"/>
      <c r="L130" s="30"/>
      <c r="M130" s="155"/>
      <c r="N130" s="156"/>
      <c r="O130" s="55"/>
      <c r="P130" s="55"/>
      <c r="Q130" s="55"/>
      <c r="R130" s="55"/>
      <c r="S130" s="55"/>
      <c r="T130" s="56"/>
      <c r="U130" s="29"/>
      <c r="V130" s="29"/>
      <c r="W130" s="29"/>
      <c r="X130" s="29"/>
      <c r="Y130" s="29"/>
      <c r="Z130" s="29"/>
      <c r="AA130" s="29"/>
      <c r="AB130" s="29"/>
      <c r="AC130" s="29"/>
      <c r="AD130" s="29"/>
      <c r="AE130" s="29"/>
      <c r="AT130" s="17" t="s">
        <v>167</v>
      </c>
      <c r="AU130" s="17" t="s">
        <v>82</v>
      </c>
    </row>
    <row r="131" spans="1:65" s="2" customFormat="1" ht="36" x14ac:dyDescent="0.2">
      <c r="A131" s="29"/>
      <c r="B131" s="140"/>
      <c r="C131" s="141" t="s">
        <v>158</v>
      </c>
      <c r="D131" s="141" t="s">
        <v>160</v>
      </c>
      <c r="E131" s="142" t="s">
        <v>1500</v>
      </c>
      <c r="F131" s="143" t="s">
        <v>1501</v>
      </c>
      <c r="G131" s="144" t="s">
        <v>195</v>
      </c>
      <c r="H131" s="145">
        <v>45</v>
      </c>
      <c r="I131" s="146"/>
      <c r="J131" s="146">
        <f>ROUND(I131*H131,2)</f>
        <v>0</v>
      </c>
      <c r="K131" s="143" t="s">
        <v>201</v>
      </c>
      <c r="L131" s="30"/>
      <c r="M131" s="147" t="s">
        <v>1</v>
      </c>
      <c r="N131" s="148" t="s">
        <v>37</v>
      </c>
      <c r="O131" s="149">
        <v>2.16</v>
      </c>
      <c r="P131" s="149">
        <f>O131*H131</f>
        <v>97.2</v>
      </c>
      <c r="Q131" s="149">
        <v>5.8279999999999998E-2</v>
      </c>
      <c r="R131" s="149">
        <f>Q131*H131</f>
        <v>2.6225999999999998</v>
      </c>
      <c r="S131" s="149">
        <v>0</v>
      </c>
      <c r="T131" s="150">
        <f>S131*H131</f>
        <v>0</v>
      </c>
      <c r="U131" s="29"/>
      <c r="V131" s="29"/>
      <c r="W131" s="29"/>
      <c r="X131" s="29"/>
      <c r="Y131" s="29"/>
      <c r="Z131" s="29"/>
      <c r="AA131" s="29"/>
      <c r="AB131" s="29"/>
      <c r="AC131" s="29"/>
      <c r="AD131" s="29"/>
      <c r="AE131" s="29"/>
      <c r="AR131" s="151" t="s">
        <v>165</v>
      </c>
      <c r="AT131" s="151" t="s">
        <v>160</v>
      </c>
      <c r="AU131" s="151" t="s">
        <v>82</v>
      </c>
      <c r="AY131" s="17" t="s">
        <v>157</v>
      </c>
      <c r="BE131" s="152">
        <f>IF(N131="základní",J131,0)</f>
        <v>0</v>
      </c>
      <c r="BF131" s="152">
        <f>IF(N131="snížená",J131,0)</f>
        <v>0</v>
      </c>
      <c r="BG131" s="152">
        <f>IF(N131="zákl. přenesená",J131,0)</f>
        <v>0</v>
      </c>
      <c r="BH131" s="152">
        <f>IF(N131="sníž. přenesená",J131,0)</f>
        <v>0</v>
      </c>
      <c r="BI131" s="152">
        <f>IF(N131="nulová",J131,0)</f>
        <v>0</v>
      </c>
      <c r="BJ131" s="17" t="s">
        <v>80</v>
      </c>
      <c r="BK131" s="152">
        <f>ROUND(I131*H131,2)</f>
        <v>0</v>
      </c>
      <c r="BL131" s="17" t="s">
        <v>165</v>
      </c>
      <c r="BM131" s="151" t="s">
        <v>2201</v>
      </c>
    </row>
    <row r="132" spans="1:65" s="2" customFormat="1" ht="126.75" x14ac:dyDescent="0.2">
      <c r="A132" s="29"/>
      <c r="B132" s="30"/>
      <c r="C132" s="29"/>
      <c r="D132" s="153" t="s">
        <v>167</v>
      </c>
      <c r="E132" s="29"/>
      <c r="F132" s="154" t="s">
        <v>1503</v>
      </c>
      <c r="G132" s="29"/>
      <c r="H132" s="29"/>
      <c r="I132" s="29"/>
      <c r="J132" s="29"/>
      <c r="K132" s="29"/>
      <c r="L132" s="30"/>
      <c r="M132" s="155"/>
      <c r="N132" s="156"/>
      <c r="O132" s="55"/>
      <c r="P132" s="55"/>
      <c r="Q132" s="55"/>
      <c r="R132" s="55"/>
      <c r="S132" s="55"/>
      <c r="T132" s="56"/>
      <c r="U132" s="29"/>
      <c r="V132" s="29"/>
      <c r="W132" s="29"/>
      <c r="X132" s="29"/>
      <c r="Y132" s="29"/>
      <c r="Z132" s="29"/>
      <c r="AA132" s="29"/>
      <c r="AB132" s="29"/>
      <c r="AC132" s="29"/>
      <c r="AD132" s="29"/>
      <c r="AE132" s="29"/>
      <c r="AT132" s="17" t="s">
        <v>167</v>
      </c>
      <c r="AU132" s="17" t="s">
        <v>82</v>
      </c>
    </row>
    <row r="133" spans="1:65" s="2" customFormat="1" ht="36" x14ac:dyDescent="0.2">
      <c r="A133" s="29"/>
      <c r="B133" s="140"/>
      <c r="C133" s="141" t="s">
        <v>204</v>
      </c>
      <c r="D133" s="141" t="s">
        <v>160</v>
      </c>
      <c r="E133" s="142" t="s">
        <v>1505</v>
      </c>
      <c r="F133" s="143" t="s">
        <v>1506</v>
      </c>
      <c r="G133" s="144" t="s">
        <v>195</v>
      </c>
      <c r="H133" s="145">
        <v>25</v>
      </c>
      <c r="I133" s="146"/>
      <c r="J133" s="146">
        <f>ROUND(I133*H133,2)</f>
        <v>0</v>
      </c>
      <c r="K133" s="143" t="s">
        <v>201</v>
      </c>
      <c r="L133" s="30"/>
      <c r="M133" s="147" t="s">
        <v>1</v>
      </c>
      <c r="N133" s="148" t="s">
        <v>37</v>
      </c>
      <c r="O133" s="149">
        <v>3.3119999999999998</v>
      </c>
      <c r="P133" s="149">
        <f>O133*H133</f>
        <v>82.8</v>
      </c>
      <c r="Q133" s="149">
        <v>9.9750000000000005E-2</v>
      </c>
      <c r="R133" s="149">
        <f>Q133*H133</f>
        <v>2.4937500000000004</v>
      </c>
      <c r="S133" s="149">
        <v>0</v>
      </c>
      <c r="T133" s="150">
        <f>S133*H133</f>
        <v>0</v>
      </c>
      <c r="U133" s="29"/>
      <c r="V133" s="29"/>
      <c r="W133" s="29"/>
      <c r="X133" s="29"/>
      <c r="Y133" s="29"/>
      <c r="Z133" s="29"/>
      <c r="AA133" s="29"/>
      <c r="AB133" s="29"/>
      <c r="AC133" s="29"/>
      <c r="AD133" s="29"/>
      <c r="AE133" s="29"/>
      <c r="AR133" s="151" t="s">
        <v>165</v>
      </c>
      <c r="AT133" s="151" t="s">
        <v>160</v>
      </c>
      <c r="AU133" s="151" t="s">
        <v>82</v>
      </c>
      <c r="AY133" s="17" t="s">
        <v>157</v>
      </c>
      <c r="BE133" s="152">
        <f>IF(N133="základní",J133,0)</f>
        <v>0</v>
      </c>
      <c r="BF133" s="152">
        <f>IF(N133="snížená",J133,0)</f>
        <v>0</v>
      </c>
      <c r="BG133" s="152">
        <f>IF(N133="zákl. přenesená",J133,0)</f>
        <v>0</v>
      </c>
      <c r="BH133" s="152">
        <f>IF(N133="sníž. přenesená",J133,0)</f>
        <v>0</v>
      </c>
      <c r="BI133" s="152">
        <f>IF(N133="nulová",J133,0)</f>
        <v>0</v>
      </c>
      <c r="BJ133" s="17" t="s">
        <v>80</v>
      </c>
      <c r="BK133" s="152">
        <f>ROUND(I133*H133,2)</f>
        <v>0</v>
      </c>
      <c r="BL133" s="17" t="s">
        <v>165</v>
      </c>
      <c r="BM133" s="151" t="s">
        <v>2202</v>
      </c>
    </row>
    <row r="134" spans="1:65" s="2" customFormat="1" ht="126.75" x14ac:dyDescent="0.2">
      <c r="A134" s="29"/>
      <c r="B134" s="30"/>
      <c r="C134" s="29"/>
      <c r="D134" s="153" t="s">
        <v>167</v>
      </c>
      <c r="E134" s="29"/>
      <c r="F134" s="154" t="s">
        <v>1503</v>
      </c>
      <c r="G134" s="29"/>
      <c r="H134" s="29"/>
      <c r="I134" s="29"/>
      <c r="J134" s="29"/>
      <c r="K134" s="29"/>
      <c r="L134" s="30"/>
      <c r="M134" s="155"/>
      <c r="N134" s="156"/>
      <c r="O134" s="55"/>
      <c r="P134" s="55"/>
      <c r="Q134" s="55"/>
      <c r="R134" s="55"/>
      <c r="S134" s="55"/>
      <c r="T134" s="56"/>
      <c r="U134" s="29"/>
      <c r="V134" s="29"/>
      <c r="W134" s="29"/>
      <c r="X134" s="29"/>
      <c r="Y134" s="29"/>
      <c r="Z134" s="29"/>
      <c r="AA134" s="29"/>
      <c r="AB134" s="29"/>
      <c r="AC134" s="29"/>
      <c r="AD134" s="29"/>
      <c r="AE134" s="29"/>
      <c r="AT134" s="17" t="s">
        <v>167</v>
      </c>
      <c r="AU134" s="17" t="s">
        <v>82</v>
      </c>
    </row>
    <row r="135" spans="1:65" s="12" customFormat="1" ht="25.9" customHeight="1" x14ac:dyDescent="0.2">
      <c r="B135" s="128"/>
      <c r="D135" s="129" t="s">
        <v>71</v>
      </c>
      <c r="E135" s="130" t="s">
        <v>411</v>
      </c>
      <c r="F135" s="130" t="s">
        <v>412</v>
      </c>
      <c r="J135" s="131">
        <f>BK135</f>
        <v>0</v>
      </c>
      <c r="L135" s="128"/>
      <c r="M135" s="132"/>
      <c r="N135" s="133"/>
      <c r="O135" s="133"/>
      <c r="P135" s="134">
        <f>P136+P143</f>
        <v>0</v>
      </c>
      <c r="Q135" s="133"/>
      <c r="R135" s="134">
        <f>R136+R143</f>
        <v>0</v>
      </c>
      <c r="S135" s="133"/>
      <c r="T135" s="135">
        <f>T136+T143</f>
        <v>0</v>
      </c>
      <c r="AR135" s="129" t="s">
        <v>158</v>
      </c>
      <c r="AT135" s="136" t="s">
        <v>71</v>
      </c>
      <c r="AU135" s="136" t="s">
        <v>72</v>
      </c>
      <c r="AY135" s="129" t="s">
        <v>157</v>
      </c>
      <c r="BK135" s="137">
        <f>BK136+BK143</f>
        <v>0</v>
      </c>
    </row>
    <row r="136" spans="1:65" s="12" customFormat="1" ht="22.9" customHeight="1" x14ac:dyDescent="0.2">
      <c r="B136" s="128"/>
      <c r="D136" s="129" t="s">
        <v>71</v>
      </c>
      <c r="E136" s="138" t="s">
        <v>1135</v>
      </c>
      <c r="F136" s="138" t="s">
        <v>1136</v>
      </c>
      <c r="J136" s="139">
        <f>BK136</f>
        <v>0</v>
      </c>
      <c r="L136" s="128"/>
      <c r="M136" s="132"/>
      <c r="N136" s="133"/>
      <c r="O136" s="133"/>
      <c r="P136" s="134">
        <f>SUM(P137:P142)</f>
        <v>0</v>
      </c>
      <c r="Q136" s="133"/>
      <c r="R136" s="134">
        <f>SUM(R137:R142)</f>
        <v>0</v>
      </c>
      <c r="S136" s="133"/>
      <c r="T136" s="135">
        <f>SUM(T137:T142)</f>
        <v>0</v>
      </c>
      <c r="AR136" s="129" t="s">
        <v>158</v>
      </c>
      <c r="AT136" s="136" t="s">
        <v>71</v>
      </c>
      <c r="AU136" s="136" t="s">
        <v>80</v>
      </c>
      <c r="AY136" s="129" t="s">
        <v>157</v>
      </c>
      <c r="BK136" s="137">
        <f>SUM(BK137:BK142)</f>
        <v>0</v>
      </c>
    </row>
    <row r="137" spans="1:65" s="2" customFormat="1" ht="16.5" customHeight="1" x14ac:dyDescent="0.2">
      <c r="A137" s="29"/>
      <c r="B137" s="140"/>
      <c r="C137" s="141" t="s">
        <v>212</v>
      </c>
      <c r="D137" s="141" t="s">
        <v>160</v>
      </c>
      <c r="E137" s="142" t="s">
        <v>1407</v>
      </c>
      <c r="F137" s="143" t="s">
        <v>1408</v>
      </c>
      <c r="G137" s="144" t="s">
        <v>1409</v>
      </c>
      <c r="H137" s="145">
        <v>1</v>
      </c>
      <c r="I137" s="146"/>
      <c r="J137" s="146">
        <f>ROUND(I137*H137,2)</f>
        <v>0</v>
      </c>
      <c r="K137" s="143" t="s">
        <v>201</v>
      </c>
      <c r="L137" s="30"/>
      <c r="M137" s="147" t="s">
        <v>1</v>
      </c>
      <c r="N137" s="148" t="s">
        <v>37</v>
      </c>
      <c r="O137" s="149">
        <v>0</v>
      </c>
      <c r="P137" s="149">
        <f>O137*H137</f>
        <v>0</v>
      </c>
      <c r="Q137" s="149">
        <v>0</v>
      </c>
      <c r="R137" s="149">
        <f>Q137*H137</f>
        <v>0</v>
      </c>
      <c r="S137" s="149">
        <v>0</v>
      </c>
      <c r="T137" s="150">
        <f>S137*H137</f>
        <v>0</v>
      </c>
      <c r="U137" s="29"/>
      <c r="V137" s="29"/>
      <c r="W137" s="29"/>
      <c r="X137" s="29"/>
      <c r="Y137" s="29"/>
      <c r="Z137" s="29"/>
      <c r="AA137" s="29"/>
      <c r="AB137" s="29"/>
      <c r="AC137" s="29"/>
      <c r="AD137" s="29"/>
      <c r="AE137" s="29"/>
      <c r="AR137" s="151" t="s">
        <v>1140</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1140</v>
      </c>
      <c r="BM137" s="151" t="s">
        <v>2203</v>
      </c>
    </row>
    <row r="138" spans="1:65" s="2" customFormat="1" ht="29.25" x14ac:dyDescent="0.2">
      <c r="A138" s="29"/>
      <c r="B138" s="30"/>
      <c r="C138" s="29"/>
      <c r="D138" s="153" t="s">
        <v>167</v>
      </c>
      <c r="E138" s="29"/>
      <c r="F138" s="154" t="s">
        <v>1142</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2" customFormat="1" ht="16.5" customHeight="1" x14ac:dyDescent="0.2">
      <c r="A139" s="29"/>
      <c r="B139" s="140"/>
      <c r="C139" s="141" t="s">
        <v>187</v>
      </c>
      <c r="D139" s="141" t="s">
        <v>160</v>
      </c>
      <c r="E139" s="142" t="s">
        <v>1411</v>
      </c>
      <c r="F139" s="143" t="s">
        <v>1412</v>
      </c>
      <c r="G139" s="144" t="s">
        <v>1409</v>
      </c>
      <c r="H139" s="145">
        <v>1</v>
      </c>
      <c r="I139" s="146"/>
      <c r="J139" s="146">
        <f>ROUND(I139*H139,2)</f>
        <v>0</v>
      </c>
      <c r="K139" s="143" t="s">
        <v>201</v>
      </c>
      <c r="L139" s="30"/>
      <c r="M139" s="147" t="s">
        <v>1</v>
      </c>
      <c r="N139" s="148" t="s">
        <v>37</v>
      </c>
      <c r="O139" s="149">
        <v>0</v>
      </c>
      <c r="P139" s="149">
        <f>O139*H139</f>
        <v>0</v>
      </c>
      <c r="Q139" s="149">
        <v>0</v>
      </c>
      <c r="R139" s="149">
        <f>Q139*H139</f>
        <v>0</v>
      </c>
      <c r="S139" s="149">
        <v>0</v>
      </c>
      <c r="T139" s="150">
        <f>S139*H139</f>
        <v>0</v>
      </c>
      <c r="U139" s="29"/>
      <c r="V139" s="29"/>
      <c r="W139" s="29"/>
      <c r="X139" s="29"/>
      <c r="Y139" s="29"/>
      <c r="Z139" s="29"/>
      <c r="AA139" s="29"/>
      <c r="AB139" s="29"/>
      <c r="AC139" s="29"/>
      <c r="AD139" s="29"/>
      <c r="AE139" s="29"/>
      <c r="AR139" s="151" t="s">
        <v>1140</v>
      </c>
      <c r="AT139" s="151" t="s">
        <v>160</v>
      </c>
      <c r="AU139" s="151" t="s">
        <v>82</v>
      </c>
      <c r="AY139" s="17" t="s">
        <v>157</v>
      </c>
      <c r="BE139" s="152">
        <f>IF(N139="základní",J139,0)</f>
        <v>0</v>
      </c>
      <c r="BF139" s="152">
        <f>IF(N139="snížená",J139,0)</f>
        <v>0</v>
      </c>
      <c r="BG139" s="152">
        <f>IF(N139="zákl. přenesená",J139,0)</f>
        <v>0</v>
      </c>
      <c r="BH139" s="152">
        <f>IF(N139="sníž. přenesená",J139,0)</f>
        <v>0</v>
      </c>
      <c r="BI139" s="152">
        <f>IF(N139="nulová",J139,0)</f>
        <v>0</v>
      </c>
      <c r="BJ139" s="17" t="s">
        <v>80</v>
      </c>
      <c r="BK139" s="152">
        <f>ROUND(I139*H139,2)</f>
        <v>0</v>
      </c>
      <c r="BL139" s="17" t="s">
        <v>1140</v>
      </c>
      <c r="BM139" s="151" t="s">
        <v>2204</v>
      </c>
    </row>
    <row r="140" spans="1:65" s="2" customFormat="1" ht="29.25" x14ac:dyDescent="0.2">
      <c r="A140" s="29"/>
      <c r="B140" s="30"/>
      <c r="C140" s="29"/>
      <c r="D140" s="153" t="s">
        <v>167</v>
      </c>
      <c r="E140" s="29"/>
      <c r="F140" s="154" t="s">
        <v>1142</v>
      </c>
      <c r="G140" s="29"/>
      <c r="H140" s="29"/>
      <c r="I140" s="29"/>
      <c r="J140" s="29"/>
      <c r="K140" s="29"/>
      <c r="L140" s="30"/>
      <c r="M140" s="155"/>
      <c r="N140" s="156"/>
      <c r="O140" s="55"/>
      <c r="P140" s="55"/>
      <c r="Q140" s="55"/>
      <c r="R140" s="55"/>
      <c r="S140" s="55"/>
      <c r="T140" s="56"/>
      <c r="U140" s="29"/>
      <c r="V140" s="29"/>
      <c r="W140" s="29"/>
      <c r="X140" s="29"/>
      <c r="Y140" s="29"/>
      <c r="Z140" s="29"/>
      <c r="AA140" s="29"/>
      <c r="AB140" s="29"/>
      <c r="AC140" s="29"/>
      <c r="AD140" s="29"/>
      <c r="AE140" s="29"/>
      <c r="AT140" s="17" t="s">
        <v>167</v>
      </c>
      <c r="AU140" s="17" t="s">
        <v>82</v>
      </c>
    </row>
    <row r="141" spans="1:65" s="2" customFormat="1" ht="16.5" customHeight="1" x14ac:dyDescent="0.2">
      <c r="A141" s="29"/>
      <c r="B141" s="140"/>
      <c r="C141" s="141" t="s">
        <v>226</v>
      </c>
      <c r="D141" s="141" t="s">
        <v>160</v>
      </c>
      <c r="E141" s="142" t="s">
        <v>1414</v>
      </c>
      <c r="F141" s="143" t="s">
        <v>1415</v>
      </c>
      <c r="G141" s="144" t="s">
        <v>1409</v>
      </c>
      <c r="H141" s="145">
        <v>1</v>
      </c>
      <c r="I141" s="146"/>
      <c r="J141" s="146">
        <f>ROUND(I141*H141,2)</f>
        <v>0</v>
      </c>
      <c r="K141" s="143" t="s">
        <v>201</v>
      </c>
      <c r="L141" s="30"/>
      <c r="M141" s="147" t="s">
        <v>1</v>
      </c>
      <c r="N141" s="148" t="s">
        <v>37</v>
      </c>
      <c r="O141" s="149">
        <v>0</v>
      </c>
      <c r="P141" s="149">
        <f>O141*H141</f>
        <v>0</v>
      </c>
      <c r="Q141" s="149">
        <v>0</v>
      </c>
      <c r="R141" s="149">
        <f>Q141*H141</f>
        <v>0</v>
      </c>
      <c r="S141" s="149">
        <v>0</v>
      </c>
      <c r="T141" s="150">
        <f>S141*H141</f>
        <v>0</v>
      </c>
      <c r="U141" s="29"/>
      <c r="V141" s="29"/>
      <c r="W141" s="29"/>
      <c r="X141" s="29"/>
      <c r="Y141" s="29"/>
      <c r="Z141" s="29"/>
      <c r="AA141" s="29"/>
      <c r="AB141" s="29"/>
      <c r="AC141" s="29"/>
      <c r="AD141" s="29"/>
      <c r="AE141" s="29"/>
      <c r="AR141" s="151" t="s">
        <v>1140</v>
      </c>
      <c r="AT141" s="151" t="s">
        <v>160</v>
      </c>
      <c r="AU141" s="151" t="s">
        <v>82</v>
      </c>
      <c r="AY141" s="17" t="s">
        <v>157</v>
      </c>
      <c r="BE141" s="152">
        <f>IF(N141="základní",J141,0)</f>
        <v>0</v>
      </c>
      <c r="BF141" s="152">
        <f>IF(N141="snížená",J141,0)</f>
        <v>0</v>
      </c>
      <c r="BG141" s="152">
        <f>IF(N141="zákl. přenesená",J141,0)</f>
        <v>0</v>
      </c>
      <c r="BH141" s="152">
        <f>IF(N141="sníž. přenesená",J141,0)</f>
        <v>0</v>
      </c>
      <c r="BI141" s="152">
        <f>IF(N141="nulová",J141,0)</f>
        <v>0</v>
      </c>
      <c r="BJ141" s="17" t="s">
        <v>80</v>
      </c>
      <c r="BK141" s="152">
        <f>ROUND(I141*H141,2)</f>
        <v>0</v>
      </c>
      <c r="BL141" s="17" t="s">
        <v>1140</v>
      </c>
      <c r="BM141" s="151" t="s">
        <v>2205</v>
      </c>
    </row>
    <row r="142" spans="1:65" s="2" customFormat="1" ht="29.25" x14ac:dyDescent="0.2">
      <c r="A142" s="29"/>
      <c r="B142" s="30"/>
      <c r="C142" s="29"/>
      <c r="D142" s="153" t="s">
        <v>167</v>
      </c>
      <c r="E142" s="29"/>
      <c r="F142" s="154" t="s">
        <v>1142</v>
      </c>
      <c r="G142" s="29"/>
      <c r="H142" s="29"/>
      <c r="I142" s="29"/>
      <c r="J142" s="29"/>
      <c r="K142" s="29"/>
      <c r="L142" s="30"/>
      <c r="M142" s="155"/>
      <c r="N142" s="156"/>
      <c r="O142" s="55"/>
      <c r="P142" s="55"/>
      <c r="Q142" s="55"/>
      <c r="R142" s="55"/>
      <c r="S142" s="55"/>
      <c r="T142" s="56"/>
      <c r="U142" s="29"/>
      <c r="V142" s="29"/>
      <c r="W142" s="29"/>
      <c r="X142" s="29"/>
      <c r="Y142" s="29"/>
      <c r="Z142" s="29"/>
      <c r="AA142" s="29"/>
      <c r="AB142" s="29"/>
      <c r="AC142" s="29"/>
      <c r="AD142" s="29"/>
      <c r="AE142" s="29"/>
      <c r="AT142" s="17" t="s">
        <v>167</v>
      </c>
      <c r="AU142" s="17" t="s">
        <v>82</v>
      </c>
    </row>
    <row r="143" spans="1:65" s="12" customFormat="1" ht="22.9" customHeight="1" x14ac:dyDescent="0.2">
      <c r="B143" s="128"/>
      <c r="D143" s="129" t="s">
        <v>71</v>
      </c>
      <c r="E143" s="138" t="s">
        <v>1543</v>
      </c>
      <c r="F143" s="138" t="s">
        <v>1544</v>
      </c>
      <c r="J143" s="139">
        <f>BK143</f>
        <v>0</v>
      </c>
      <c r="L143" s="128"/>
      <c r="M143" s="132"/>
      <c r="N143" s="133"/>
      <c r="O143" s="133"/>
      <c r="P143" s="134">
        <f>SUM(P144:P145)</f>
        <v>0</v>
      </c>
      <c r="Q143" s="133"/>
      <c r="R143" s="134">
        <f>SUM(R144:R145)</f>
        <v>0</v>
      </c>
      <c r="S143" s="133"/>
      <c r="T143" s="135">
        <f>SUM(T144:T145)</f>
        <v>0</v>
      </c>
      <c r="AR143" s="129" t="s">
        <v>158</v>
      </c>
      <c r="AT143" s="136" t="s">
        <v>71</v>
      </c>
      <c r="AU143" s="136" t="s">
        <v>80</v>
      </c>
      <c r="AY143" s="129" t="s">
        <v>157</v>
      </c>
      <c r="BK143" s="137">
        <f>SUM(BK144:BK145)</f>
        <v>0</v>
      </c>
    </row>
    <row r="144" spans="1:65" s="2" customFormat="1" ht="16.5" customHeight="1" x14ac:dyDescent="0.2">
      <c r="A144" s="29"/>
      <c r="B144" s="140"/>
      <c r="C144" s="141" t="s">
        <v>234</v>
      </c>
      <c r="D144" s="141" t="s">
        <v>160</v>
      </c>
      <c r="E144" s="142" t="s">
        <v>1575</v>
      </c>
      <c r="F144" s="143" t="s">
        <v>1544</v>
      </c>
      <c r="G144" s="144" t="s">
        <v>1409</v>
      </c>
      <c r="H144" s="145">
        <v>1</v>
      </c>
      <c r="I144" s="146"/>
      <c r="J144" s="146">
        <f>ROUND(I144*H144,2)</f>
        <v>0</v>
      </c>
      <c r="K144" s="143" t="s">
        <v>201</v>
      </c>
      <c r="L144" s="30"/>
      <c r="M144" s="147" t="s">
        <v>1</v>
      </c>
      <c r="N144" s="148" t="s">
        <v>37</v>
      </c>
      <c r="O144" s="149">
        <v>0</v>
      </c>
      <c r="P144" s="149">
        <f>O144*H144</f>
        <v>0</v>
      </c>
      <c r="Q144" s="149">
        <v>0</v>
      </c>
      <c r="R144" s="149">
        <f>Q144*H144</f>
        <v>0</v>
      </c>
      <c r="S144" s="149">
        <v>0</v>
      </c>
      <c r="T144" s="150">
        <f>S144*H144</f>
        <v>0</v>
      </c>
      <c r="U144" s="29"/>
      <c r="V144" s="29"/>
      <c r="W144" s="29"/>
      <c r="X144" s="29"/>
      <c r="Y144" s="29"/>
      <c r="Z144" s="29"/>
      <c r="AA144" s="29"/>
      <c r="AB144" s="29"/>
      <c r="AC144" s="29"/>
      <c r="AD144" s="29"/>
      <c r="AE144" s="29"/>
      <c r="AR144" s="151" t="s">
        <v>1140</v>
      </c>
      <c r="AT144" s="151" t="s">
        <v>160</v>
      </c>
      <c r="AU144" s="151" t="s">
        <v>82</v>
      </c>
      <c r="AY144" s="17" t="s">
        <v>157</v>
      </c>
      <c r="BE144" s="152">
        <f>IF(N144="základní",J144,0)</f>
        <v>0</v>
      </c>
      <c r="BF144" s="152">
        <f>IF(N144="snížená",J144,0)</f>
        <v>0</v>
      </c>
      <c r="BG144" s="152">
        <f>IF(N144="zákl. přenesená",J144,0)</f>
        <v>0</v>
      </c>
      <c r="BH144" s="152">
        <f>IF(N144="sníž. přenesená",J144,0)</f>
        <v>0</v>
      </c>
      <c r="BI144" s="152">
        <f>IF(N144="nulová",J144,0)</f>
        <v>0</v>
      </c>
      <c r="BJ144" s="17" t="s">
        <v>80</v>
      </c>
      <c r="BK144" s="152">
        <f>ROUND(I144*H144,2)</f>
        <v>0</v>
      </c>
      <c r="BL144" s="17" t="s">
        <v>1140</v>
      </c>
      <c r="BM144" s="151" t="s">
        <v>2206</v>
      </c>
    </row>
    <row r="145" spans="1:47" s="2" customFormat="1" ht="29.25" x14ac:dyDescent="0.2">
      <c r="A145" s="29"/>
      <c r="B145" s="30"/>
      <c r="C145" s="29"/>
      <c r="D145" s="153" t="s">
        <v>167</v>
      </c>
      <c r="E145" s="29"/>
      <c r="F145" s="154" t="s">
        <v>1577</v>
      </c>
      <c r="G145" s="29"/>
      <c r="H145" s="29"/>
      <c r="I145" s="29"/>
      <c r="J145" s="29"/>
      <c r="K145" s="29"/>
      <c r="L145" s="30"/>
      <c r="M145" s="189"/>
      <c r="N145" s="190"/>
      <c r="O145" s="191"/>
      <c r="P145" s="191"/>
      <c r="Q145" s="191"/>
      <c r="R145" s="191"/>
      <c r="S145" s="191"/>
      <c r="T145" s="192"/>
      <c r="U145" s="29"/>
      <c r="V145" s="29"/>
      <c r="W145" s="29"/>
      <c r="X145" s="29"/>
      <c r="Y145" s="29"/>
      <c r="Z145" s="29"/>
      <c r="AA145" s="29"/>
      <c r="AB145" s="29"/>
      <c r="AC145" s="29"/>
      <c r="AD145" s="29"/>
      <c r="AE145" s="29"/>
      <c r="AT145" s="17" t="s">
        <v>167</v>
      </c>
      <c r="AU145" s="17" t="s">
        <v>82</v>
      </c>
    </row>
    <row r="146" spans="1:47" s="2" customFormat="1" ht="6.95" customHeight="1" x14ac:dyDescent="0.2">
      <c r="A146" s="29"/>
      <c r="B146" s="44"/>
      <c r="C146" s="45"/>
      <c r="D146" s="45"/>
      <c r="E146" s="45"/>
      <c r="F146" s="45"/>
      <c r="G146" s="45"/>
      <c r="H146" s="45"/>
      <c r="I146" s="45"/>
      <c r="J146" s="45"/>
      <c r="K146" s="45"/>
      <c r="L146" s="30"/>
      <c r="M146" s="29"/>
      <c r="O146" s="29"/>
      <c r="P146" s="29"/>
      <c r="Q146" s="29"/>
      <c r="R146" s="29"/>
      <c r="S146" s="29"/>
      <c r="T146" s="29"/>
      <c r="U146" s="29"/>
      <c r="V146" s="29"/>
      <c r="W146" s="29"/>
      <c r="X146" s="29"/>
      <c r="Y146" s="29"/>
      <c r="Z146" s="29"/>
      <c r="AA146" s="29"/>
      <c r="AB146" s="29"/>
      <c r="AC146" s="29"/>
      <c r="AD146" s="29"/>
      <c r="AE146" s="29"/>
    </row>
  </sheetData>
  <autoFilter ref="C120:K145"/>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0"/>
  <sheetViews>
    <sheetView showGridLines="0" topLeftCell="A114" workbookViewId="0">
      <selection activeCell="I129" sqref="I129:I229"/>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121</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2207</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ROUND(J126,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ROUND((SUM(BE126:BE229)),  2)</f>
        <v>0</v>
      </c>
      <c r="G33" s="29"/>
      <c r="H33" s="29"/>
      <c r="I33" s="98">
        <v>0.21</v>
      </c>
      <c r="J33" s="97">
        <f>ROUND(((SUM(BE126:BE229))*I33),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ROUND((SUM(BF126:BF229)),  2)</f>
        <v>0</v>
      </c>
      <c r="G34" s="29"/>
      <c r="H34" s="29"/>
      <c r="I34" s="98">
        <v>0.15</v>
      </c>
      <c r="J34" s="97">
        <f>ROUND(((SUM(BF126:BF229))*I34),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ROUND((SUM(BG126:BG229)),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ROUND((SUM(BH126:BH229)),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ROUND((SUM(BI126:BI229)),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220 - TUNEL EV. Č. 201, BUDKOVICKÝ</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J126</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J127</f>
        <v>0</v>
      </c>
      <c r="L97" s="110"/>
    </row>
    <row r="98" spans="1:31" s="10" customFormat="1" ht="19.899999999999999" customHeight="1" x14ac:dyDescent="0.2">
      <c r="B98" s="114"/>
      <c r="D98" s="115" t="s">
        <v>743</v>
      </c>
      <c r="E98" s="116"/>
      <c r="F98" s="116"/>
      <c r="G98" s="116"/>
      <c r="H98" s="116"/>
      <c r="I98" s="116"/>
      <c r="J98" s="117">
        <f>J128</f>
        <v>0</v>
      </c>
      <c r="L98" s="114"/>
    </row>
    <row r="99" spans="1:31" s="10" customFormat="1" ht="19.899999999999999" customHeight="1" x14ac:dyDescent="0.2">
      <c r="B99" s="114"/>
      <c r="D99" s="115" t="s">
        <v>967</v>
      </c>
      <c r="E99" s="116"/>
      <c r="F99" s="116"/>
      <c r="G99" s="116"/>
      <c r="H99" s="116"/>
      <c r="I99" s="116"/>
      <c r="J99" s="117">
        <f>J140</f>
        <v>0</v>
      </c>
      <c r="L99" s="114"/>
    </row>
    <row r="100" spans="1:31" s="10" customFormat="1" ht="19.899999999999999" customHeight="1" x14ac:dyDescent="0.2">
      <c r="B100" s="114"/>
      <c r="D100" s="115" t="s">
        <v>744</v>
      </c>
      <c r="E100" s="116"/>
      <c r="F100" s="116"/>
      <c r="G100" s="116"/>
      <c r="H100" s="116"/>
      <c r="I100" s="116"/>
      <c r="J100" s="117">
        <f>J168</f>
        <v>0</v>
      </c>
      <c r="L100" s="114"/>
    </row>
    <row r="101" spans="1:31" s="10" customFormat="1" ht="19.899999999999999" customHeight="1" x14ac:dyDescent="0.2">
      <c r="B101" s="114"/>
      <c r="D101" s="115" t="s">
        <v>969</v>
      </c>
      <c r="E101" s="116"/>
      <c r="F101" s="116"/>
      <c r="G101" s="116"/>
      <c r="H101" s="116"/>
      <c r="I101" s="116"/>
      <c r="J101" s="117">
        <f>J190</f>
        <v>0</v>
      </c>
      <c r="L101" s="114"/>
    </row>
    <row r="102" spans="1:31" s="9" customFormat="1" ht="24.95" customHeight="1" x14ac:dyDescent="0.2">
      <c r="B102" s="110"/>
      <c r="D102" s="111" t="s">
        <v>1147</v>
      </c>
      <c r="E102" s="112"/>
      <c r="F102" s="112"/>
      <c r="G102" s="112"/>
      <c r="H102" s="112"/>
      <c r="I102" s="112"/>
      <c r="J102" s="113">
        <f>J200</f>
        <v>0</v>
      </c>
      <c r="L102" s="110"/>
    </row>
    <row r="103" spans="1:31" s="10" customFormat="1" ht="19.899999999999999" customHeight="1" x14ac:dyDescent="0.2">
      <c r="B103" s="114"/>
      <c r="D103" s="115" t="s">
        <v>2208</v>
      </c>
      <c r="E103" s="116"/>
      <c r="F103" s="116"/>
      <c r="G103" s="116"/>
      <c r="H103" s="116"/>
      <c r="I103" s="116"/>
      <c r="J103" s="117">
        <f>J201</f>
        <v>0</v>
      </c>
      <c r="L103" s="114"/>
    </row>
    <row r="104" spans="1:31" s="9" customFormat="1" ht="24.95" customHeight="1" x14ac:dyDescent="0.2">
      <c r="B104" s="110"/>
      <c r="D104" s="111" t="s">
        <v>140</v>
      </c>
      <c r="E104" s="112"/>
      <c r="F104" s="112"/>
      <c r="G104" s="112"/>
      <c r="H104" s="112"/>
      <c r="I104" s="112"/>
      <c r="J104" s="113">
        <f>J204</f>
        <v>0</v>
      </c>
      <c r="L104" s="110"/>
    </row>
    <row r="105" spans="1:31" s="9" customFormat="1" ht="24.95" customHeight="1" x14ac:dyDescent="0.2">
      <c r="B105" s="110"/>
      <c r="D105" s="111" t="s">
        <v>141</v>
      </c>
      <c r="E105" s="112"/>
      <c r="F105" s="112"/>
      <c r="G105" s="112"/>
      <c r="H105" s="112"/>
      <c r="I105" s="112"/>
      <c r="J105" s="113">
        <f>J218</f>
        <v>0</v>
      </c>
      <c r="L105" s="110"/>
    </row>
    <row r="106" spans="1:31" s="10" customFormat="1" ht="19.899999999999999" customHeight="1" x14ac:dyDescent="0.2">
      <c r="B106" s="114"/>
      <c r="D106" s="115" t="s">
        <v>970</v>
      </c>
      <c r="E106" s="116"/>
      <c r="F106" s="116"/>
      <c r="G106" s="116"/>
      <c r="H106" s="116"/>
      <c r="I106" s="116"/>
      <c r="J106" s="117">
        <f>J219</f>
        <v>0</v>
      </c>
      <c r="L106" s="114"/>
    </row>
    <row r="107" spans="1:31" s="2" customFormat="1" ht="21.75" customHeight="1" x14ac:dyDescent="0.2">
      <c r="A107" s="29"/>
      <c r="B107" s="30"/>
      <c r="C107" s="29"/>
      <c r="D107" s="29"/>
      <c r="E107" s="29"/>
      <c r="F107" s="29"/>
      <c r="G107" s="29"/>
      <c r="H107" s="29"/>
      <c r="I107" s="29"/>
      <c r="J107" s="29"/>
      <c r="K107" s="29"/>
      <c r="L107" s="39"/>
      <c r="S107" s="29"/>
      <c r="T107" s="29"/>
      <c r="U107" s="29"/>
      <c r="V107" s="29"/>
      <c r="W107" s="29"/>
      <c r="X107" s="29"/>
      <c r="Y107" s="29"/>
      <c r="Z107" s="29"/>
      <c r="AA107" s="29"/>
      <c r="AB107" s="29"/>
      <c r="AC107" s="29"/>
      <c r="AD107" s="29"/>
      <c r="AE107" s="29"/>
    </row>
    <row r="108" spans="1:31" s="2" customFormat="1" ht="6.95" customHeight="1" x14ac:dyDescent="0.2">
      <c r="A108" s="29"/>
      <c r="B108" s="44"/>
      <c r="C108" s="45"/>
      <c r="D108" s="45"/>
      <c r="E108" s="45"/>
      <c r="F108" s="45"/>
      <c r="G108" s="45"/>
      <c r="H108" s="45"/>
      <c r="I108" s="45"/>
      <c r="J108" s="45"/>
      <c r="K108" s="45"/>
      <c r="L108" s="39"/>
      <c r="S108" s="29"/>
      <c r="T108" s="29"/>
      <c r="U108" s="29"/>
      <c r="V108" s="29"/>
      <c r="W108" s="29"/>
      <c r="X108" s="29"/>
      <c r="Y108" s="29"/>
      <c r="Z108" s="29"/>
      <c r="AA108" s="29"/>
      <c r="AB108" s="29"/>
      <c r="AC108" s="29"/>
      <c r="AD108" s="29"/>
      <c r="AE108" s="29"/>
    </row>
    <row r="112" spans="1:31" s="2" customFormat="1" ht="6.95" customHeight="1" x14ac:dyDescent="0.2">
      <c r="A112" s="29"/>
      <c r="B112" s="46"/>
      <c r="C112" s="47"/>
      <c r="D112" s="47"/>
      <c r="E112" s="47"/>
      <c r="F112" s="47"/>
      <c r="G112" s="47"/>
      <c r="H112" s="47"/>
      <c r="I112" s="47"/>
      <c r="J112" s="47"/>
      <c r="K112" s="47"/>
      <c r="L112" s="39"/>
      <c r="S112" s="29"/>
      <c r="T112" s="29"/>
      <c r="U112" s="29"/>
      <c r="V112" s="29"/>
      <c r="W112" s="29"/>
      <c r="X112" s="29"/>
      <c r="Y112" s="29"/>
      <c r="Z112" s="29"/>
      <c r="AA112" s="29"/>
      <c r="AB112" s="29"/>
      <c r="AC112" s="29"/>
      <c r="AD112" s="29"/>
      <c r="AE112" s="29"/>
    </row>
    <row r="113" spans="1:63" s="2" customFormat="1" ht="24.95" customHeight="1" x14ac:dyDescent="0.2">
      <c r="A113" s="29"/>
      <c r="B113" s="30"/>
      <c r="C113" s="21" t="s">
        <v>142</v>
      </c>
      <c r="D113" s="29"/>
      <c r="E113" s="29"/>
      <c r="F113" s="29"/>
      <c r="G113" s="29"/>
      <c r="H113" s="29"/>
      <c r="I113" s="29"/>
      <c r="J113" s="29"/>
      <c r="K113" s="29"/>
      <c r="L113" s="39"/>
      <c r="S113" s="29"/>
      <c r="T113" s="29"/>
      <c r="U113" s="29"/>
      <c r="V113" s="29"/>
      <c r="W113" s="29"/>
      <c r="X113" s="29"/>
      <c r="Y113" s="29"/>
      <c r="Z113" s="29"/>
      <c r="AA113" s="29"/>
      <c r="AB113" s="29"/>
      <c r="AC113" s="29"/>
      <c r="AD113" s="29"/>
      <c r="AE113" s="29"/>
    </row>
    <row r="114" spans="1:63" s="2" customFormat="1" ht="6.95" customHeight="1" x14ac:dyDescent="0.2">
      <c r="A114" s="29"/>
      <c r="B114" s="30"/>
      <c r="C114" s="29"/>
      <c r="D114" s="29"/>
      <c r="E114" s="29"/>
      <c r="F114" s="29"/>
      <c r="G114" s="29"/>
      <c r="H114" s="29"/>
      <c r="I114" s="29"/>
      <c r="J114" s="29"/>
      <c r="K114" s="29"/>
      <c r="L114" s="39"/>
      <c r="S114" s="29"/>
      <c r="T114" s="29"/>
      <c r="U114" s="29"/>
      <c r="V114" s="29"/>
      <c r="W114" s="29"/>
      <c r="X114" s="29"/>
      <c r="Y114" s="29"/>
      <c r="Z114" s="29"/>
      <c r="AA114" s="29"/>
      <c r="AB114" s="29"/>
      <c r="AC114" s="29"/>
      <c r="AD114" s="29"/>
      <c r="AE114" s="29"/>
    </row>
    <row r="115" spans="1:63" s="2" customFormat="1" ht="12" customHeight="1" x14ac:dyDescent="0.2">
      <c r="A115" s="29"/>
      <c r="B115" s="30"/>
      <c r="C115" s="26" t="s">
        <v>14</v>
      </c>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3" s="2" customFormat="1" ht="16.5" customHeight="1" x14ac:dyDescent="0.2">
      <c r="A116" s="29"/>
      <c r="B116" s="30"/>
      <c r="C116" s="29"/>
      <c r="D116" s="29"/>
      <c r="E116" s="253" t="str">
        <f>E7</f>
        <v>Oprava trati Moravské Bránice – Moravský Krumlov</v>
      </c>
      <c r="F116" s="254"/>
      <c r="G116" s="254"/>
      <c r="H116" s="254"/>
      <c r="I116" s="29"/>
      <c r="J116" s="29"/>
      <c r="K116" s="29"/>
      <c r="L116" s="39"/>
      <c r="S116" s="29"/>
      <c r="T116" s="29"/>
      <c r="U116" s="29"/>
      <c r="V116" s="29"/>
      <c r="W116" s="29"/>
      <c r="X116" s="29"/>
      <c r="Y116" s="29"/>
      <c r="Z116" s="29"/>
      <c r="AA116" s="29"/>
      <c r="AB116" s="29"/>
      <c r="AC116" s="29"/>
      <c r="AD116" s="29"/>
      <c r="AE116" s="29"/>
    </row>
    <row r="117" spans="1:63" s="2" customFormat="1" ht="12" customHeight="1" x14ac:dyDescent="0.2">
      <c r="A117" s="29"/>
      <c r="B117" s="30"/>
      <c r="C117" s="26" t="s">
        <v>131</v>
      </c>
      <c r="D117" s="29"/>
      <c r="E117" s="29"/>
      <c r="F117" s="29"/>
      <c r="G117" s="29"/>
      <c r="H117" s="29"/>
      <c r="I117" s="29"/>
      <c r="J117" s="29"/>
      <c r="K117" s="29"/>
      <c r="L117" s="39"/>
      <c r="S117" s="29"/>
      <c r="T117" s="29"/>
      <c r="U117" s="29"/>
      <c r="V117" s="29"/>
      <c r="W117" s="29"/>
      <c r="X117" s="29"/>
      <c r="Y117" s="29"/>
      <c r="Z117" s="29"/>
      <c r="AA117" s="29"/>
      <c r="AB117" s="29"/>
      <c r="AC117" s="29"/>
      <c r="AD117" s="29"/>
      <c r="AE117" s="29"/>
    </row>
    <row r="118" spans="1:63" s="2" customFormat="1" ht="16.5" customHeight="1" x14ac:dyDescent="0.2">
      <c r="A118" s="29"/>
      <c r="B118" s="30"/>
      <c r="C118" s="29"/>
      <c r="D118" s="29"/>
      <c r="E118" s="247" t="str">
        <f>E9</f>
        <v>SO 220 - TUNEL EV. Č. 201, BUDKOVICKÝ</v>
      </c>
      <c r="F118" s="252"/>
      <c r="G118" s="252"/>
      <c r="H118" s="252"/>
      <c r="I118" s="29"/>
      <c r="J118" s="29"/>
      <c r="K118" s="29"/>
      <c r="L118" s="39"/>
      <c r="S118" s="29"/>
      <c r="T118" s="29"/>
      <c r="U118" s="29"/>
      <c r="V118" s="29"/>
      <c r="W118" s="29"/>
      <c r="X118" s="29"/>
      <c r="Y118" s="29"/>
      <c r="Z118" s="29"/>
      <c r="AA118" s="29"/>
      <c r="AB118" s="29"/>
      <c r="AC118" s="29"/>
      <c r="AD118" s="29"/>
      <c r="AE118" s="29"/>
    </row>
    <row r="119" spans="1:63" s="2" customFormat="1" ht="6.9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63" s="2" customFormat="1" ht="12" customHeight="1" x14ac:dyDescent="0.2">
      <c r="A120" s="29"/>
      <c r="B120" s="30"/>
      <c r="C120" s="26" t="s">
        <v>18</v>
      </c>
      <c r="D120" s="29"/>
      <c r="E120" s="29"/>
      <c r="F120" s="24" t="str">
        <f>F12</f>
        <v>Mezistaniční úsek km 128,431 – 122,460</v>
      </c>
      <c r="G120" s="29"/>
      <c r="H120" s="29"/>
      <c r="I120" s="26" t="s">
        <v>20</v>
      </c>
      <c r="J120" s="52" t="str">
        <f>IF(J12="","",J12)</f>
        <v>11. 2. 2021</v>
      </c>
      <c r="K120" s="29"/>
      <c r="L120" s="39"/>
      <c r="S120" s="29"/>
      <c r="T120" s="29"/>
      <c r="U120" s="29"/>
      <c r="V120" s="29"/>
      <c r="W120" s="29"/>
      <c r="X120" s="29"/>
      <c r="Y120" s="29"/>
      <c r="Z120" s="29"/>
      <c r="AA120" s="29"/>
      <c r="AB120" s="29"/>
      <c r="AC120" s="29"/>
      <c r="AD120" s="29"/>
      <c r="AE120" s="29"/>
    </row>
    <row r="121" spans="1:63" s="2" customFormat="1" ht="6.95" customHeight="1" x14ac:dyDescent="0.2">
      <c r="A121" s="29"/>
      <c r="B121" s="30"/>
      <c r="C121" s="29"/>
      <c r="D121" s="29"/>
      <c r="E121" s="29"/>
      <c r="F121" s="29"/>
      <c r="G121" s="29"/>
      <c r="H121" s="29"/>
      <c r="I121" s="29"/>
      <c r="J121" s="29"/>
      <c r="K121" s="29"/>
      <c r="L121" s="39"/>
      <c r="S121" s="29"/>
      <c r="T121" s="29"/>
      <c r="U121" s="29"/>
      <c r="V121" s="29"/>
      <c r="W121" s="29"/>
      <c r="X121" s="29"/>
      <c r="Y121" s="29"/>
      <c r="Z121" s="29"/>
      <c r="AA121" s="29"/>
      <c r="AB121" s="29"/>
      <c r="AC121" s="29"/>
      <c r="AD121" s="29"/>
      <c r="AE121" s="29"/>
    </row>
    <row r="122" spans="1:63" s="2" customFormat="1" ht="25.7" customHeight="1" x14ac:dyDescent="0.2">
      <c r="A122" s="29"/>
      <c r="B122" s="30"/>
      <c r="C122" s="26" t="s">
        <v>22</v>
      </c>
      <c r="D122" s="29"/>
      <c r="E122" s="29"/>
      <c r="F122" s="24" t="str">
        <f>E15</f>
        <v>SPRÁVA ŽELEZNIC, STÁTNÍ ORGANIZACE</v>
      </c>
      <c r="G122" s="29"/>
      <c r="H122" s="29"/>
      <c r="I122" s="26" t="s">
        <v>28</v>
      </c>
      <c r="J122" s="27" t="str">
        <f>E21</f>
        <v>Dopravní projektování spol. s r.o.</v>
      </c>
      <c r="K122" s="29"/>
      <c r="L122" s="39"/>
      <c r="S122" s="29"/>
      <c r="T122" s="29"/>
      <c r="U122" s="29"/>
      <c r="V122" s="29"/>
      <c r="W122" s="29"/>
      <c r="X122" s="29"/>
      <c r="Y122" s="29"/>
      <c r="Z122" s="29"/>
      <c r="AA122" s="29"/>
      <c r="AB122" s="29"/>
      <c r="AC122" s="29"/>
      <c r="AD122" s="29"/>
      <c r="AE122" s="29"/>
    </row>
    <row r="123" spans="1:63" s="2" customFormat="1" ht="25.7" customHeight="1" x14ac:dyDescent="0.2">
      <c r="A123" s="29"/>
      <c r="B123" s="30"/>
      <c r="C123" s="26" t="s">
        <v>26</v>
      </c>
      <c r="D123" s="29"/>
      <c r="E123" s="29"/>
      <c r="F123" s="24" t="str">
        <f>IF(E18="","",E18)</f>
        <v xml:space="preserve"> </v>
      </c>
      <c r="G123" s="29"/>
      <c r="H123" s="29"/>
      <c r="I123" s="26" t="s">
        <v>30</v>
      </c>
      <c r="J123" s="27" t="str">
        <f>E24</f>
        <v>Dopravní projektování spol. s r.o.</v>
      </c>
      <c r="K123" s="29"/>
      <c r="L123" s="39"/>
      <c r="S123" s="29"/>
      <c r="T123" s="29"/>
      <c r="U123" s="29"/>
      <c r="V123" s="29"/>
      <c r="W123" s="29"/>
      <c r="X123" s="29"/>
      <c r="Y123" s="29"/>
      <c r="Z123" s="29"/>
      <c r="AA123" s="29"/>
      <c r="AB123" s="29"/>
      <c r="AC123" s="29"/>
      <c r="AD123" s="29"/>
      <c r="AE123" s="29"/>
    </row>
    <row r="124" spans="1:63" s="2" customFormat="1" ht="10.35" customHeight="1" x14ac:dyDescent="0.2">
      <c r="A124" s="29"/>
      <c r="B124" s="30"/>
      <c r="C124" s="29"/>
      <c r="D124" s="29"/>
      <c r="E124" s="29"/>
      <c r="F124" s="29"/>
      <c r="G124" s="29"/>
      <c r="H124" s="29"/>
      <c r="I124" s="29"/>
      <c r="J124" s="29"/>
      <c r="K124" s="29"/>
      <c r="L124" s="39"/>
      <c r="S124" s="29"/>
      <c r="T124" s="29"/>
      <c r="U124" s="29"/>
      <c r="V124" s="29"/>
      <c r="W124" s="29"/>
      <c r="X124" s="29"/>
      <c r="Y124" s="29"/>
      <c r="Z124" s="29"/>
      <c r="AA124" s="29"/>
      <c r="AB124" s="29"/>
      <c r="AC124" s="29"/>
      <c r="AD124" s="29"/>
      <c r="AE124" s="29"/>
    </row>
    <row r="125" spans="1:63" s="11" customFormat="1" ht="29.25" customHeight="1" x14ac:dyDescent="0.2">
      <c r="A125" s="118"/>
      <c r="B125" s="119"/>
      <c r="C125" s="120" t="s">
        <v>143</v>
      </c>
      <c r="D125" s="121" t="s">
        <v>57</v>
      </c>
      <c r="E125" s="121" t="s">
        <v>53</v>
      </c>
      <c r="F125" s="121" t="s">
        <v>54</v>
      </c>
      <c r="G125" s="121" t="s">
        <v>144</v>
      </c>
      <c r="H125" s="121" t="s">
        <v>145</v>
      </c>
      <c r="I125" s="121" t="s">
        <v>146</v>
      </c>
      <c r="J125" s="121" t="s">
        <v>135</v>
      </c>
      <c r="K125" s="122" t="s">
        <v>147</v>
      </c>
      <c r="L125" s="123"/>
      <c r="M125" s="59" t="s">
        <v>1</v>
      </c>
      <c r="N125" s="60" t="s">
        <v>36</v>
      </c>
      <c r="O125" s="60" t="s">
        <v>148</v>
      </c>
      <c r="P125" s="60" t="s">
        <v>149</v>
      </c>
      <c r="Q125" s="60" t="s">
        <v>150</v>
      </c>
      <c r="R125" s="60" t="s">
        <v>151</v>
      </c>
      <c r="S125" s="60" t="s">
        <v>152</v>
      </c>
      <c r="T125" s="61" t="s">
        <v>153</v>
      </c>
      <c r="U125" s="118"/>
      <c r="V125" s="118"/>
      <c r="W125" s="118"/>
      <c r="X125" s="118"/>
      <c r="Y125" s="118"/>
      <c r="Z125" s="118"/>
      <c r="AA125" s="118"/>
      <c r="AB125" s="118"/>
      <c r="AC125" s="118"/>
      <c r="AD125" s="118"/>
      <c r="AE125" s="118"/>
    </row>
    <row r="126" spans="1:63" s="2" customFormat="1" ht="22.9" customHeight="1" x14ac:dyDescent="0.25">
      <c r="A126" s="29"/>
      <c r="B126" s="30"/>
      <c r="C126" s="66" t="s">
        <v>154</v>
      </c>
      <c r="D126" s="29"/>
      <c r="E126" s="29"/>
      <c r="F126" s="29"/>
      <c r="G126" s="29"/>
      <c r="H126" s="29"/>
      <c r="I126" s="29"/>
      <c r="J126" s="124">
        <f>BK126</f>
        <v>0</v>
      </c>
      <c r="K126" s="29"/>
      <c r="L126" s="30"/>
      <c r="M126" s="62"/>
      <c r="N126" s="53"/>
      <c r="O126" s="63"/>
      <c r="P126" s="125">
        <f>P127+P200+P204+P218</f>
        <v>6742.5966869999993</v>
      </c>
      <c r="Q126" s="63"/>
      <c r="R126" s="125">
        <f>R127+R200+R204+R218</f>
        <v>26.741473499999998</v>
      </c>
      <c r="S126" s="63"/>
      <c r="T126" s="126">
        <f>T127+T200+T204+T218</f>
        <v>244.48486000000003</v>
      </c>
      <c r="U126" s="29"/>
      <c r="V126" s="29"/>
      <c r="W126" s="29"/>
      <c r="X126" s="29"/>
      <c r="Y126" s="29"/>
      <c r="Z126" s="29"/>
      <c r="AA126" s="29"/>
      <c r="AB126" s="29"/>
      <c r="AC126" s="29"/>
      <c r="AD126" s="29"/>
      <c r="AE126" s="29"/>
      <c r="AT126" s="17" t="s">
        <v>71</v>
      </c>
      <c r="AU126" s="17" t="s">
        <v>137</v>
      </c>
      <c r="BK126" s="127">
        <f>BK127+BK200+BK204+BK218</f>
        <v>0</v>
      </c>
    </row>
    <row r="127" spans="1:63" s="12" customFormat="1" ht="25.9" customHeight="1" x14ac:dyDescent="0.2">
      <c r="B127" s="128"/>
      <c r="D127" s="129" t="s">
        <v>71</v>
      </c>
      <c r="E127" s="130" t="s">
        <v>155</v>
      </c>
      <c r="F127" s="130" t="s">
        <v>156</v>
      </c>
      <c r="J127" s="131">
        <f>BK127</f>
        <v>0</v>
      </c>
      <c r="L127" s="128"/>
      <c r="M127" s="132"/>
      <c r="N127" s="133"/>
      <c r="O127" s="133"/>
      <c r="P127" s="134">
        <f>P128+P140+P168+P190</f>
        <v>6737.1966869999997</v>
      </c>
      <c r="Q127" s="133"/>
      <c r="R127" s="134">
        <f>R128+R140+R168+R190</f>
        <v>26.741473499999998</v>
      </c>
      <c r="S127" s="133"/>
      <c r="T127" s="135">
        <f>T128+T140+T168+T190</f>
        <v>244.30486000000002</v>
      </c>
      <c r="AR127" s="129" t="s">
        <v>80</v>
      </c>
      <c r="AT127" s="136" t="s">
        <v>71</v>
      </c>
      <c r="AU127" s="136" t="s">
        <v>72</v>
      </c>
      <c r="AY127" s="129" t="s">
        <v>157</v>
      </c>
      <c r="BK127" s="137">
        <f>BK128+BK140+BK168+BK190</f>
        <v>0</v>
      </c>
    </row>
    <row r="128" spans="1:63" s="12" customFormat="1" ht="22.9" customHeight="1" x14ac:dyDescent="0.2">
      <c r="B128" s="128"/>
      <c r="D128" s="129" t="s">
        <v>71</v>
      </c>
      <c r="E128" s="138" t="s">
        <v>80</v>
      </c>
      <c r="F128" s="138" t="s">
        <v>745</v>
      </c>
      <c r="J128" s="139">
        <f>BK128</f>
        <v>0</v>
      </c>
      <c r="L128" s="128"/>
      <c r="M128" s="132"/>
      <c r="N128" s="133"/>
      <c r="O128" s="133"/>
      <c r="P128" s="134">
        <f>SUM(P129:P139)</f>
        <v>110.61215999999999</v>
      </c>
      <c r="Q128" s="133"/>
      <c r="R128" s="134">
        <f>SUM(R129:R139)</f>
        <v>0</v>
      </c>
      <c r="S128" s="133"/>
      <c r="T128" s="135">
        <f>SUM(T129:T139)</f>
        <v>0</v>
      </c>
      <c r="AR128" s="129" t="s">
        <v>80</v>
      </c>
      <c r="AT128" s="136" t="s">
        <v>71</v>
      </c>
      <c r="AU128" s="136" t="s">
        <v>80</v>
      </c>
      <c r="AY128" s="129" t="s">
        <v>157</v>
      </c>
      <c r="BK128" s="137">
        <f>SUM(BK129:BK139)</f>
        <v>0</v>
      </c>
    </row>
    <row r="129" spans="1:65" s="2" customFormat="1" ht="48" x14ac:dyDescent="0.2">
      <c r="A129" s="29"/>
      <c r="B129" s="140"/>
      <c r="C129" s="141" t="s">
        <v>80</v>
      </c>
      <c r="D129" s="141" t="s">
        <v>160</v>
      </c>
      <c r="E129" s="142" t="s">
        <v>971</v>
      </c>
      <c r="F129" s="143" t="s">
        <v>972</v>
      </c>
      <c r="G129" s="144" t="s">
        <v>195</v>
      </c>
      <c r="H129" s="145">
        <v>120</v>
      </c>
      <c r="I129" s="146"/>
      <c r="J129" s="146">
        <f>ROUND(I129*H129,2)</f>
        <v>0</v>
      </c>
      <c r="K129" s="143" t="s">
        <v>201</v>
      </c>
      <c r="L129" s="30"/>
      <c r="M129" s="147" t="s">
        <v>1</v>
      </c>
      <c r="N129" s="148" t="s">
        <v>37</v>
      </c>
      <c r="O129" s="149">
        <v>0.25800000000000001</v>
      </c>
      <c r="P129" s="149">
        <f>O129*H129</f>
        <v>30.96</v>
      </c>
      <c r="Q129" s="149">
        <v>0</v>
      </c>
      <c r="R129" s="149">
        <f>Q129*H129</f>
        <v>0</v>
      </c>
      <c r="S129" s="149">
        <v>0</v>
      </c>
      <c r="T129" s="150">
        <f>S129*H129</f>
        <v>0</v>
      </c>
      <c r="U129" s="29"/>
      <c r="V129" s="29"/>
      <c r="W129" s="29"/>
      <c r="X129" s="29"/>
      <c r="Y129" s="29"/>
      <c r="Z129" s="29"/>
      <c r="AA129" s="29"/>
      <c r="AB129" s="29"/>
      <c r="AC129" s="29"/>
      <c r="AD129" s="29"/>
      <c r="AE129" s="29"/>
      <c r="AR129" s="151" t="s">
        <v>165</v>
      </c>
      <c r="AT129" s="151" t="s">
        <v>160</v>
      </c>
      <c r="AU129" s="151" t="s">
        <v>82</v>
      </c>
      <c r="AY129" s="17" t="s">
        <v>157</v>
      </c>
      <c r="BE129" s="152">
        <f>IF(N129="základní",J129,0)</f>
        <v>0</v>
      </c>
      <c r="BF129" s="152">
        <f>IF(N129="snížená",J129,0)</f>
        <v>0</v>
      </c>
      <c r="BG129" s="152">
        <f>IF(N129="zákl. přenesená",J129,0)</f>
        <v>0</v>
      </c>
      <c r="BH129" s="152">
        <f>IF(N129="sníž. přenesená",J129,0)</f>
        <v>0</v>
      </c>
      <c r="BI129" s="152">
        <f>IF(N129="nulová",J129,0)</f>
        <v>0</v>
      </c>
      <c r="BJ129" s="17" t="s">
        <v>80</v>
      </c>
      <c r="BK129" s="152">
        <f>ROUND(I129*H129,2)</f>
        <v>0</v>
      </c>
      <c r="BL129" s="17" t="s">
        <v>165</v>
      </c>
      <c r="BM129" s="151" t="s">
        <v>973</v>
      </c>
    </row>
    <row r="130" spans="1:65" s="2" customFormat="1" ht="97.5" x14ac:dyDescent="0.2">
      <c r="A130" s="29"/>
      <c r="B130" s="30"/>
      <c r="C130" s="29"/>
      <c r="D130" s="153" t="s">
        <v>167</v>
      </c>
      <c r="E130" s="29"/>
      <c r="F130" s="154" t="s">
        <v>974</v>
      </c>
      <c r="G130" s="29"/>
      <c r="H130" s="29"/>
      <c r="I130" s="29"/>
      <c r="J130" s="29"/>
      <c r="K130" s="29"/>
      <c r="L130" s="30"/>
      <c r="M130" s="155"/>
      <c r="N130" s="156"/>
      <c r="O130" s="55"/>
      <c r="P130" s="55"/>
      <c r="Q130" s="55"/>
      <c r="R130" s="55"/>
      <c r="S130" s="55"/>
      <c r="T130" s="56"/>
      <c r="U130" s="29"/>
      <c r="V130" s="29"/>
      <c r="W130" s="29"/>
      <c r="X130" s="29"/>
      <c r="Y130" s="29"/>
      <c r="Z130" s="29"/>
      <c r="AA130" s="29"/>
      <c r="AB130" s="29"/>
      <c r="AC130" s="29"/>
      <c r="AD130" s="29"/>
      <c r="AE130" s="29"/>
      <c r="AT130" s="17" t="s">
        <v>167</v>
      </c>
      <c r="AU130" s="17" t="s">
        <v>82</v>
      </c>
    </row>
    <row r="131" spans="1:65" s="2" customFormat="1" ht="44.25" customHeight="1" x14ac:dyDescent="0.2">
      <c r="A131" s="29"/>
      <c r="B131" s="140"/>
      <c r="C131" s="141" t="s">
        <v>82</v>
      </c>
      <c r="D131" s="141" t="s">
        <v>160</v>
      </c>
      <c r="E131" s="142" t="s">
        <v>986</v>
      </c>
      <c r="F131" s="143" t="s">
        <v>987</v>
      </c>
      <c r="G131" s="144" t="s">
        <v>163</v>
      </c>
      <c r="H131" s="145">
        <v>30.24</v>
      </c>
      <c r="I131" s="146"/>
      <c r="J131" s="146">
        <f>ROUND(I131*H131,2)</f>
        <v>0</v>
      </c>
      <c r="K131" s="143" t="s">
        <v>201</v>
      </c>
      <c r="L131" s="30"/>
      <c r="M131" s="147" t="s">
        <v>1</v>
      </c>
      <c r="N131" s="148" t="s">
        <v>37</v>
      </c>
      <c r="O131" s="149">
        <v>2.391</v>
      </c>
      <c r="P131" s="149">
        <f>O131*H131</f>
        <v>72.303839999999994</v>
      </c>
      <c r="Q131" s="149">
        <v>0</v>
      </c>
      <c r="R131" s="149">
        <f>Q131*H131</f>
        <v>0</v>
      </c>
      <c r="S131" s="149">
        <v>0</v>
      </c>
      <c r="T131" s="150">
        <f>S131*H131</f>
        <v>0</v>
      </c>
      <c r="U131" s="29"/>
      <c r="V131" s="29"/>
      <c r="W131" s="29"/>
      <c r="X131" s="29"/>
      <c r="Y131" s="29"/>
      <c r="Z131" s="29"/>
      <c r="AA131" s="29"/>
      <c r="AB131" s="29"/>
      <c r="AC131" s="29"/>
      <c r="AD131" s="29"/>
      <c r="AE131" s="29"/>
      <c r="AR131" s="151" t="s">
        <v>165</v>
      </c>
      <c r="AT131" s="151" t="s">
        <v>160</v>
      </c>
      <c r="AU131" s="151" t="s">
        <v>82</v>
      </c>
      <c r="AY131" s="17" t="s">
        <v>157</v>
      </c>
      <c r="BE131" s="152">
        <f>IF(N131="základní",J131,0)</f>
        <v>0</v>
      </c>
      <c r="BF131" s="152">
        <f>IF(N131="snížená",J131,0)</f>
        <v>0</v>
      </c>
      <c r="BG131" s="152">
        <f>IF(N131="zákl. přenesená",J131,0)</f>
        <v>0</v>
      </c>
      <c r="BH131" s="152">
        <f>IF(N131="sníž. přenesená",J131,0)</f>
        <v>0</v>
      </c>
      <c r="BI131" s="152">
        <f>IF(N131="nulová",J131,0)</f>
        <v>0</v>
      </c>
      <c r="BJ131" s="17" t="s">
        <v>80</v>
      </c>
      <c r="BK131" s="152">
        <f>ROUND(I131*H131,2)</f>
        <v>0</v>
      </c>
      <c r="BL131" s="17" t="s">
        <v>165</v>
      </c>
      <c r="BM131" s="151" t="s">
        <v>988</v>
      </c>
    </row>
    <row r="132" spans="1:65" s="2" customFormat="1" ht="39" x14ac:dyDescent="0.2">
      <c r="A132" s="29"/>
      <c r="B132" s="30"/>
      <c r="C132" s="29"/>
      <c r="D132" s="153" t="s">
        <v>167</v>
      </c>
      <c r="E132" s="29"/>
      <c r="F132" s="154" t="s">
        <v>989</v>
      </c>
      <c r="G132" s="29"/>
      <c r="H132" s="29"/>
      <c r="I132" s="29"/>
      <c r="J132" s="29"/>
      <c r="K132" s="29"/>
      <c r="L132" s="30"/>
      <c r="M132" s="155"/>
      <c r="N132" s="156"/>
      <c r="O132" s="55"/>
      <c r="P132" s="55"/>
      <c r="Q132" s="55"/>
      <c r="R132" s="55"/>
      <c r="S132" s="55"/>
      <c r="T132" s="56"/>
      <c r="U132" s="29"/>
      <c r="V132" s="29"/>
      <c r="W132" s="29"/>
      <c r="X132" s="29"/>
      <c r="Y132" s="29"/>
      <c r="Z132" s="29"/>
      <c r="AA132" s="29"/>
      <c r="AB132" s="29"/>
      <c r="AC132" s="29"/>
      <c r="AD132" s="29"/>
      <c r="AE132" s="29"/>
      <c r="AT132" s="17" t="s">
        <v>167</v>
      </c>
      <c r="AU132" s="17" t="s">
        <v>82</v>
      </c>
    </row>
    <row r="133" spans="1:65" s="14" customFormat="1" x14ac:dyDescent="0.2">
      <c r="B133" s="163"/>
      <c r="D133" s="153" t="s">
        <v>169</v>
      </c>
      <c r="E133" s="164" t="s">
        <v>1</v>
      </c>
      <c r="F133" s="165" t="s">
        <v>2209</v>
      </c>
      <c r="H133" s="166">
        <v>30.24</v>
      </c>
      <c r="L133" s="163"/>
      <c r="M133" s="167"/>
      <c r="N133" s="168"/>
      <c r="O133" s="168"/>
      <c r="P133" s="168"/>
      <c r="Q133" s="168"/>
      <c r="R133" s="168"/>
      <c r="S133" s="168"/>
      <c r="T133" s="169"/>
      <c r="AT133" s="164" t="s">
        <v>169</v>
      </c>
      <c r="AU133" s="164" t="s">
        <v>82</v>
      </c>
      <c r="AV133" s="14" t="s">
        <v>82</v>
      </c>
      <c r="AW133" s="14" t="s">
        <v>171</v>
      </c>
      <c r="AX133" s="14" t="s">
        <v>80</v>
      </c>
      <c r="AY133" s="164" t="s">
        <v>157</v>
      </c>
    </row>
    <row r="134" spans="1:65" s="2" customFormat="1" ht="60" x14ac:dyDescent="0.2">
      <c r="A134" s="29"/>
      <c r="B134" s="140"/>
      <c r="C134" s="141" t="s">
        <v>182</v>
      </c>
      <c r="D134" s="141" t="s">
        <v>160</v>
      </c>
      <c r="E134" s="142" t="s">
        <v>995</v>
      </c>
      <c r="F134" s="143" t="s">
        <v>996</v>
      </c>
      <c r="G134" s="144" t="s">
        <v>163</v>
      </c>
      <c r="H134" s="145">
        <v>30.24</v>
      </c>
      <c r="I134" s="146"/>
      <c r="J134" s="146">
        <f>ROUND(I134*H134,2)</f>
        <v>0</v>
      </c>
      <c r="K134" s="143" t="s">
        <v>201</v>
      </c>
      <c r="L134" s="30"/>
      <c r="M134" s="147" t="s">
        <v>1</v>
      </c>
      <c r="N134" s="148" t="s">
        <v>37</v>
      </c>
      <c r="O134" s="149">
        <v>4.5999999999999999E-2</v>
      </c>
      <c r="P134" s="149">
        <f>O134*H134</f>
        <v>1.3910399999999998</v>
      </c>
      <c r="Q134" s="149">
        <v>0</v>
      </c>
      <c r="R134" s="149">
        <f>Q134*H134</f>
        <v>0</v>
      </c>
      <c r="S134" s="149">
        <v>0</v>
      </c>
      <c r="T134" s="150">
        <f>S134*H134</f>
        <v>0</v>
      </c>
      <c r="U134" s="29"/>
      <c r="V134" s="29"/>
      <c r="W134" s="29"/>
      <c r="X134" s="29"/>
      <c r="Y134" s="29"/>
      <c r="Z134" s="29"/>
      <c r="AA134" s="29"/>
      <c r="AB134" s="29"/>
      <c r="AC134" s="29"/>
      <c r="AD134" s="29"/>
      <c r="AE134" s="29"/>
      <c r="AR134" s="151" t="s">
        <v>165</v>
      </c>
      <c r="AT134" s="151" t="s">
        <v>160</v>
      </c>
      <c r="AU134" s="151" t="s">
        <v>82</v>
      </c>
      <c r="AY134" s="17" t="s">
        <v>157</v>
      </c>
      <c r="BE134" s="152">
        <f>IF(N134="základní",J134,0)</f>
        <v>0</v>
      </c>
      <c r="BF134" s="152">
        <f>IF(N134="snížená",J134,0)</f>
        <v>0</v>
      </c>
      <c r="BG134" s="152">
        <f>IF(N134="zákl. přenesená",J134,0)</f>
        <v>0</v>
      </c>
      <c r="BH134" s="152">
        <f>IF(N134="sníž. přenesená",J134,0)</f>
        <v>0</v>
      </c>
      <c r="BI134" s="152">
        <f>IF(N134="nulová",J134,0)</f>
        <v>0</v>
      </c>
      <c r="BJ134" s="17" t="s">
        <v>80</v>
      </c>
      <c r="BK134" s="152">
        <f>ROUND(I134*H134,2)</f>
        <v>0</v>
      </c>
      <c r="BL134" s="17" t="s">
        <v>165</v>
      </c>
      <c r="BM134" s="151" t="s">
        <v>997</v>
      </c>
    </row>
    <row r="135" spans="1:65" s="2" customFormat="1" ht="68.25" x14ac:dyDescent="0.2">
      <c r="A135" s="29"/>
      <c r="B135" s="30"/>
      <c r="C135" s="29"/>
      <c r="D135" s="153" t="s">
        <v>167</v>
      </c>
      <c r="E135" s="29"/>
      <c r="F135" s="154" t="s">
        <v>998</v>
      </c>
      <c r="G135" s="29"/>
      <c r="H135" s="29"/>
      <c r="I135" s="29"/>
      <c r="J135" s="29"/>
      <c r="K135" s="29"/>
      <c r="L135" s="30"/>
      <c r="M135" s="155"/>
      <c r="N135" s="156"/>
      <c r="O135" s="55"/>
      <c r="P135" s="55"/>
      <c r="Q135" s="55"/>
      <c r="R135" s="55"/>
      <c r="S135" s="55"/>
      <c r="T135" s="56"/>
      <c r="U135" s="29"/>
      <c r="V135" s="29"/>
      <c r="W135" s="29"/>
      <c r="X135" s="29"/>
      <c r="Y135" s="29"/>
      <c r="Z135" s="29"/>
      <c r="AA135" s="29"/>
      <c r="AB135" s="29"/>
      <c r="AC135" s="29"/>
      <c r="AD135" s="29"/>
      <c r="AE135" s="29"/>
      <c r="AT135" s="17" t="s">
        <v>167</v>
      </c>
      <c r="AU135" s="17" t="s">
        <v>82</v>
      </c>
    </row>
    <row r="136" spans="1:65" s="14" customFormat="1" x14ac:dyDescent="0.2">
      <c r="B136" s="163"/>
      <c r="D136" s="153" t="s">
        <v>169</v>
      </c>
      <c r="E136" s="164" t="s">
        <v>1</v>
      </c>
      <c r="F136" s="165" t="s">
        <v>2210</v>
      </c>
      <c r="H136" s="166">
        <v>30.24</v>
      </c>
      <c r="L136" s="163"/>
      <c r="M136" s="167"/>
      <c r="N136" s="168"/>
      <c r="O136" s="168"/>
      <c r="P136" s="168"/>
      <c r="Q136" s="168"/>
      <c r="R136" s="168"/>
      <c r="S136" s="168"/>
      <c r="T136" s="169"/>
      <c r="AT136" s="164" t="s">
        <v>169</v>
      </c>
      <c r="AU136" s="164" t="s">
        <v>82</v>
      </c>
      <c r="AV136" s="14" t="s">
        <v>82</v>
      </c>
      <c r="AW136" s="14" t="s">
        <v>171</v>
      </c>
      <c r="AX136" s="14" t="s">
        <v>80</v>
      </c>
      <c r="AY136" s="164" t="s">
        <v>157</v>
      </c>
    </row>
    <row r="137" spans="1:65" s="2" customFormat="1" ht="44.25" customHeight="1" x14ac:dyDescent="0.2">
      <c r="A137" s="29"/>
      <c r="B137" s="140"/>
      <c r="C137" s="141" t="s">
        <v>165</v>
      </c>
      <c r="D137" s="141" t="s">
        <v>160</v>
      </c>
      <c r="E137" s="142" t="s">
        <v>2006</v>
      </c>
      <c r="F137" s="143" t="s">
        <v>2007</v>
      </c>
      <c r="G137" s="144" t="s">
        <v>163</v>
      </c>
      <c r="H137" s="145">
        <v>30.24</v>
      </c>
      <c r="I137" s="146"/>
      <c r="J137" s="146">
        <f>ROUND(I137*H137,2)</f>
        <v>0</v>
      </c>
      <c r="K137" s="143" t="s">
        <v>201</v>
      </c>
      <c r="L137" s="30"/>
      <c r="M137" s="147" t="s">
        <v>1</v>
      </c>
      <c r="N137" s="148" t="s">
        <v>37</v>
      </c>
      <c r="O137" s="149">
        <v>0.19700000000000001</v>
      </c>
      <c r="P137" s="149">
        <f>O137*H137</f>
        <v>5.9572799999999999</v>
      </c>
      <c r="Q137" s="149">
        <v>0</v>
      </c>
      <c r="R137" s="149">
        <f>Q137*H137</f>
        <v>0</v>
      </c>
      <c r="S137" s="149">
        <v>0</v>
      </c>
      <c r="T137" s="150">
        <f>S137*H137</f>
        <v>0</v>
      </c>
      <c r="U137" s="29"/>
      <c r="V137" s="29"/>
      <c r="W137" s="29"/>
      <c r="X137" s="29"/>
      <c r="Y137" s="29"/>
      <c r="Z137" s="29"/>
      <c r="AA137" s="29"/>
      <c r="AB137" s="29"/>
      <c r="AC137" s="29"/>
      <c r="AD137" s="29"/>
      <c r="AE137" s="29"/>
      <c r="AR137" s="151" t="s">
        <v>165</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2211</v>
      </c>
    </row>
    <row r="138" spans="1:65" s="2" customFormat="1" ht="117" x14ac:dyDescent="0.2">
      <c r="A138" s="29"/>
      <c r="B138" s="30"/>
      <c r="C138" s="29"/>
      <c r="D138" s="153" t="s">
        <v>167</v>
      </c>
      <c r="E138" s="29"/>
      <c r="F138" s="154" t="s">
        <v>2009</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14" customFormat="1" x14ac:dyDescent="0.2">
      <c r="B139" s="163"/>
      <c r="D139" s="153" t="s">
        <v>169</v>
      </c>
      <c r="E139" s="164" t="s">
        <v>1</v>
      </c>
      <c r="F139" s="165" t="s">
        <v>2210</v>
      </c>
      <c r="H139" s="166">
        <v>30.24</v>
      </c>
      <c r="L139" s="163"/>
      <c r="M139" s="167"/>
      <c r="N139" s="168"/>
      <c r="O139" s="168"/>
      <c r="P139" s="168"/>
      <c r="Q139" s="168"/>
      <c r="R139" s="168"/>
      <c r="S139" s="168"/>
      <c r="T139" s="169"/>
      <c r="AT139" s="164" t="s">
        <v>169</v>
      </c>
      <c r="AU139" s="164" t="s">
        <v>82</v>
      </c>
      <c r="AV139" s="14" t="s">
        <v>82</v>
      </c>
      <c r="AW139" s="14" t="s">
        <v>171</v>
      </c>
      <c r="AX139" s="14" t="s">
        <v>80</v>
      </c>
      <c r="AY139" s="164" t="s">
        <v>157</v>
      </c>
    </row>
    <row r="140" spans="1:65" s="12" customFormat="1" ht="22.9" customHeight="1" x14ac:dyDescent="0.2">
      <c r="B140" s="128"/>
      <c r="D140" s="129" t="s">
        <v>71</v>
      </c>
      <c r="E140" s="138" t="s">
        <v>182</v>
      </c>
      <c r="F140" s="138" t="s">
        <v>1013</v>
      </c>
      <c r="J140" s="139">
        <f>BK140</f>
        <v>0</v>
      </c>
      <c r="L140" s="128"/>
      <c r="M140" s="132"/>
      <c r="N140" s="133"/>
      <c r="O140" s="133"/>
      <c r="P140" s="134">
        <f>SUM(P141:P167)</f>
        <v>4777.4764050000003</v>
      </c>
      <c r="Q140" s="133"/>
      <c r="R140" s="134">
        <f>SUM(R141:R167)</f>
        <v>25.783973499999998</v>
      </c>
      <c r="S140" s="133"/>
      <c r="T140" s="135">
        <f>SUM(T141:T167)</f>
        <v>13.513359999999999</v>
      </c>
      <c r="AR140" s="129" t="s">
        <v>80</v>
      </c>
      <c r="AT140" s="136" t="s">
        <v>71</v>
      </c>
      <c r="AU140" s="136" t="s">
        <v>80</v>
      </c>
      <c r="AY140" s="129" t="s">
        <v>157</v>
      </c>
      <c r="BK140" s="137">
        <f>SUM(BK141:BK167)</f>
        <v>0</v>
      </c>
    </row>
    <row r="141" spans="1:65" s="2" customFormat="1" ht="16.5" customHeight="1" x14ac:dyDescent="0.2">
      <c r="A141" s="29"/>
      <c r="B141" s="140"/>
      <c r="C141" s="141" t="s">
        <v>158</v>
      </c>
      <c r="D141" s="141" t="s">
        <v>160</v>
      </c>
      <c r="E141" s="142" t="s">
        <v>2212</v>
      </c>
      <c r="F141" s="143" t="s">
        <v>2213</v>
      </c>
      <c r="G141" s="144" t="s">
        <v>275</v>
      </c>
      <c r="H141" s="145">
        <v>140</v>
      </c>
      <c r="I141" s="146"/>
      <c r="J141" s="146">
        <f>ROUND(I141*H141,2)</f>
        <v>0</v>
      </c>
      <c r="K141" s="143" t="s">
        <v>201</v>
      </c>
      <c r="L141" s="30"/>
      <c r="M141" s="147" t="s">
        <v>1</v>
      </c>
      <c r="N141" s="148" t="s">
        <v>37</v>
      </c>
      <c r="O141" s="149">
        <v>6.9000000000000006E-2</v>
      </c>
      <c r="P141" s="149">
        <f>O141*H141</f>
        <v>9.66</v>
      </c>
      <c r="Q141" s="149">
        <v>0</v>
      </c>
      <c r="R141" s="149">
        <f>Q141*H141</f>
        <v>0</v>
      </c>
      <c r="S141" s="149">
        <v>0</v>
      </c>
      <c r="T141" s="150">
        <f>S141*H141</f>
        <v>0</v>
      </c>
      <c r="U141" s="29"/>
      <c r="V141" s="29"/>
      <c r="W141" s="29"/>
      <c r="X141" s="29"/>
      <c r="Y141" s="29"/>
      <c r="Z141" s="29"/>
      <c r="AA141" s="29"/>
      <c r="AB141" s="29"/>
      <c r="AC141" s="29"/>
      <c r="AD141" s="29"/>
      <c r="AE141" s="29"/>
      <c r="AR141" s="151" t="s">
        <v>165</v>
      </c>
      <c r="AT141" s="151" t="s">
        <v>160</v>
      </c>
      <c r="AU141" s="151" t="s">
        <v>82</v>
      </c>
      <c r="AY141" s="17" t="s">
        <v>157</v>
      </c>
      <c r="BE141" s="152">
        <f>IF(N141="základní",J141,0)</f>
        <v>0</v>
      </c>
      <c r="BF141" s="152">
        <f>IF(N141="snížená",J141,0)</f>
        <v>0</v>
      </c>
      <c r="BG141" s="152">
        <f>IF(N141="zákl. přenesená",J141,0)</f>
        <v>0</v>
      </c>
      <c r="BH141" s="152">
        <f>IF(N141="sníž. přenesená",J141,0)</f>
        <v>0</v>
      </c>
      <c r="BI141" s="152">
        <f>IF(N141="nulová",J141,0)</f>
        <v>0</v>
      </c>
      <c r="BJ141" s="17" t="s">
        <v>80</v>
      </c>
      <c r="BK141" s="152">
        <f>ROUND(I141*H141,2)</f>
        <v>0</v>
      </c>
      <c r="BL141" s="17" t="s">
        <v>165</v>
      </c>
      <c r="BM141" s="151" t="s">
        <v>2214</v>
      </c>
    </row>
    <row r="142" spans="1:65" s="2" customFormat="1" ht="29.25" x14ac:dyDescent="0.2">
      <c r="A142" s="29"/>
      <c r="B142" s="30"/>
      <c r="C142" s="29"/>
      <c r="D142" s="153" t="s">
        <v>167</v>
      </c>
      <c r="E142" s="29"/>
      <c r="F142" s="154" t="s">
        <v>2215</v>
      </c>
      <c r="G142" s="29"/>
      <c r="H142" s="29"/>
      <c r="I142" s="29"/>
      <c r="J142" s="29"/>
      <c r="K142" s="29"/>
      <c r="L142" s="30"/>
      <c r="M142" s="155"/>
      <c r="N142" s="156"/>
      <c r="O142" s="55"/>
      <c r="P142" s="55"/>
      <c r="Q142" s="55"/>
      <c r="R142" s="55"/>
      <c r="S142" s="55"/>
      <c r="T142" s="56"/>
      <c r="U142" s="29"/>
      <c r="V142" s="29"/>
      <c r="W142" s="29"/>
      <c r="X142" s="29"/>
      <c r="Y142" s="29"/>
      <c r="Z142" s="29"/>
      <c r="AA142" s="29"/>
      <c r="AB142" s="29"/>
      <c r="AC142" s="29"/>
      <c r="AD142" s="29"/>
      <c r="AE142" s="29"/>
      <c r="AT142" s="17" t="s">
        <v>167</v>
      </c>
      <c r="AU142" s="17" t="s">
        <v>82</v>
      </c>
    </row>
    <row r="143" spans="1:65" s="14" customFormat="1" x14ac:dyDescent="0.2">
      <c r="B143" s="163"/>
      <c r="D143" s="153" t="s">
        <v>169</v>
      </c>
      <c r="E143" s="164" t="s">
        <v>1</v>
      </c>
      <c r="F143" s="165" t="s">
        <v>2216</v>
      </c>
      <c r="H143" s="166">
        <v>140</v>
      </c>
      <c r="L143" s="163"/>
      <c r="M143" s="167"/>
      <c r="N143" s="168"/>
      <c r="O143" s="168"/>
      <c r="P143" s="168"/>
      <c r="Q143" s="168"/>
      <c r="R143" s="168"/>
      <c r="S143" s="168"/>
      <c r="T143" s="169"/>
      <c r="AT143" s="164" t="s">
        <v>169</v>
      </c>
      <c r="AU143" s="164" t="s">
        <v>82</v>
      </c>
      <c r="AV143" s="14" t="s">
        <v>82</v>
      </c>
      <c r="AW143" s="14" t="s">
        <v>171</v>
      </c>
      <c r="AX143" s="14" t="s">
        <v>80</v>
      </c>
      <c r="AY143" s="164" t="s">
        <v>157</v>
      </c>
    </row>
    <row r="144" spans="1:65" s="2" customFormat="1" ht="24" x14ac:dyDescent="0.2">
      <c r="A144" s="29"/>
      <c r="B144" s="140"/>
      <c r="C144" s="141" t="s">
        <v>204</v>
      </c>
      <c r="D144" s="141" t="s">
        <v>160</v>
      </c>
      <c r="E144" s="142" t="s">
        <v>2217</v>
      </c>
      <c r="F144" s="143" t="s">
        <v>2218</v>
      </c>
      <c r="G144" s="144" t="s">
        <v>195</v>
      </c>
      <c r="H144" s="145">
        <v>859.1</v>
      </c>
      <c r="I144" s="146"/>
      <c r="J144" s="146">
        <f>ROUND(I144*H144,2)</f>
        <v>0</v>
      </c>
      <c r="K144" s="143" t="s">
        <v>201</v>
      </c>
      <c r="L144" s="30"/>
      <c r="M144" s="147" t="s">
        <v>1</v>
      </c>
      <c r="N144" s="148" t="s">
        <v>37</v>
      </c>
      <c r="O144" s="149">
        <v>0.14000000000000001</v>
      </c>
      <c r="P144" s="149">
        <f>O144*H144</f>
        <v>120.27400000000002</v>
      </c>
      <c r="Q144" s="149">
        <v>0</v>
      </c>
      <c r="R144" s="149">
        <f>Q144*H144</f>
        <v>0</v>
      </c>
      <c r="S144" s="149">
        <v>0</v>
      </c>
      <c r="T144" s="150">
        <f>S144*H144</f>
        <v>0</v>
      </c>
      <c r="U144" s="29"/>
      <c r="V144" s="29"/>
      <c r="W144" s="29"/>
      <c r="X144" s="29"/>
      <c r="Y144" s="29"/>
      <c r="Z144" s="29"/>
      <c r="AA144" s="29"/>
      <c r="AB144" s="29"/>
      <c r="AC144" s="29"/>
      <c r="AD144" s="29"/>
      <c r="AE144" s="29"/>
      <c r="AR144" s="151" t="s">
        <v>165</v>
      </c>
      <c r="AT144" s="151" t="s">
        <v>160</v>
      </c>
      <c r="AU144" s="151" t="s">
        <v>82</v>
      </c>
      <c r="AY144" s="17" t="s">
        <v>157</v>
      </c>
      <c r="BE144" s="152">
        <f>IF(N144="základní",J144,0)</f>
        <v>0</v>
      </c>
      <c r="BF144" s="152">
        <f>IF(N144="snížená",J144,0)</f>
        <v>0</v>
      </c>
      <c r="BG144" s="152">
        <f>IF(N144="zákl. přenesená",J144,0)</f>
        <v>0</v>
      </c>
      <c r="BH144" s="152">
        <f>IF(N144="sníž. přenesená",J144,0)</f>
        <v>0</v>
      </c>
      <c r="BI144" s="152">
        <f>IF(N144="nulová",J144,0)</f>
        <v>0</v>
      </c>
      <c r="BJ144" s="17" t="s">
        <v>80</v>
      </c>
      <c r="BK144" s="152">
        <f>ROUND(I144*H144,2)</f>
        <v>0</v>
      </c>
      <c r="BL144" s="17" t="s">
        <v>165</v>
      </c>
      <c r="BM144" s="151" t="s">
        <v>2219</v>
      </c>
    </row>
    <row r="145" spans="1:65" s="2" customFormat="1" ht="19.5" x14ac:dyDescent="0.2">
      <c r="A145" s="29"/>
      <c r="B145" s="30"/>
      <c r="C145" s="29"/>
      <c r="D145" s="153" t="s">
        <v>979</v>
      </c>
      <c r="E145" s="29"/>
      <c r="F145" s="154" t="s">
        <v>2220</v>
      </c>
      <c r="G145" s="29"/>
      <c r="H145" s="29"/>
      <c r="I145" s="29"/>
      <c r="J145" s="29"/>
      <c r="K145" s="29"/>
      <c r="L145" s="30"/>
      <c r="M145" s="155"/>
      <c r="N145" s="156"/>
      <c r="O145" s="55"/>
      <c r="P145" s="55"/>
      <c r="Q145" s="55"/>
      <c r="R145" s="55"/>
      <c r="S145" s="55"/>
      <c r="T145" s="56"/>
      <c r="U145" s="29"/>
      <c r="V145" s="29"/>
      <c r="W145" s="29"/>
      <c r="X145" s="29"/>
      <c r="Y145" s="29"/>
      <c r="Z145" s="29"/>
      <c r="AA145" s="29"/>
      <c r="AB145" s="29"/>
      <c r="AC145" s="29"/>
      <c r="AD145" s="29"/>
      <c r="AE145" s="29"/>
      <c r="AT145" s="17" t="s">
        <v>979</v>
      </c>
      <c r="AU145" s="17" t="s">
        <v>82</v>
      </c>
    </row>
    <row r="146" spans="1:65" s="14" customFormat="1" x14ac:dyDescent="0.2">
      <c r="B146" s="163"/>
      <c r="D146" s="153" t="s">
        <v>169</v>
      </c>
      <c r="E146" s="164" t="s">
        <v>1</v>
      </c>
      <c r="F146" s="165" t="s">
        <v>2221</v>
      </c>
      <c r="H146" s="166">
        <v>859.1</v>
      </c>
      <c r="L146" s="163"/>
      <c r="M146" s="167"/>
      <c r="N146" s="168"/>
      <c r="O146" s="168"/>
      <c r="P146" s="168"/>
      <c r="Q146" s="168"/>
      <c r="R146" s="168"/>
      <c r="S146" s="168"/>
      <c r="T146" s="169"/>
      <c r="AT146" s="164" t="s">
        <v>169</v>
      </c>
      <c r="AU146" s="164" t="s">
        <v>82</v>
      </c>
      <c r="AV146" s="14" t="s">
        <v>82</v>
      </c>
      <c r="AW146" s="14" t="s">
        <v>171</v>
      </c>
      <c r="AX146" s="14" t="s">
        <v>80</v>
      </c>
      <c r="AY146" s="164" t="s">
        <v>157</v>
      </c>
    </row>
    <row r="147" spans="1:65" s="2" customFormat="1" ht="24" x14ac:dyDescent="0.2">
      <c r="A147" s="29"/>
      <c r="B147" s="140"/>
      <c r="C147" s="141" t="s">
        <v>212</v>
      </c>
      <c r="D147" s="141" t="s">
        <v>160</v>
      </c>
      <c r="E147" s="142" t="s">
        <v>2222</v>
      </c>
      <c r="F147" s="143" t="s">
        <v>2223</v>
      </c>
      <c r="G147" s="144" t="s">
        <v>195</v>
      </c>
      <c r="H147" s="145">
        <v>1554</v>
      </c>
      <c r="I147" s="146"/>
      <c r="J147" s="146">
        <f>ROUND(I147*H147,2)</f>
        <v>0</v>
      </c>
      <c r="K147" s="143" t="s">
        <v>201</v>
      </c>
      <c r="L147" s="30"/>
      <c r="M147" s="147" t="s">
        <v>1</v>
      </c>
      <c r="N147" s="148" t="s">
        <v>37</v>
      </c>
      <c r="O147" s="149">
        <v>0.14000000000000001</v>
      </c>
      <c r="P147" s="149">
        <f>O147*H147</f>
        <v>217.56000000000003</v>
      </c>
      <c r="Q147" s="149">
        <v>0</v>
      </c>
      <c r="R147" s="149">
        <f>Q147*H147</f>
        <v>0</v>
      </c>
      <c r="S147" s="149">
        <v>0</v>
      </c>
      <c r="T147" s="150">
        <f>S147*H147</f>
        <v>0</v>
      </c>
      <c r="U147" s="29"/>
      <c r="V147" s="29"/>
      <c r="W147" s="29"/>
      <c r="X147" s="29"/>
      <c r="Y147" s="29"/>
      <c r="Z147" s="29"/>
      <c r="AA147" s="29"/>
      <c r="AB147" s="29"/>
      <c r="AC147" s="29"/>
      <c r="AD147" s="29"/>
      <c r="AE147" s="29"/>
      <c r="AR147" s="151" t="s">
        <v>165</v>
      </c>
      <c r="AT147" s="151" t="s">
        <v>160</v>
      </c>
      <c r="AU147" s="151" t="s">
        <v>82</v>
      </c>
      <c r="AY147" s="17" t="s">
        <v>157</v>
      </c>
      <c r="BE147" s="152">
        <f>IF(N147="základní",J147,0)</f>
        <v>0</v>
      </c>
      <c r="BF147" s="152">
        <f>IF(N147="snížená",J147,0)</f>
        <v>0</v>
      </c>
      <c r="BG147" s="152">
        <f>IF(N147="zákl. přenesená",J147,0)</f>
        <v>0</v>
      </c>
      <c r="BH147" s="152">
        <f>IF(N147="sníž. přenesená",J147,0)</f>
        <v>0</v>
      </c>
      <c r="BI147" s="152">
        <f>IF(N147="nulová",J147,0)</f>
        <v>0</v>
      </c>
      <c r="BJ147" s="17" t="s">
        <v>80</v>
      </c>
      <c r="BK147" s="152">
        <f>ROUND(I147*H147,2)</f>
        <v>0</v>
      </c>
      <c r="BL147" s="17" t="s">
        <v>165</v>
      </c>
      <c r="BM147" s="151" t="s">
        <v>2224</v>
      </c>
    </row>
    <row r="148" spans="1:65" s="14" customFormat="1" x14ac:dyDescent="0.2">
      <c r="B148" s="163"/>
      <c r="D148" s="153" t="s">
        <v>169</v>
      </c>
      <c r="E148" s="164" t="s">
        <v>1</v>
      </c>
      <c r="F148" s="165" t="s">
        <v>2225</v>
      </c>
      <c r="H148" s="166">
        <v>1554</v>
      </c>
      <c r="L148" s="163"/>
      <c r="M148" s="167"/>
      <c r="N148" s="168"/>
      <c r="O148" s="168"/>
      <c r="P148" s="168"/>
      <c r="Q148" s="168"/>
      <c r="R148" s="168"/>
      <c r="S148" s="168"/>
      <c r="T148" s="169"/>
      <c r="AT148" s="164" t="s">
        <v>169</v>
      </c>
      <c r="AU148" s="164" t="s">
        <v>82</v>
      </c>
      <c r="AV148" s="14" t="s">
        <v>82</v>
      </c>
      <c r="AW148" s="14" t="s">
        <v>171</v>
      </c>
      <c r="AX148" s="14" t="s">
        <v>80</v>
      </c>
      <c r="AY148" s="164" t="s">
        <v>157</v>
      </c>
    </row>
    <row r="149" spans="1:65" s="2" customFormat="1" ht="55.5" customHeight="1" x14ac:dyDescent="0.2">
      <c r="A149" s="29"/>
      <c r="B149" s="140"/>
      <c r="C149" s="141" t="s">
        <v>187</v>
      </c>
      <c r="D149" s="141" t="s">
        <v>160</v>
      </c>
      <c r="E149" s="142" t="s">
        <v>2226</v>
      </c>
      <c r="F149" s="143" t="s">
        <v>2227</v>
      </c>
      <c r="G149" s="144" t="s">
        <v>195</v>
      </c>
      <c r="H149" s="145">
        <v>429.55</v>
      </c>
      <c r="I149" s="146"/>
      <c r="J149" s="146">
        <f>ROUND(I149*H149,2)</f>
        <v>0</v>
      </c>
      <c r="K149" s="143" t="s">
        <v>201</v>
      </c>
      <c r="L149" s="30"/>
      <c r="M149" s="147" t="s">
        <v>1</v>
      </c>
      <c r="N149" s="148" t="s">
        <v>37</v>
      </c>
      <c r="O149" s="149">
        <v>2.633</v>
      </c>
      <c r="P149" s="149">
        <f>O149*H149</f>
        <v>1131.00515</v>
      </c>
      <c r="Q149" s="149">
        <v>2.137E-2</v>
      </c>
      <c r="R149" s="149">
        <f>Q149*H149</f>
        <v>9.1794834999999999</v>
      </c>
      <c r="S149" s="149">
        <v>0</v>
      </c>
      <c r="T149" s="150">
        <f>S149*H149</f>
        <v>0</v>
      </c>
      <c r="U149" s="29"/>
      <c r="V149" s="29"/>
      <c r="W149" s="29"/>
      <c r="X149" s="29"/>
      <c r="Y149" s="29"/>
      <c r="Z149" s="29"/>
      <c r="AA149" s="29"/>
      <c r="AB149" s="29"/>
      <c r="AC149" s="29"/>
      <c r="AD149" s="29"/>
      <c r="AE149" s="29"/>
      <c r="AR149" s="151" t="s">
        <v>165</v>
      </c>
      <c r="AT149" s="151" t="s">
        <v>160</v>
      </c>
      <c r="AU149" s="151" t="s">
        <v>82</v>
      </c>
      <c r="AY149" s="17" t="s">
        <v>157</v>
      </c>
      <c r="BE149" s="152">
        <f>IF(N149="základní",J149,0)</f>
        <v>0</v>
      </c>
      <c r="BF149" s="152">
        <f>IF(N149="snížená",J149,0)</f>
        <v>0</v>
      </c>
      <c r="BG149" s="152">
        <f>IF(N149="zákl. přenesená",J149,0)</f>
        <v>0</v>
      </c>
      <c r="BH149" s="152">
        <f>IF(N149="sníž. přenesená",J149,0)</f>
        <v>0</v>
      </c>
      <c r="BI149" s="152">
        <f>IF(N149="nulová",J149,0)</f>
        <v>0</v>
      </c>
      <c r="BJ149" s="17" t="s">
        <v>80</v>
      </c>
      <c r="BK149" s="152">
        <f>ROUND(I149*H149,2)</f>
        <v>0</v>
      </c>
      <c r="BL149" s="17" t="s">
        <v>165</v>
      </c>
      <c r="BM149" s="151" t="s">
        <v>2228</v>
      </c>
    </row>
    <row r="150" spans="1:65" s="2" customFormat="1" ht="68.25" x14ac:dyDescent="0.2">
      <c r="A150" s="29"/>
      <c r="B150" s="30"/>
      <c r="C150" s="29"/>
      <c r="D150" s="153" t="s">
        <v>167</v>
      </c>
      <c r="E150" s="29"/>
      <c r="F150" s="154" t="s">
        <v>2229</v>
      </c>
      <c r="G150" s="29"/>
      <c r="H150" s="29"/>
      <c r="I150" s="29"/>
      <c r="J150" s="29"/>
      <c r="K150" s="29"/>
      <c r="L150" s="30"/>
      <c r="M150" s="155"/>
      <c r="N150" s="156"/>
      <c r="O150" s="55"/>
      <c r="P150" s="55"/>
      <c r="Q150" s="55"/>
      <c r="R150" s="55"/>
      <c r="S150" s="55"/>
      <c r="T150" s="56"/>
      <c r="U150" s="29"/>
      <c r="V150" s="29"/>
      <c r="W150" s="29"/>
      <c r="X150" s="29"/>
      <c r="Y150" s="29"/>
      <c r="Z150" s="29"/>
      <c r="AA150" s="29"/>
      <c r="AB150" s="29"/>
      <c r="AC150" s="29"/>
      <c r="AD150" s="29"/>
      <c r="AE150" s="29"/>
      <c r="AT150" s="17" t="s">
        <v>167</v>
      </c>
      <c r="AU150" s="17" t="s">
        <v>82</v>
      </c>
    </row>
    <row r="151" spans="1:65" s="2" customFormat="1" ht="19.5" x14ac:dyDescent="0.2">
      <c r="A151" s="29"/>
      <c r="B151" s="30"/>
      <c r="C151" s="29"/>
      <c r="D151" s="153" t="s">
        <v>979</v>
      </c>
      <c r="E151" s="29"/>
      <c r="F151" s="154" t="s">
        <v>2230</v>
      </c>
      <c r="G151" s="29"/>
      <c r="H151" s="29"/>
      <c r="I151" s="29"/>
      <c r="J151" s="29"/>
      <c r="K151" s="29"/>
      <c r="L151" s="30"/>
      <c r="M151" s="155"/>
      <c r="N151" s="156"/>
      <c r="O151" s="55"/>
      <c r="P151" s="55"/>
      <c r="Q151" s="55"/>
      <c r="R151" s="55"/>
      <c r="S151" s="55"/>
      <c r="T151" s="56"/>
      <c r="U151" s="29"/>
      <c r="V151" s="29"/>
      <c r="W151" s="29"/>
      <c r="X151" s="29"/>
      <c r="Y151" s="29"/>
      <c r="Z151" s="29"/>
      <c r="AA151" s="29"/>
      <c r="AB151" s="29"/>
      <c r="AC151" s="29"/>
      <c r="AD151" s="29"/>
      <c r="AE151" s="29"/>
      <c r="AT151" s="17" t="s">
        <v>979</v>
      </c>
      <c r="AU151" s="17" t="s">
        <v>82</v>
      </c>
    </row>
    <row r="152" spans="1:65" s="14" customFormat="1" x14ac:dyDescent="0.2">
      <c r="B152" s="163"/>
      <c r="D152" s="153" t="s">
        <v>169</v>
      </c>
      <c r="E152" s="164" t="s">
        <v>1</v>
      </c>
      <c r="F152" s="165" t="s">
        <v>2231</v>
      </c>
      <c r="H152" s="166">
        <v>429.55</v>
      </c>
      <c r="L152" s="163"/>
      <c r="M152" s="167"/>
      <c r="N152" s="168"/>
      <c r="O152" s="168"/>
      <c r="P152" s="168"/>
      <c r="Q152" s="168"/>
      <c r="R152" s="168"/>
      <c r="S152" s="168"/>
      <c r="T152" s="169"/>
      <c r="AT152" s="164" t="s">
        <v>169</v>
      </c>
      <c r="AU152" s="164" t="s">
        <v>82</v>
      </c>
      <c r="AV152" s="14" t="s">
        <v>82</v>
      </c>
      <c r="AW152" s="14" t="s">
        <v>171</v>
      </c>
      <c r="AX152" s="14" t="s">
        <v>80</v>
      </c>
      <c r="AY152" s="164" t="s">
        <v>157</v>
      </c>
    </row>
    <row r="153" spans="1:65" s="2" customFormat="1" ht="55.5" customHeight="1" x14ac:dyDescent="0.2">
      <c r="A153" s="29"/>
      <c r="B153" s="140"/>
      <c r="C153" s="141" t="s">
        <v>226</v>
      </c>
      <c r="D153" s="141" t="s">
        <v>160</v>
      </c>
      <c r="E153" s="142" t="s">
        <v>2232</v>
      </c>
      <c r="F153" s="143" t="s">
        <v>2233</v>
      </c>
      <c r="G153" s="144" t="s">
        <v>195</v>
      </c>
      <c r="H153" s="145">
        <v>777</v>
      </c>
      <c r="I153" s="146"/>
      <c r="J153" s="146">
        <f>ROUND(I153*H153,2)</f>
        <v>0</v>
      </c>
      <c r="K153" s="143" t="s">
        <v>201</v>
      </c>
      <c r="L153" s="30"/>
      <c r="M153" s="147" t="s">
        <v>1</v>
      </c>
      <c r="N153" s="148" t="s">
        <v>37</v>
      </c>
      <c r="O153" s="149">
        <v>3.3780000000000001</v>
      </c>
      <c r="P153" s="149">
        <f>O153*H153</f>
        <v>2624.7060000000001</v>
      </c>
      <c r="Q153" s="149">
        <v>2.137E-2</v>
      </c>
      <c r="R153" s="149">
        <f>Q153*H153</f>
        <v>16.604489999999998</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2234</v>
      </c>
    </row>
    <row r="154" spans="1:65" s="2" customFormat="1" ht="68.25" x14ac:dyDescent="0.2">
      <c r="A154" s="29"/>
      <c r="B154" s="30"/>
      <c r="C154" s="29"/>
      <c r="D154" s="153" t="s">
        <v>167</v>
      </c>
      <c r="E154" s="29"/>
      <c r="F154" s="154" t="s">
        <v>2229</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2" customFormat="1" ht="19.5" x14ac:dyDescent="0.2">
      <c r="A155" s="29"/>
      <c r="B155" s="30"/>
      <c r="C155" s="29"/>
      <c r="D155" s="153" t="s">
        <v>979</v>
      </c>
      <c r="E155" s="29"/>
      <c r="F155" s="154" t="s">
        <v>2235</v>
      </c>
      <c r="G155" s="29"/>
      <c r="H155" s="29"/>
      <c r="I155" s="29"/>
      <c r="J155" s="29"/>
      <c r="K155" s="29"/>
      <c r="L155" s="30"/>
      <c r="M155" s="155"/>
      <c r="N155" s="156"/>
      <c r="O155" s="55"/>
      <c r="P155" s="55"/>
      <c r="Q155" s="55"/>
      <c r="R155" s="55"/>
      <c r="S155" s="55"/>
      <c r="T155" s="56"/>
      <c r="U155" s="29"/>
      <c r="V155" s="29"/>
      <c r="W155" s="29"/>
      <c r="X155" s="29"/>
      <c r="Y155" s="29"/>
      <c r="Z155" s="29"/>
      <c r="AA155" s="29"/>
      <c r="AB155" s="29"/>
      <c r="AC155" s="29"/>
      <c r="AD155" s="29"/>
      <c r="AE155" s="29"/>
      <c r="AT155" s="17" t="s">
        <v>979</v>
      </c>
      <c r="AU155" s="17" t="s">
        <v>82</v>
      </c>
    </row>
    <row r="156" spans="1:65" s="14" customFormat="1" x14ac:dyDescent="0.2">
      <c r="B156" s="163"/>
      <c r="D156" s="153" t="s">
        <v>169</v>
      </c>
      <c r="E156" s="164" t="s">
        <v>1</v>
      </c>
      <c r="F156" s="165" t="s">
        <v>2236</v>
      </c>
      <c r="H156" s="166">
        <v>777</v>
      </c>
      <c r="L156" s="163"/>
      <c r="M156" s="167"/>
      <c r="N156" s="168"/>
      <c r="O156" s="168"/>
      <c r="P156" s="168"/>
      <c r="Q156" s="168"/>
      <c r="R156" s="168"/>
      <c r="S156" s="168"/>
      <c r="T156" s="169"/>
      <c r="AT156" s="164" t="s">
        <v>169</v>
      </c>
      <c r="AU156" s="164" t="s">
        <v>82</v>
      </c>
      <c r="AV156" s="14" t="s">
        <v>82</v>
      </c>
      <c r="AW156" s="14" t="s">
        <v>171</v>
      </c>
      <c r="AX156" s="14" t="s">
        <v>80</v>
      </c>
      <c r="AY156" s="164" t="s">
        <v>157</v>
      </c>
    </row>
    <row r="157" spans="1:65" s="2" customFormat="1" ht="44.25" customHeight="1" x14ac:dyDescent="0.2">
      <c r="A157" s="29"/>
      <c r="B157" s="140"/>
      <c r="C157" s="141" t="s">
        <v>234</v>
      </c>
      <c r="D157" s="141" t="s">
        <v>160</v>
      </c>
      <c r="E157" s="142" t="s">
        <v>2237</v>
      </c>
      <c r="F157" s="143" t="s">
        <v>2238</v>
      </c>
      <c r="G157" s="144" t="s">
        <v>195</v>
      </c>
      <c r="H157" s="145">
        <v>300.685</v>
      </c>
      <c r="I157" s="146"/>
      <c r="J157" s="146">
        <f>ROUND(I157*H157,2)</f>
        <v>0</v>
      </c>
      <c r="K157" s="143" t="s">
        <v>201</v>
      </c>
      <c r="L157" s="30"/>
      <c r="M157" s="147" t="s">
        <v>1</v>
      </c>
      <c r="N157" s="148" t="s">
        <v>37</v>
      </c>
      <c r="O157" s="149">
        <v>0.72299999999999998</v>
      </c>
      <c r="P157" s="149">
        <f>O157*H157</f>
        <v>217.39525499999999</v>
      </c>
      <c r="Q157" s="149">
        <v>0</v>
      </c>
      <c r="R157" s="149">
        <f>Q157*H157</f>
        <v>0</v>
      </c>
      <c r="S157" s="149">
        <v>1.6E-2</v>
      </c>
      <c r="T157" s="150">
        <f>S157*H157</f>
        <v>4.8109600000000006</v>
      </c>
      <c r="U157" s="29"/>
      <c r="V157" s="29"/>
      <c r="W157" s="29"/>
      <c r="X157" s="29"/>
      <c r="Y157" s="29"/>
      <c r="Z157" s="29"/>
      <c r="AA157" s="29"/>
      <c r="AB157" s="29"/>
      <c r="AC157" s="29"/>
      <c r="AD157" s="29"/>
      <c r="AE157" s="29"/>
      <c r="AR157" s="151" t="s">
        <v>165</v>
      </c>
      <c r="AT157" s="151" t="s">
        <v>160</v>
      </c>
      <c r="AU157" s="151" t="s">
        <v>82</v>
      </c>
      <c r="AY157" s="17" t="s">
        <v>157</v>
      </c>
      <c r="BE157" s="152">
        <f>IF(N157="základní",J157,0)</f>
        <v>0</v>
      </c>
      <c r="BF157" s="152">
        <f>IF(N157="snížená",J157,0)</f>
        <v>0</v>
      </c>
      <c r="BG157" s="152">
        <f>IF(N157="zákl. přenesená",J157,0)</f>
        <v>0</v>
      </c>
      <c r="BH157" s="152">
        <f>IF(N157="sníž. přenesená",J157,0)</f>
        <v>0</v>
      </c>
      <c r="BI157" s="152">
        <f>IF(N157="nulová",J157,0)</f>
        <v>0</v>
      </c>
      <c r="BJ157" s="17" t="s">
        <v>80</v>
      </c>
      <c r="BK157" s="152">
        <f>ROUND(I157*H157,2)</f>
        <v>0</v>
      </c>
      <c r="BL157" s="17" t="s">
        <v>165</v>
      </c>
      <c r="BM157" s="151" t="s">
        <v>2239</v>
      </c>
    </row>
    <row r="158" spans="1:65" s="2" customFormat="1" ht="58.5" x14ac:dyDescent="0.2">
      <c r="A158" s="29"/>
      <c r="B158" s="30"/>
      <c r="C158" s="29"/>
      <c r="D158" s="153" t="s">
        <v>167</v>
      </c>
      <c r="E158" s="29"/>
      <c r="F158" s="154" t="s">
        <v>2240</v>
      </c>
      <c r="G158" s="29"/>
      <c r="H158" s="29"/>
      <c r="I158" s="29"/>
      <c r="J158" s="29"/>
      <c r="K158" s="29"/>
      <c r="L158" s="30"/>
      <c r="M158" s="155"/>
      <c r="N158" s="156"/>
      <c r="O158" s="55"/>
      <c r="P158" s="55"/>
      <c r="Q158" s="55"/>
      <c r="R158" s="55"/>
      <c r="S158" s="55"/>
      <c r="T158" s="56"/>
      <c r="U158" s="29"/>
      <c r="V158" s="29"/>
      <c r="W158" s="29"/>
      <c r="X158" s="29"/>
      <c r="Y158" s="29"/>
      <c r="Z158" s="29"/>
      <c r="AA158" s="29"/>
      <c r="AB158" s="29"/>
      <c r="AC158" s="29"/>
      <c r="AD158" s="29"/>
      <c r="AE158" s="29"/>
      <c r="AT158" s="17" t="s">
        <v>167</v>
      </c>
      <c r="AU158" s="17" t="s">
        <v>82</v>
      </c>
    </row>
    <row r="159" spans="1:65" s="2" customFormat="1" ht="19.5" x14ac:dyDescent="0.2">
      <c r="A159" s="29"/>
      <c r="B159" s="30"/>
      <c r="C159" s="29"/>
      <c r="D159" s="153" t="s">
        <v>979</v>
      </c>
      <c r="E159" s="29"/>
      <c r="F159" s="154" t="s">
        <v>2241</v>
      </c>
      <c r="G159" s="29"/>
      <c r="H159" s="29"/>
      <c r="I159" s="29"/>
      <c r="J159" s="29"/>
      <c r="K159" s="29"/>
      <c r="L159" s="30"/>
      <c r="M159" s="155"/>
      <c r="N159" s="156"/>
      <c r="O159" s="55"/>
      <c r="P159" s="55"/>
      <c r="Q159" s="55"/>
      <c r="R159" s="55"/>
      <c r="S159" s="55"/>
      <c r="T159" s="56"/>
      <c r="U159" s="29"/>
      <c r="V159" s="29"/>
      <c r="W159" s="29"/>
      <c r="X159" s="29"/>
      <c r="Y159" s="29"/>
      <c r="Z159" s="29"/>
      <c r="AA159" s="29"/>
      <c r="AB159" s="29"/>
      <c r="AC159" s="29"/>
      <c r="AD159" s="29"/>
      <c r="AE159" s="29"/>
      <c r="AT159" s="17" t="s">
        <v>979</v>
      </c>
      <c r="AU159" s="17" t="s">
        <v>82</v>
      </c>
    </row>
    <row r="160" spans="1:65" s="14" customFormat="1" x14ac:dyDescent="0.2">
      <c r="B160" s="163"/>
      <c r="D160" s="153" t="s">
        <v>169</v>
      </c>
      <c r="E160" s="164" t="s">
        <v>1</v>
      </c>
      <c r="F160" s="165" t="s">
        <v>2242</v>
      </c>
      <c r="H160" s="166">
        <v>300.685</v>
      </c>
      <c r="L160" s="163"/>
      <c r="M160" s="167"/>
      <c r="N160" s="168"/>
      <c r="O160" s="168"/>
      <c r="P160" s="168"/>
      <c r="Q160" s="168"/>
      <c r="R160" s="168"/>
      <c r="S160" s="168"/>
      <c r="T160" s="169"/>
      <c r="AT160" s="164" t="s">
        <v>169</v>
      </c>
      <c r="AU160" s="164" t="s">
        <v>82</v>
      </c>
      <c r="AV160" s="14" t="s">
        <v>82</v>
      </c>
      <c r="AW160" s="14" t="s">
        <v>171</v>
      </c>
      <c r="AX160" s="14" t="s">
        <v>80</v>
      </c>
      <c r="AY160" s="164" t="s">
        <v>157</v>
      </c>
    </row>
    <row r="161" spans="1:65" s="2" customFormat="1" ht="44.25" customHeight="1" x14ac:dyDescent="0.2">
      <c r="A161" s="29"/>
      <c r="B161" s="140"/>
      <c r="C161" s="141" t="s">
        <v>238</v>
      </c>
      <c r="D161" s="141" t="s">
        <v>160</v>
      </c>
      <c r="E161" s="142" t="s">
        <v>2243</v>
      </c>
      <c r="F161" s="143" t="s">
        <v>2244</v>
      </c>
      <c r="G161" s="144" t="s">
        <v>195</v>
      </c>
      <c r="H161" s="145">
        <v>543.9</v>
      </c>
      <c r="I161" s="146"/>
      <c r="J161" s="146">
        <f>ROUND(I161*H161,2)</f>
        <v>0</v>
      </c>
      <c r="K161" s="143" t="s">
        <v>201</v>
      </c>
      <c r="L161" s="30"/>
      <c r="M161" s="147" t="s">
        <v>1</v>
      </c>
      <c r="N161" s="148" t="s">
        <v>37</v>
      </c>
      <c r="O161" s="149">
        <v>0.84</v>
      </c>
      <c r="P161" s="149">
        <f>O161*H161</f>
        <v>456.87599999999998</v>
      </c>
      <c r="Q161" s="149">
        <v>0</v>
      </c>
      <c r="R161" s="149">
        <f>Q161*H161</f>
        <v>0</v>
      </c>
      <c r="S161" s="149">
        <v>1.6E-2</v>
      </c>
      <c r="T161" s="150">
        <f>S161*H161</f>
        <v>8.702399999999999</v>
      </c>
      <c r="U161" s="29"/>
      <c r="V161" s="29"/>
      <c r="W161" s="29"/>
      <c r="X161" s="29"/>
      <c r="Y161" s="29"/>
      <c r="Z161" s="29"/>
      <c r="AA161" s="29"/>
      <c r="AB161" s="29"/>
      <c r="AC161" s="29"/>
      <c r="AD161" s="29"/>
      <c r="AE161" s="29"/>
      <c r="AR161" s="151" t="s">
        <v>165</v>
      </c>
      <c r="AT161" s="151" t="s">
        <v>160</v>
      </c>
      <c r="AU161" s="151" t="s">
        <v>82</v>
      </c>
      <c r="AY161" s="17" t="s">
        <v>157</v>
      </c>
      <c r="BE161" s="152">
        <f>IF(N161="základní",J161,0)</f>
        <v>0</v>
      </c>
      <c r="BF161" s="152">
        <f>IF(N161="snížená",J161,0)</f>
        <v>0</v>
      </c>
      <c r="BG161" s="152">
        <f>IF(N161="zákl. přenesená",J161,0)</f>
        <v>0</v>
      </c>
      <c r="BH161" s="152">
        <f>IF(N161="sníž. přenesená",J161,0)</f>
        <v>0</v>
      </c>
      <c r="BI161" s="152">
        <f>IF(N161="nulová",J161,0)</f>
        <v>0</v>
      </c>
      <c r="BJ161" s="17" t="s">
        <v>80</v>
      </c>
      <c r="BK161" s="152">
        <f>ROUND(I161*H161,2)</f>
        <v>0</v>
      </c>
      <c r="BL161" s="17" t="s">
        <v>165</v>
      </c>
      <c r="BM161" s="151" t="s">
        <v>2245</v>
      </c>
    </row>
    <row r="162" spans="1:65" s="2" customFormat="1" ht="58.5" x14ac:dyDescent="0.2">
      <c r="A162" s="29"/>
      <c r="B162" s="30"/>
      <c r="C162" s="29"/>
      <c r="D162" s="153" t="s">
        <v>167</v>
      </c>
      <c r="E162" s="29"/>
      <c r="F162" s="154" t="s">
        <v>2240</v>
      </c>
      <c r="G162" s="29"/>
      <c r="H162" s="29"/>
      <c r="I162" s="29"/>
      <c r="J162" s="29"/>
      <c r="K162" s="29"/>
      <c r="L162" s="30"/>
      <c r="M162" s="155"/>
      <c r="N162" s="156"/>
      <c r="O162" s="55"/>
      <c r="P162" s="55"/>
      <c r="Q162" s="55"/>
      <c r="R162" s="55"/>
      <c r="S162" s="55"/>
      <c r="T162" s="56"/>
      <c r="U162" s="29"/>
      <c r="V162" s="29"/>
      <c r="W162" s="29"/>
      <c r="X162" s="29"/>
      <c r="Y162" s="29"/>
      <c r="Z162" s="29"/>
      <c r="AA162" s="29"/>
      <c r="AB162" s="29"/>
      <c r="AC162" s="29"/>
      <c r="AD162" s="29"/>
      <c r="AE162" s="29"/>
      <c r="AT162" s="17" t="s">
        <v>167</v>
      </c>
      <c r="AU162" s="17" t="s">
        <v>82</v>
      </c>
    </row>
    <row r="163" spans="1:65" s="2" customFormat="1" ht="19.5" x14ac:dyDescent="0.2">
      <c r="A163" s="29"/>
      <c r="B163" s="30"/>
      <c r="C163" s="29"/>
      <c r="D163" s="153" t="s">
        <v>979</v>
      </c>
      <c r="E163" s="29"/>
      <c r="F163" s="154" t="s">
        <v>2246</v>
      </c>
      <c r="G163" s="29"/>
      <c r="H163" s="29"/>
      <c r="I163" s="29"/>
      <c r="J163" s="29"/>
      <c r="K163" s="29"/>
      <c r="L163" s="30"/>
      <c r="M163" s="155"/>
      <c r="N163" s="156"/>
      <c r="O163" s="55"/>
      <c r="P163" s="55"/>
      <c r="Q163" s="55"/>
      <c r="R163" s="55"/>
      <c r="S163" s="55"/>
      <c r="T163" s="56"/>
      <c r="U163" s="29"/>
      <c r="V163" s="29"/>
      <c r="W163" s="29"/>
      <c r="X163" s="29"/>
      <c r="Y163" s="29"/>
      <c r="Z163" s="29"/>
      <c r="AA163" s="29"/>
      <c r="AB163" s="29"/>
      <c r="AC163" s="29"/>
      <c r="AD163" s="29"/>
      <c r="AE163" s="29"/>
      <c r="AT163" s="17" t="s">
        <v>979</v>
      </c>
      <c r="AU163" s="17" t="s">
        <v>82</v>
      </c>
    </row>
    <row r="164" spans="1:65" s="14" customFormat="1" x14ac:dyDescent="0.2">
      <c r="B164" s="163"/>
      <c r="D164" s="153" t="s">
        <v>169</v>
      </c>
      <c r="E164" s="164" t="s">
        <v>1</v>
      </c>
      <c r="F164" s="165" t="s">
        <v>2247</v>
      </c>
      <c r="H164" s="166">
        <v>543.9</v>
      </c>
      <c r="L164" s="163"/>
      <c r="M164" s="167"/>
      <c r="N164" s="168"/>
      <c r="O164" s="168"/>
      <c r="P164" s="168"/>
      <c r="Q164" s="168"/>
      <c r="R164" s="168"/>
      <c r="S164" s="168"/>
      <c r="T164" s="169"/>
      <c r="AT164" s="164" t="s">
        <v>169</v>
      </c>
      <c r="AU164" s="164" t="s">
        <v>82</v>
      </c>
      <c r="AV164" s="14" t="s">
        <v>82</v>
      </c>
      <c r="AW164" s="14" t="s">
        <v>171</v>
      </c>
      <c r="AX164" s="14" t="s">
        <v>80</v>
      </c>
      <c r="AY164" s="164" t="s">
        <v>157</v>
      </c>
    </row>
    <row r="165" spans="1:65" s="2" customFormat="1" ht="24" x14ac:dyDescent="0.2">
      <c r="A165" s="29"/>
      <c r="B165" s="140"/>
      <c r="C165" s="177" t="s">
        <v>241</v>
      </c>
      <c r="D165" s="177" t="s">
        <v>183</v>
      </c>
      <c r="E165" s="178" t="s">
        <v>2248</v>
      </c>
      <c r="F165" s="179" t="s">
        <v>2249</v>
      </c>
      <c r="G165" s="180" t="s">
        <v>2085</v>
      </c>
      <c r="H165" s="181">
        <v>4</v>
      </c>
      <c r="I165" s="182"/>
      <c r="J165" s="182">
        <f>ROUND(I165*H165,2)</f>
        <v>0</v>
      </c>
      <c r="K165" s="179" t="s">
        <v>1</v>
      </c>
      <c r="L165" s="183"/>
      <c r="M165" s="184" t="s">
        <v>1</v>
      </c>
      <c r="N165" s="185" t="s">
        <v>37</v>
      </c>
      <c r="O165" s="149">
        <v>0</v>
      </c>
      <c r="P165" s="149">
        <f>O165*H165</f>
        <v>0</v>
      </c>
      <c r="Q165" s="149">
        <v>0</v>
      </c>
      <c r="R165" s="149">
        <f>Q165*H165</f>
        <v>0</v>
      </c>
      <c r="S165" s="149">
        <v>0</v>
      </c>
      <c r="T165" s="150">
        <f>S165*H165</f>
        <v>0</v>
      </c>
      <c r="U165" s="29"/>
      <c r="V165" s="29"/>
      <c r="W165" s="29"/>
      <c r="X165" s="29"/>
      <c r="Y165" s="29"/>
      <c r="Z165" s="29"/>
      <c r="AA165" s="29"/>
      <c r="AB165" s="29"/>
      <c r="AC165" s="29"/>
      <c r="AD165" s="29"/>
      <c r="AE165" s="29"/>
      <c r="AR165" s="151" t="s">
        <v>187</v>
      </c>
      <c r="AT165" s="151" t="s">
        <v>183</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2250</v>
      </c>
    </row>
    <row r="166" spans="1:65" s="2" customFormat="1" ht="185.25" x14ac:dyDescent="0.2">
      <c r="A166" s="29"/>
      <c r="B166" s="30"/>
      <c r="C166" s="29"/>
      <c r="D166" s="153" t="s">
        <v>979</v>
      </c>
      <c r="E166" s="29"/>
      <c r="F166" s="154" t="s">
        <v>2251</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979</v>
      </c>
      <c r="AU166" s="17" t="s">
        <v>82</v>
      </c>
    </row>
    <row r="167" spans="1:65" s="14" customFormat="1" x14ac:dyDescent="0.2">
      <c r="B167" s="163"/>
      <c r="D167" s="153" t="s">
        <v>169</v>
      </c>
      <c r="E167" s="164" t="s">
        <v>1</v>
      </c>
      <c r="F167" s="165" t="s">
        <v>165</v>
      </c>
      <c r="H167" s="166">
        <v>4</v>
      </c>
      <c r="L167" s="163"/>
      <c r="M167" s="167"/>
      <c r="N167" s="168"/>
      <c r="O167" s="168"/>
      <c r="P167" s="168"/>
      <c r="Q167" s="168"/>
      <c r="R167" s="168"/>
      <c r="S167" s="168"/>
      <c r="T167" s="169"/>
      <c r="AT167" s="164" t="s">
        <v>169</v>
      </c>
      <c r="AU167" s="164" t="s">
        <v>82</v>
      </c>
      <c r="AV167" s="14" t="s">
        <v>82</v>
      </c>
      <c r="AW167" s="14" t="s">
        <v>171</v>
      </c>
      <c r="AX167" s="14" t="s">
        <v>80</v>
      </c>
      <c r="AY167" s="164" t="s">
        <v>157</v>
      </c>
    </row>
    <row r="168" spans="1:65" s="12" customFormat="1" ht="22.9" customHeight="1" x14ac:dyDescent="0.2">
      <c r="B168" s="128"/>
      <c r="D168" s="129" t="s">
        <v>71</v>
      </c>
      <c r="E168" s="138" t="s">
        <v>226</v>
      </c>
      <c r="F168" s="138" t="s">
        <v>917</v>
      </c>
      <c r="J168" s="139">
        <f>BK168</f>
        <v>0</v>
      </c>
      <c r="L168" s="128"/>
      <c r="M168" s="132"/>
      <c r="N168" s="133"/>
      <c r="O168" s="133"/>
      <c r="P168" s="134">
        <f>SUM(P169:P189)</f>
        <v>1829.2162499999999</v>
      </c>
      <c r="Q168" s="133"/>
      <c r="R168" s="134">
        <f>SUM(R169:R189)</f>
        <v>0.95750000000000002</v>
      </c>
      <c r="S168" s="133"/>
      <c r="T168" s="135">
        <f>SUM(T169:T189)</f>
        <v>230.79150000000001</v>
      </c>
      <c r="AR168" s="129" t="s">
        <v>80</v>
      </c>
      <c r="AT168" s="136" t="s">
        <v>71</v>
      </c>
      <c r="AU168" s="136" t="s">
        <v>80</v>
      </c>
      <c r="AY168" s="129" t="s">
        <v>157</v>
      </c>
      <c r="BK168" s="137">
        <f>SUM(BK169:BK189)</f>
        <v>0</v>
      </c>
    </row>
    <row r="169" spans="1:65" s="2" customFormat="1" ht="90" customHeight="1" x14ac:dyDescent="0.2">
      <c r="A169" s="29"/>
      <c r="B169" s="140"/>
      <c r="C169" s="141" t="s">
        <v>247</v>
      </c>
      <c r="D169" s="141" t="s">
        <v>160</v>
      </c>
      <c r="E169" s="142" t="s">
        <v>918</v>
      </c>
      <c r="F169" s="143" t="s">
        <v>919</v>
      </c>
      <c r="G169" s="144" t="s">
        <v>275</v>
      </c>
      <c r="H169" s="145">
        <v>240</v>
      </c>
      <c r="I169" s="146"/>
      <c r="J169" s="146">
        <f>ROUND(I169*H169,2)</f>
        <v>0</v>
      </c>
      <c r="K169" s="143" t="s">
        <v>201</v>
      </c>
      <c r="L169" s="30"/>
      <c r="M169" s="147" t="s">
        <v>1</v>
      </c>
      <c r="N169" s="148" t="s">
        <v>37</v>
      </c>
      <c r="O169" s="149">
        <v>1.4999999999999999E-2</v>
      </c>
      <c r="P169" s="149">
        <f>O169*H169</f>
        <v>3.5999999999999996</v>
      </c>
      <c r="Q169" s="149">
        <v>0</v>
      </c>
      <c r="R169" s="149">
        <f>Q169*H169</f>
        <v>0</v>
      </c>
      <c r="S169" s="149">
        <v>0.19400000000000001</v>
      </c>
      <c r="T169" s="150">
        <f>S169*H169</f>
        <v>46.56</v>
      </c>
      <c r="U169" s="29"/>
      <c r="V169" s="29"/>
      <c r="W169" s="29"/>
      <c r="X169" s="29"/>
      <c r="Y169" s="29"/>
      <c r="Z169" s="29"/>
      <c r="AA169" s="29"/>
      <c r="AB169" s="29"/>
      <c r="AC169" s="29"/>
      <c r="AD169" s="29"/>
      <c r="AE169" s="29"/>
      <c r="AR169" s="151" t="s">
        <v>165</v>
      </c>
      <c r="AT169" s="151" t="s">
        <v>160</v>
      </c>
      <c r="AU169" s="151" t="s">
        <v>82</v>
      </c>
      <c r="AY169" s="17" t="s">
        <v>157</v>
      </c>
      <c r="BE169" s="152">
        <f>IF(N169="základní",J169,0)</f>
        <v>0</v>
      </c>
      <c r="BF169" s="152">
        <f>IF(N169="snížená",J169,0)</f>
        <v>0</v>
      </c>
      <c r="BG169" s="152">
        <f>IF(N169="zákl. přenesená",J169,0)</f>
        <v>0</v>
      </c>
      <c r="BH169" s="152">
        <f>IF(N169="sníž. přenesená",J169,0)</f>
        <v>0</v>
      </c>
      <c r="BI169" s="152">
        <f>IF(N169="nulová",J169,0)</f>
        <v>0</v>
      </c>
      <c r="BJ169" s="17" t="s">
        <v>80</v>
      </c>
      <c r="BK169" s="152">
        <f>ROUND(I169*H169,2)</f>
        <v>0</v>
      </c>
      <c r="BL169" s="17" t="s">
        <v>165</v>
      </c>
      <c r="BM169" s="151" t="s">
        <v>2252</v>
      </c>
    </row>
    <row r="170" spans="1:65" s="2" customFormat="1" ht="68.25" x14ac:dyDescent="0.2">
      <c r="A170" s="29"/>
      <c r="B170" s="30"/>
      <c r="C170" s="29"/>
      <c r="D170" s="153" t="s">
        <v>167</v>
      </c>
      <c r="E170" s="29"/>
      <c r="F170" s="154" t="s">
        <v>921</v>
      </c>
      <c r="G170" s="29"/>
      <c r="H170" s="29"/>
      <c r="I170" s="29"/>
      <c r="J170" s="29"/>
      <c r="K170" s="29"/>
      <c r="L170" s="30"/>
      <c r="M170" s="155"/>
      <c r="N170" s="156"/>
      <c r="O170" s="55"/>
      <c r="P170" s="55"/>
      <c r="Q170" s="55"/>
      <c r="R170" s="55"/>
      <c r="S170" s="55"/>
      <c r="T170" s="56"/>
      <c r="U170" s="29"/>
      <c r="V170" s="29"/>
      <c r="W170" s="29"/>
      <c r="X170" s="29"/>
      <c r="Y170" s="29"/>
      <c r="Z170" s="29"/>
      <c r="AA170" s="29"/>
      <c r="AB170" s="29"/>
      <c r="AC170" s="29"/>
      <c r="AD170" s="29"/>
      <c r="AE170" s="29"/>
      <c r="AT170" s="17" t="s">
        <v>167</v>
      </c>
      <c r="AU170" s="17" t="s">
        <v>82</v>
      </c>
    </row>
    <row r="171" spans="1:65" s="14" customFormat="1" x14ac:dyDescent="0.2">
      <c r="B171" s="163"/>
      <c r="D171" s="153" t="s">
        <v>169</v>
      </c>
      <c r="E171" s="164" t="s">
        <v>1</v>
      </c>
      <c r="F171" s="165" t="s">
        <v>2253</v>
      </c>
      <c r="H171" s="166">
        <v>240</v>
      </c>
      <c r="L171" s="163"/>
      <c r="M171" s="167"/>
      <c r="N171" s="168"/>
      <c r="O171" s="168"/>
      <c r="P171" s="168"/>
      <c r="Q171" s="168"/>
      <c r="R171" s="168"/>
      <c r="S171" s="168"/>
      <c r="T171" s="169"/>
      <c r="AT171" s="164" t="s">
        <v>169</v>
      </c>
      <c r="AU171" s="164" t="s">
        <v>82</v>
      </c>
      <c r="AV171" s="14" t="s">
        <v>82</v>
      </c>
      <c r="AW171" s="14" t="s">
        <v>171</v>
      </c>
      <c r="AX171" s="14" t="s">
        <v>80</v>
      </c>
      <c r="AY171" s="164" t="s">
        <v>157</v>
      </c>
    </row>
    <row r="172" spans="1:65" s="2" customFormat="1" ht="90" customHeight="1" x14ac:dyDescent="0.2">
      <c r="A172" s="29"/>
      <c r="B172" s="140"/>
      <c r="C172" s="141" t="s">
        <v>251</v>
      </c>
      <c r="D172" s="141" t="s">
        <v>160</v>
      </c>
      <c r="E172" s="142" t="s">
        <v>918</v>
      </c>
      <c r="F172" s="143" t="s">
        <v>919</v>
      </c>
      <c r="G172" s="144" t="s">
        <v>275</v>
      </c>
      <c r="H172" s="145">
        <v>132</v>
      </c>
      <c r="I172" s="146"/>
      <c r="J172" s="146">
        <f>ROUND(I172*H172,2)</f>
        <v>0</v>
      </c>
      <c r="K172" s="143" t="s">
        <v>201</v>
      </c>
      <c r="L172" s="30"/>
      <c r="M172" s="147" t="s">
        <v>1</v>
      </c>
      <c r="N172" s="148" t="s">
        <v>37</v>
      </c>
      <c r="O172" s="149">
        <v>1.4999999999999999E-2</v>
      </c>
      <c r="P172" s="149">
        <f>O172*H172</f>
        <v>1.98</v>
      </c>
      <c r="Q172" s="149">
        <v>0</v>
      </c>
      <c r="R172" s="149">
        <f>Q172*H172</f>
        <v>0</v>
      </c>
      <c r="S172" s="149">
        <v>0.19400000000000001</v>
      </c>
      <c r="T172" s="150">
        <f>S172*H172</f>
        <v>25.608000000000001</v>
      </c>
      <c r="U172" s="29"/>
      <c r="V172" s="29"/>
      <c r="W172" s="29"/>
      <c r="X172" s="29"/>
      <c r="Y172" s="29"/>
      <c r="Z172" s="29"/>
      <c r="AA172" s="29"/>
      <c r="AB172" s="29"/>
      <c r="AC172" s="29"/>
      <c r="AD172" s="29"/>
      <c r="AE172" s="29"/>
      <c r="AR172" s="151" t="s">
        <v>165</v>
      </c>
      <c r="AT172" s="151" t="s">
        <v>160</v>
      </c>
      <c r="AU172" s="151" t="s">
        <v>82</v>
      </c>
      <c r="AY172" s="17" t="s">
        <v>157</v>
      </c>
      <c r="BE172" s="152">
        <f>IF(N172="základní",J172,0)</f>
        <v>0</v>
      </c>
      <c r="BF172" s="152">
        <f>IF(N172="snížená",J172,0)</f>
        <v>0</v>
      </c>
      <c r="BG172" s="152">
        <f>IF(N172="zákl. přenesená",J172,0)</f>
        <v>0</v>
      </c>
      <c r="BH172" s="152">
        <f>IF(N172="sníž. přenesená",J172,0)</f>
        <v>0</v>
      </c>
      <c r="BI172" s="152">
        <f>IF(N172="nulová",J172,0)</f>
        <v>0</v>
      </c>
      <c r="BJ172" s="17" t="s">
        <v>80</v>
      </c>
      <c r="BK172" s="152">
        <f>ROUND(I172*H172,2)</f>
        <v>0</v>
      </c>
      <c r="BL172" s="17" t="s">
        <v>165</v>
      </c>
      <c r="BM172" s="151" t="s">
        <v>2254</v>
      </c>
    </row>
    <row r="173" spans="1:65" s="2" customFormat="1" ht="68.25" x14ac:dyDescent="0.2">
      <c r="A173" s="29"/>
      <c r="B173" s="30"/>
      <c r="C173" s="29"/>
      <c r="D173" s="153" t="s">
        <v>167</v>
      </c>
      <c r="E173" s="29"/>
      <c r="F173" s="154" t="s">
        <v>921</v>
      </c>
      <c r="G173" s="29"/>
      <c r="H173" s="29"/>
      <c r="I173" s="29"/>
      <c r="J173" s="29"/>
      <c r="K173" s="29"/>
      <c r="L173" s="30"/>
      <c r="M173" s="155"/>
      <c r="N173" s="156"/>
      <c r="O173" s="55"/>
      <c r="P173" s="55"/>
      <c r="Q173" s="55"/>
      <c r="R173" s="55"/>
      <c r="S173" s="55"/>
      <c r="T173" s="56"/>
      <c r="U173" s="29"/>
      <c r="V173" s="29"/>
      <c r="W173" s="29"/>
      <c r="X173" s="29"/>
      <c r="Y173" s="29"/>
      <c r="Z173" s="29"/>
      <c r="AA173" s="29"/>
      <c r="AB173" s="29"/>
      <c r="AC173" s="29"/>
      <c r="AD173" s="29"/>
      <c r="AE173" s="29"/>
      <c r="AT173" s="17" t="s">
        <v>167</v>
      </c>
      <c r="AU173" s="17" t="s">
        <v>82</v>
      </c>
    </row>
    <row r="174" spans="1:65" s="14" customFormat="1" x14ac:dyDescent="0.2">
      <c r="B174" s="163"/>
      <c r="D174" s="153" t="s">
        <v>169</v>
      </c>
      <c r="E174" s="164" t="s">
        <v>1</v>
      </c>
      <c r="F174" s="165" t="s">
        <v>2255</v>
      </c>
      <c r="H174" s="166">
        <v>132</v>
      </c>
      <c r="L174" s="163"/>
      <c r="M174" s="167"/>
      <c r="N174" s="168"/>
      <c r="O174" s="168"/>
      <c r="P174" s="168"/>
      <c r="Q174" s="168"/>
      <c r="R174" s="168"/>
      <c r="S174" s="168"/>
      <c r="T174" s="169"/>
      <c r="AT174" s="164" t="s">
        <v>169</v>
      </c>
      <c r="AU174" s="164" t="s">
        <v>82</v>
      </c>
      <c r="AV174" s="14" t="s">
        <v>82</v>
      </c>
      <c r="AW174" s="14" t="s">
        <v>171</v>
      </c>
      <c r="AX174" s="14" t="s">
        <v>80</v>
      </c>
      <c r="AY174" s="164" t="s">
        <v>157</v>
      </c>
    </row>
    <row r="175" spans="1:65" s="2" customFormat="1" ht="24" x14ac:dyDescent="0.2">
      <c r="A175" s="29"/>
      <c r="B175" s="140"/>
      <c r="C175" s="141" t="s">
        <v>8</v>
      </c>
      <c r="D175" s="141" t="s">
        <v>160</v>
      </c>
      <c r="E175" s="142" t="s">
        <v>2256</v>
      </c>
      <c r="F175" s="143" t="s">
        <v>2257</v>
      </c>
      <c r="G175" s="144" t="s">
        <v>195</v>
      </c>
      <c r="H175" s="145">
        <v>2401.9</v>
      </c>
      <c r="I175" s="146"/>
      <c r="J175" s="146">
        <f>ROUND(I175*H175,2)</f>
        <v>0</v>
      </c>
      <c r="K175" s="143" t="s">
        <v>1</v>
      </c>
      <c r="L175" s="30"/>
      <c r="M175" s="147" t="s">
        <v>1</v>
      </c>
      <c r="N175" s="148" t="s">
        <v>37</v>
      </c>
      <c r="O175" s="149">
        <v>0.52</v>
      </c>
      <c r="P175" s="149">
        <f>O175*H175</f>
        <v>1248.9880000000001</v>
      </c>
      <c r="Q175" s="149">
        <v>0</v>
      </c>
      <c r="R175" s="149">
        <f>Q175*H175</f>
        <v>0</v>
      </c>
      <c r="S175" s="149">
        <v>6.5000000000000002E-2</v>
      </c>
      <c r="T175" s="150">
        <f>S175*H175</f>
        <v>156.12350000000001</v>
      </c>
      <c r="U175" s="29"/>
      <c r="V175" s="29"/>
      <c r="W175" s="29"/>
      <c r="X175" s="29"/>
      <c r="Y175" s="29"/>
      <c r="Z175" s="29"/>
      <c r="AA175" s="29"/>
      <c r="AB175" s="29"/>
      <c r="AC175" s="29"/>
      <c r="AD175" s="29"/>
      <c r="AE175" s="29"/>
      <c r="AR175" s="151" t="s">
        <v>165</v>
      </c>
      <c r="AT175" s="151" t="s">
        <v>160</v>
      </c>
      <c r="AU175" s="151" t="s">
        <v>82</v>
      </c>
      <c r="AY175" s="17" t="s">
        <v>157</v>
      </c>
      <c r="BE175" s="152">
        <f>IF(N175="základní",J175,0)</f>
        <v>0</v>
      </c>
      <c r="BF175" s="152">
        <f>IF(N175="snížená",J175,0)</f>
        <v>0</v>
      </c>
      <c r="BG175" s="152">
        <f>IF(N175="zákl. přenesená",J175,0)</f>
        <v>0</v>
      </c>
      <c r="BH175" s="152">
        <f>IF(N175="sníž. přenesená",J175,0)</f>
        <v>0</v>
      </c>
      <c r="BI175" s="152">
        <f>IF(N175="nulová",J175,0)</f>
        <v>0</v>
      </c>
      <c r="BJ175" s="17" t="s">
        <v>80</v>
      </c>
      <c r="BK175" s="152">
        <f>ROUND(I175*H175,2)</f>
        <v>0</v>
      </c>
      <c r="BL175" s="17" t="s">
        <v>165</v>
      </c>
      <c r="BM175" s="151" t="s">
        <v>2258</v>
      </c>
    </row>
    <row r="176" spans="1:65" s="2" customFormat="1" ht="68.25" x14ac:dyDescent="0.2">
      <c r="A176" s="29"/>
      <c r="B176" s="30"/>
      <c r="C176" s="29"/>
      <c r="D176" s="153" t="s">
        <v>167</v>
      </c>
      <c r="E176" s="29"/>
      <c r="F176" s="154" t="s">
        <v>2259</v>
      </c>
      <c r="G176" s="29"/>
      <c r="H176" s="29"/>
      <c r="I176" s="29"/>
      <c r="J176" s="29"/>
      <c r="K176" s="29"/>
      <c r="L176" s="30"/>
      <c r="M176" s="155"/>
      <c r="N176" s="156"/>
      <c r="O176" s="55"/>
      <c r="P176" s="55"/>
      <c r="Q176" s="55"/>
      <c r="R176" s="55"/>
      <c r="S176" s="55"/>
      <c r="T176" s="56"/>
      <c r="U176" s="29"/>
      <c r="V176" s="29"/>
      <c r="W176" s="29"/>
      <c r="X176" s="29"/>
      <c r="Y176" s="29"/>
      <c r="Z176" s="29"/>
      <c r="AA176" s="29"/>
      <c r="AB176" s="29"/>
      <c r="AC176" s="29"/>
      <c r="AD176" s="29"/>
      <c r="AE176" s="29"/>
      <c r="AT176" s="17" t="s">
        <v>167</v>
      </c>
      <c r="AU176" s="17" t="s">
        <v>82</v>
      </c>
    </row>
    <row r="177" spans="1:65" s="14" customFormat="1" x14ac:dyDescent="0.2">
      <c r="B177" s="163"/>
      <c r="D177" s="153" t="s">
        <v>169</v>
      </c>
      <c r="E177" s="164" t="s">
        <v>1</v>
      </c>
      <c r="F177" s="165" t="s">
        <v>2260</v>
      </c>
      <c r="H177" s="166">
        <v>2401.9</v>
      </c>
      <c r="L177" s="163"/>
      <c r="M177" s="167"/>
      <c r="N177" s="168"/>
      <c r="O177" s="168"/>
      <c r="P177" s="168"/>
      <c r="Q177" s="168"/>
      <c r="R177" s="168"/>
      <c r="S177" s="168"/>
      <c r="T177" s="169"/>
      <c r="AT177" s="164" t="s">
        <v>169</v>
      </c>
      <c r="AU177" s="164" t="s">
        <v>82</v>
      </c>
      <c r="AV177" s="14" t="s">
        <v>82</v>
      </c>
      <c r="AW177" s="14" t="s">
        <v>171</v>
      </c>
      <c r="AX177" s="14" t="s">
        <v>80</v>
      </c>
      <c r="AY177" s="164" t="s">
        <v>157</v>
      </c>
    </row>
    <row r="178" spans="1:65" s="2" customFormat="1" ht="21.75" customHeight="1" x14ac:dyDescent="0.2">
      <c r="A178" s="29"/>
      <c r="B178" s="140"/>
      <c r="C178" s="141" t="s">
        <v>262</v>
      </c>
      <c r="D178" s="141" t="s">
        <v>160</v>
      </c>
      <c r="E178" s="142" t="s">
        <v>1059</v>
      </c>
      <c r="F178" s="143" t="s">
        <v>1060</v>
      </c>
      <c r="G178" s="144" t="s">
        <v>195</v>
      </c>
      <c r="H178" s="145">
        <v>1200.95</v>
      </c>
      <c r="I178" s="146"/>
      <c r="J178" s="146">
        <f>ROUND(I178*H178,2)</f>
        <v>0</v>
      </c>
      <c r="K178" s="143" t="s">
        <v>201</v>
      </c>
      <c r="L178" s="30"/>
      <c r="M178" s="147" t="s">
        <v>1</v>
      </c>
      <c r="N178" s="148" t="s">
        <v>37</v>
      </c>
      <c r="O178" s="149">
        <v>0.33500000000000002</v>
      </c>
      <c r="P178" s="149">
        <f>O178*H178</f>
        <v>402.31825000000003</v>
      </c>
      <c r="Q178" s="149">
        <v>0</v>
      </c>
      <c r="R178" s="149">
        <f>Q178*H178</f>
        <v>0</v>
      </c>
      <c r="S178" s="149">
        <v>0</v>
      </c>
      <c r="T178" s="150">
        <f>S178*H178</f>
        <v>0</v>
      </c>
      <c r="U178" s="29"/>
      <c r="V178" s="29"/>
      <c r="W178" s="29"/>
      <c r="X178" s="29"/>
      <c r="Y178" s="29"/>
      <c r="Z178" s="29"/>
      <c r="AA178" s="29"/>
      <c r="AB178" s="29"/>
      <c r="AC178" s="29"/>
      <c r="AD178" s="29"/>
      <c r="AE178" s="29"/>
      <c r="AR178" s="151" t="s">
        <v>165</v>
      </c>
      <c r="AT178" s="151" t="s">
        <v>160</v>
      </c>
      <c r="AU178" s="151" t="s">
        <v>82</v>
      </c>
      <c r="AY178" s="17" t="s">
        <v>157</v>
      </c>
      <c r="BE178" s="152">
        <f>IF(N178="základní",J178,0)</f>
        <v>0</v>
      </c>
      <c r="BF178" s="152">
        <f>IF(N178="snížená",J178,0)</f>
        <v>0</v>
      </c>
      <c r="BG178" s="152">
        <f>IF(N178="zákl. přenesená",J178,0)</f>
        <v>0</v>
      </c>
      <c r="BH178" s="152">
        <f>IF(N178="sníž. přenesená",J178,0)</f>
        <v>0</v>
      </c>
      <c r="BI178" s="152">
        <f>IF(N178="nulová",J178,0)</f>
        <v>0</v>
      </c>
      <c r="BJ178" s="17" t="s">
        <v>80</v>
      </c>
      <c r="BK178" s="152">
        <f>ROUND(I178*H178,2)</f>
        <v>0</v>
      </c>
      <c r="BL178" s="17" t="s">
        <v>165</v>
      </c>
      <c r="BM178" s="151" t="s">
        <v>1061</v>
      </c>
    </row>
    <row r="179" spans="1:65" s="2" customFormat="1" ht="68.25" x14ac:dyDescent="0.2">
      <c r="A179" s="29"/>
      <c r="B179" s="30"/>
      <c r="C179" s="29"/>
      <c r="D179" s="153" t="s">
        <v>167</v>
      </c>
      <c r="E179" s="29"/>
      <c r="F179" s="154" t="s">
        <v>1062</v>
      </c>
      <c r="G179" s="29"/>
      <c r="H179" s="29"/>
      <c r="I179" s="29"/>
      <c r="J179" s="29"/>
      <c r="K179" s="29"/>
      <c r="L179" s="30"/>
      <c r="M179" s="155"/>
      <c r="N179" s="156"/>
      <c r="O179" s="55"/>
      <c r="P179" s="55"/>
      <c r="Q179" s="55"/>
      <c r="R179" s="55"/>
      <c r="S179" s="55"/>
      <c r="T179" s="56"/>
      <c r="U179" s="29"/>
      <c r="V179" s="29"/>
      <c r="W179" s="29"/>
      <c r="X179" s="29"/>
      <c r="Y179" s="29"/>
      <c r="Z179" s="29"/>
      <c r="AA179" s="29"/>
      <c r="AB179" s="29"/>
      <c r="AC179" s="29"/>
      <c r="AD179" s="29"/>
      <c r="AE179" s="29"/>
      <c r="AT179" s="17" t="s">
        <v>167</v>
      </c>
      <c r="AU179" s="17" t="s">
        <v>82</v>
      </c>
    </row>
    <row r="180" spans="1:65" s="14" customFormat="1" x14ac:dyDescent="0.2">
      <c r="B180" s="163"/>
      <c r="D180" s="153" t="s">
        <v>169</v>
      </c>
      <c r="E180" s="164" t="s">
        <v>1</v>
      </c>
      <c r="F180" s="165" t="s">
        <v>2261</v>
      </c>
      <c r="H180" s="166">
        <v>1200.95</v>
      </c>
      <c r="L180" s="163"/>
      <c r="M180" s="167"/>
      <c r="N180" s="168"/>
      <c r="O180" s="168"/>
      <c r="P180" s="168"/>
      <c r="Q180" s="168"/>
      <c r="R180" s="168"/>
      <c r="S180" s="168"/>
      <c r="T180" s="169"/>
      <c r="AT180" s="164" t="s">
        <v>169</v>
      </c>
      <c r="AU180" s="164" t="s">
        <v>82</v>
      </c>
      <c r="AV180" s="14" t="s">
        <v>82</v>
      </c>
      <c r="AW180" s="14" t="s">
        <v>171</v>
      </c>
      <c r="AX180" s="14" t="s">
        <v>80</v>
      </c>
      <c r="AY180" s="164" t="s">
        <v>157</v>
      </c>
    </row>
    <row r="181" spans="1:65" s="2" customFormat="1" ht="24" x14ac:dyDescent="0.2">
      <c r="A181" s="29"/>
      <c r="B181" s="140"/>
      <c r="C181" s="141" t="s">
        <v>267</v>
      </c>
      <c r="D181" s="141" t="s">
        <v>160</v>
      </c>
      <c r="E181" s="142" t="s">
        <v>2262</v>
      </c>
      <c r="F181" s="143" t="s">
        <v>2263</v>
      </c>
      <c r="G181" s="144" t="s">
        <v>163</v>
      </c>
      <c r="H181" s="145">
        <v>1</v>
      </c>
      <c r="I181" s="146"/>
      <c r="J181" s="146">
        <f>ROUND(I181*H181,2)</f>
        <v>0</v>
      </c>
      <c r="K181" s="143" t="s">
        <v>201</v>
      </c>
      <c r="L181" s="30"/>
      <c r="M181" s="147" t="s">
        <v>1</v>
      </c>
      <c r="N181" s="148" t="s">
        <v>37</v>
      </c>
      <c r="O181" s="149">
        <v>37.229999999999997</v>
      </c>
      <c r="P181" s="149">
        <f>O181*H181</f>
        <v>37.229999999999997</v>
      </c>
      <c r="Q181" s="149">
        <v>0.50375000000000003</v>
      </c>
      <c r="R181" s="149">
        <f>Q181*H181</f>
        <v>0.50375000000000003</v>
      </c>
      <c r="S181" s="149">
        <v>2.5</v>
      </c>
      <c r="T181" s="150">
        <f>S181*H181</f>
        <v>2.5</v>
      </c>
      <c r="U181" s="29"/>
      <c r="V181" s="29"/>
      <c r="W181" s="29"/>
      <c r="X181" s="29"/>
      <c r="Y181" s="29"/>
      <c r="Z181" s="29"/>
      <c r="AA181" s="29"/>
      <c r="AB181" s="29"/>
      <c r="AC181" s="29"/>
      <c r="AD181" s="29"/>
      <c r="AE181" s="29"/>
      <c r="AR181" s="151" t="s">
        <v>165</v>
      </c>
      <c r="AT181" s="151" t="s">
        <v>160</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2264</v>
      </c>
    </row>
    <row r="182" spans="1:65" s="2" customFormat="1" ht="78" x14ac:dyDescent="0.2">
      <c r="A182" s="29"/>
      <c r="B182" s="30"/>
      <c r="C182" s="29"/>
      <c r="D182" s="153" t="s">
        <v>167</v>
      </c>
      <c r="E182" s="29"/>
      <c r="F182" s="154" t="s">
        <v>1076</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82</v>
      </c>
    </row>
    <row r="183" spans="1:65" s="14" customFormat="1" x14ac:dyDescent="0.2">
      <c r="B183" s="163"/>
      <c r="D183" s="153" t="s">
        <v>169</v>
      </c>
      <c r="E183" s="164" t="s">
        <v>1</v>
      </c>
      <c r="F183" s="165" t="s">
        <v>80</v>
      </c>
      <c r="H183" s="166">
        <v>1</v>
      </c>
      <c r="L183" s="163"/>
      <c r="M183" s="167"/>
      <c r="N183" s="168"/>
      <c r="O183" s="168"/>
      <c r="P183" s="168"/>
      <c r="Q183" s="168"/>
      <c r="R183" s="168"/>
      <c r="S183" s="168"/>
      <c r="T183" s="169"/>
      <c r="AT183" s="164" t="s">
        <v>169</v>
      </c>
      <c r="AU183" s="164" t="s">
        <v>82</v>
      </c>
      <c r="AV183" s="14" t="s">
        <v>82</v>
      </c>
      <c r="AW183" s="14" t="s">
        <v>171</v>
      </c>
      <c r="AX183" s="14" t="s">
        <v>80</v>
      </c>
      <c r="AY183" s="164" t="s">
        <v>157</v>
      </c>
    </row>
    <row r="184" spans="1:65" s="2" customFormat="1" ht="55.5" customHeight="1" x14ac:dyDescent="0.2">
      <c r="A184" s="29"/>
      <c r="B184" s="140"/>
      <c r="C184" s="141" t="s">
        <v>272</v>
      </c>
      <c r="D184" s="141" t="s">
        <v>160</v>
      </c>
      <c r="E184" s="142" t="s">
        <v>1106</v>
      </c>
      <c r="F184" s="143" t="s">
        <v>1107</v>
      </c>
      <c r="G184" s="144" t="s">
        <v>275</v>
      </c>
      <c r="H184" s="145">
        <v>25</v>
      </c>
      <c r="I184" s="146"/>
      <c r="J184" s="146">
        <f>ROUND(I184*H184,2)</f>
        <v>0</v>
      </c>
      <c r="K184" s="143" t="s">
        <v>201</v>
      </c>
      <c r="L184" s="30"/>
      <c r="M184" s="147" t="s">
        <v>1</v>
      </c>
      <c r="N184" s="148" t="s">
        <v>37</v>
      </c>
      <c r="O184" s="149">
        <v>3.859</v>
      </c>
      <c r="P184" s="149">
        <f>O184*H184</f>
        <v>96.474999999999994</v>
      </c>
      <c r="Q184" s="149">
        <v>1.8149999999999999E-2</v>
      </c>
      <c r="R184" s="149">
        <f>Q184*H184</f>
        <v>0.45374999999999999</v>
      </c>
      <c r="S184" s="149">
        <v>0</v>
      </c>
      <c r="T184" s="150">
        <f>S184*H184</f>
        <v>0</v>
      </c>
      <c r="U184" s="29"/>
      <c r="V184" s="29"/>
      <c r="W184" s="29"/>
      <c r="X184" s="29"/>
      <c r="Y184" s="29"/>
      <c r="Z184" s="29"/>
      <c r="AA184" s="29"/>
      <c r="AB184" s="29"/>
      <c r="AC184" s="29"/>
      <c r="AD184" s="29"/>
      <c r="AE184" s="29"/>
      <c r="AR184" s="151" t="s">
        <v>165</v>
      </c>
      <c r="AT184" s="151" t="s">
        <v>160</v>
      </c>
      <c r="AU184" s="151" t="s">
        <v>82</v>
      </c>
      <c r="AY184" s="17" t="s">
        <v>157</v>
      </c>
      <c r="BE184" s="152">
        <f>IF(N184="základní",J184,0)</f>
        <v>0</v>
      </c>
      <c r="BF184" s="152">
        <f>IF(N184="snížená",J184,0)</f>
        <v>0</v>
      </c>
      <c r="BG184" s="152">
        <f>IF(N184="zákl. přenesená",J184,0)</f>
        <v>0</v>
      </c>
      <c r="BH184" s="152">
        <f>IF(N184="sníž. přenesená",J184,0)</f>
        <v>0</v>
      </c>
      <c r="BI184" s="152">
        <f>IF(N184="nulová",J184,0)</f>
        <v>0</v>
      </c>
      <c r="BJ184" s="17" t="s">
        <v>80</v>
      </c>
      <c r="BK184" s="152">
        <f>ROUND(I184*H184,2)</f>
        <v>0</v>
      </c>
      <c r="BL184" s="17" t="s">
        <v>165</v>
      </c>
      <c r="BM184" s="151" t="s">
        <v>1108</v>
      </c>
    </row>
    <row r="185" spans="1:65" s="2" customFormat="1" ht="107.25" x14ac:dyDescent="0.2">
      <c r="A185" s="29"/>
      <c r="B185" s="30"/>
      <c r="C185" s="29"/>
      <c r="D185" s="153" t="s">
        <v>167</v>
      </c>
      <c r="E185" s="29"/>
      <c r="F185" s="154" t="s">
        <v>1109</v>
      </c>
      <c r="G185" s="29"/>
      <c r="H185" s="29"/>
      <c r="I185" s="29"/>
      <c r="J185" s="29"/>
      <c r="K185" s="29"/>
      <c r="L185" s="30"/>
      <c r="M185" s="155"/>
      <c r="N185" s="156"/>
      <c r="O185" s="55"/>
      <c r="P185" s="55"/>
      <c r="Q185" s="55"/>
      <c r="R185" s="55"/>
      <c r="S185" s="55"/>
      <c r="T185" s="56"/>
      <c r="U185" s="29"/>
      <c r="V185" s="29"/>
      <c r="W185" s="29"/>
      <c r="X185" s="29"/>
      <c r="Y185" s="29"/>
      <c r="Z185" s="29"/>
      <c r="AA185" s="29"/>
      <c r="AB185" s="29"/>
      <c r="AC185" s="29"/>
      <c r="AD185" s="29"/>
      <c r="AE185" s="29"/>
      <c r="AT185" s="17" t="s">
        <v>167</v>
      </c>
      <c r="AU185" s="17" t="s">
        <v>82</v>
      </c>
    </row>
    <row r="186" spans="1:65" s="14" customFormat="1" x14ac:dyDescent="0.2">
      <c r="B186" s="163"/>
      <c r="D186" s="153" t="s">
        <v>169</v>
      </c>
      <c r="E186" s="164" t="s">
        <v>1</v>
      </c>
      <c r="F186" s="165" t="s">
        <v>335</v>
      </c>
      <c r="H186" s="166">
        <v>25</v>
      </c>
      <c r="L186" s="163"/>
      <c r="M186" s="167"/>
      <c r="N186" s="168"/>
      <c r="O186" s="168"/>
      <c r="P186" s="168"/>
      <c r="Q186" s="168"/>
      <c r="R186" s="168"/>
      <c r="S186" s="168"/>
      <c r="T186" s="169"/>
      <c r="AT186" s="164" t="s">
        <v>169</v>
      </c>
      <c r="AU186" s="164" t="s">
        <v>82</v>
      </c>
      <c r="AV186" s="14" t="s">
        <v>82</v>
      </c>
      <c r="AW186" s="14" t="s">
        <v>171</v>
      </c>
      <c r="AX186" s="14" t="s">
        <v>80</v>
      </c>
      <c r="AY186" s="164" t="s">
        <v>157</v>
      </c>
    </row>
    <row r="187" spans="1:65" s="2" customFormat="1" ht="33" customHeight="1" x14ac:dyDescent="0.2">
      <c r="A187" s="29"/>
      <c r="B187" s="140"/>
      <c r="C187" s="141" t="s">
        <v>290</v>
      </c>
      <c r="D187" s="141" t="s">
        <v>160</v>
      </c>
      <c r="E187" s="142" t="s">
        <v>1110</v>
      </c>
      <c r="F187" s="143" t="s">
        <v>1111</v>
      </c>
      <c r="G187" s="144" t="s">
        <v>275</v>
      </c>
      <c r="H187" s="145">
        <v>25</v>
      </c>
      <c r="I187" s="146"/>
      <c r="J187" s="146">
        <f>ROUND(I187*H187,2)</f>
        <v>0</v>
      </c>
      <c r="K187" s="143" t="s">
        <v>201</v>
      </c>
      <c r="L187" s="30"/>
      <c r="M187" s="147" t="s">
        <v>1</v>
      </c>
      <c r="N187" s="148" t="s">
        <v>37</v>
      </c>
      <c r="O187" s="149">
        <v>1.5449999999999999</v>
      </c>
      <c r="P187" s="149">
        <f>O187*H187</f>
        <v>38.625</v>
      </c>
      <c r="Q187" s="149">
        <v>0</v>
      </c>
      <c r="R187" s="149">
        <f>Q187*H187</f>
        <v>0</v>
      </c>
      <c r="S187" s="149">
        <v>0</v>
      </c>
      <c r="T187" s="150">
        <f>S187*H187</f>
        <v>0</v>
      </c>
      <c r="U187" s="29"/>
      <c r="V187" s="29"/>
      <c r="W187" s="29"/>
      <c r="X187" s="29"/>
      <c r="Y187" s="29"/>
      <c r="Z187" s="29"/>
      <c r="AA187" s="29"/>
      <c r="AB187" s="29"/>
      <c r="AC187" s="29"/>
      <c r="AD187" s="29"/>
      <c r="AE187" s="29"/>
      <c r="AR187" s="151" t="s">
        <v>165</v>
      </c>
      <c r="AT187" s="151" t="s">
        <v>160</v>
      </c>
      <c r="AU187" s="151" t="s">
        <v>82</v>
      </c>
      <c r="AY187" s="17" t="s">
        <v>157</v>
      </c>
      <c r="BE187" s="152">
        <f>IF(N187="základní",J187,0)</f>
        <v>0</v>
      </c>
      <c r="BF187" s="152">
        <f>IF(N187="snížená",J187,0)</f>
        <v>0</v>
      </c>
      <c r="BG187" s="152">
        <f>IF(N187="zákl. přenesená",J187,0)</f>
        <v>0</v>
      </c>
      <c r="BH187" s="152">
        <f>IF(N187="sníž. přenesená",J187,0)</f>
        <v>0</v>
      </c>
      <c r="BI187" s="152">
        <f>IF(N187="nulová",J187,0)</f>
        <v>0</v>
      </c>
      <c r="BJ187" s="17" t="s">
        <v>80</v>
      </c>
      <c r="BK187" s="152">
        <f>ROUND(I187*H187,2)</f>
        <v>0</v>
      </c>
      <c r="BL187" s="17" t="s">
        <v>165</v>
      </c>
      <c r="BM187" s="151" t="s">
        <v>1112</v>
      </c>
    </row>
    <row r="188" spans="1:65" s="2" customFormat="1" ht="107.25" x14ac:dyDescent="0.2">
      <c r="A188" s="29"/>
      <c r="B188" s="30"/>
      <c r="C188" s="29"/>
      <c r="D188" s="153" t="s">
        <v>167</v>
      </c>
      <c r="E188" s="29"/>
      <c r="F188" s="154" t="s">
        <v>1109</v>
      </c>
      <c r="G188" s="29"/>
      <c r="H188" s="29"/>
      <c r="I188" s="29"/>
      <c r="J188" s="29"/>
      <c r="K188" s="29"/>
      <c r="L188" s="30"/>
      <c r="M188" s="155"/>
      <c r="N188" s="156"/>
      <c r="O188" s="55"/>
      <c r="P188" s="55"/>
      <c r="Q188" s="55"/>
      <c r="R188" s="55"/>
      <c r="S188" s="55"/>
      <c r="T188" s="56"/>
      <c r="U188" s="29"/>
      <c r="V188" s="29"/>
      <c r="W188" s="29"/>
      <c r="X188" s="29"/>
      <c r="Y188" s="29"/>
      <c r="Z188" s="29"/>
      <c r="AA188" s="29"/>
      <c r="AB188" s="29"/>
      <c r="AC188" s="29"/>
      <c r="AD188" s="29"/>
      <c r="AE188" s="29"/>
      <c r="AT188" s="17" t="s">
        <v>167</v>
      </c>
      <c r="AU188" s="17" t="s">
        <v>82</v>
      </c>
    </row>
    <row r="189" spans="1:65" s="14" customFormat="1" x14ac:dyDescent="0.2">
      <c r="B189" s="163"/>
      <c r="D189" s="153" t="s">
        <v>169</v>
      </c>
      <c r="E189" s="164" t="s">
        <v>1</v>
      </c>
      <c r="F189" s="165" t="s">
        <v>335</v>
      </c>
      <c r="H189" s="166">
        <v>25</v>
      </c>
      <c r="L189" s="163"/>
      <c r="M189" s="167"/>
      <c r="N189" s="168"/>
      <c r="O189" s="168"/>
      <c r="P189" s="168"/>
      <c r="Q189" s="168"/>
      <c r="R189" s="168"/>
      <c r="S189" s="168"/>
      <c r="T189" s="169"/>
      <c r="AT189" s="164" t="s">
        <v>169</v>
      </c>
      <c r="AU189" s="164" t="s">
        <v>82</v>
      </c>
      <c r="AV189" s="14" t="s">
        <v>82</v>
      </c>
      <c r="AW189" s="14" t="s">
        <v>171</v>
      </c>
      <c r="AX189" s="14" t="s">
        <v>80</v>
      </c>
      <c r="AY189" s="164" t="s">
        <v>157</v>
      </c>
    </row>
    <row r="190" spans="1:65" s="12" customFormat="1" ht="22.9" customHeight="1" x14ac:dyDescent="0.2">
      <c r="B190" s="128"/>
      <c r="D190" s="129" t="s">
        <v>71</v>
      </c>
      <c r="E190" s="138" t="s">
        <v>1113</v>
      </c>
      <c r="F190" s="138" t="s">
        <v>1114</v>
      </c>
      <c r="J190" s="139">
        <f>BK190</f>
        <v>0</v>
      </c>
      <c r="L190" s="128"/>
      <c r="M190" s="132"/>
      <c r="N190" s="133"/>
      <c r="O190" s="133"/>
      <c r="P190" s="134">
        <f>SUM(P191:P199)</f>
        <v>19.891871999999999</v>
      </c>
      <c r="Q190" s="133"/>
      <c r="R190" s="134">
        <f>SUM(R191:R199)</f>
        <v>0</v>
      </c>
      <c r="S190" s="133"/>
      <c r="T190" s="135">
        <f>SUM(T191:T199)</f>
        <v>0</v>
      </c>
      <c r="AR190" s="129" t="s">
        <v>80</v>
      </c>
      <c r="AT190" s="136" t="s">
        <v>71</v>
      </c>
      <c r="AU190" s="136" t="s">
        <v>80</v>
      </c>
      <c r="AY190" s="129" t="s">
        <v>157</v>
      </c>
      <c r="BK190" s="137">
        <f>SUM(BK191:BK199)</f>
        <v>0</v>
      </c>
    </row>
    <row r="191" spans="1:65" s="2" customFormat="1" ht="33" customHeight="1" x14ac:dyDescent="0.2">
      <c r="A191" s="29"/>
      <c r="B191" s="140"/>
      <c r="C191" s="141" t="s">
        <v>300</v>
      </c>
      <c r="D191" s="141" t="s">
        <v>160</v>
      </c>
      <c r="E191" s="142" t="s">
        <v>1115</v>
      </c>
      <c r="F191" s="143" t="s">
        <v>1116</v>
      </c>
      <c r="G191" s="144" t="s">
        <v>186</v>
      </c>
      <c r="H191" s="145">
        <v>66.528000000000006</v>
      </c>
      <c r="I191" s="146"/>
      <c r="J191" s="146">
        <f>ROUND(I191*H191,2)</f>
        <v>0</v>
      </c>
      <c r="K191" s="143" t="s">
        <v>201</v>
      </c>
      <c r="L191" s="30"/>
      <c r="M191" s="147" t="s">
        <v>1</v>
      </c>
      <c r="N191" s="148" t="s">
        <v>37</v>
      </c>
      <c r="O191" s="149">
        <v>0.125</v>
      </c>
      <c r="P191" s="149">
        <f>O191*H191</f>
        <v>8.3160000000000007</v>
      </c>
      <c r="Q191" s="149">
        <v>0</v>
      </c>
      <c r="R191" s="149">
        <f>Q191*H191</f>
        <v>0</v>
      </c>
      <c r="S191" s="149">
        <v>0</v>
      </c>
      <c r="T191" s="150">
        <f>S191*H191</f>
        <v>0</v>
      </c>
      <c r="U191" s="29"/>
      <c r="V191" s="29"/>
      <c r="W191" s="29"/>
      <c r="X191" s="29"/>
      <c r="Y191" s="29"/>
      <c r="Z191" s="29"/>
      <c r="AA191" s="29"/>
      <c r="AB191" s="29"/>
      <c r="AC191" s="29"/>
      <c r="AD191" s="29"/>
      <c r="AE191" s="29"/>
      <c r="AR191" s="151" t="s">
        <v>165</v>
      </c>
      <c r="AT191" s="151" t="s">
        <v>160</v>
      </c>
      <c r="AU191" s="151" t="s">
        <v>82</v>
      </c>
      <c r="AY191" s="17" t="s">
        <v>157</v>
      </c>
      <c r="BE191" s="152">
        <f>IF(N191="základní",J191,0)</f>
        <v>0</v>
      </c>
      <c r="BF191" s="152">
        <f>IF(N191="snížená",J191,0)</f>
        <v>0</v>
      </c>
      <c r="BG191" s="152">
        <f>IF(N191="zákl. přenesená",J191,0)</f>
        <v>0</v>
      </c>
      <c r="BH191" s="152">
        <f>IF(N191="sníž. přenesená",J191,0)</f>
        <v>0</v>
      </c>
      <c r="BI191" s="152">
        <f>IF(N191="nulová",J191,0)</f>
        <v>0</v>
      </c>
      <c r="BJ191" s="17" t="s">
        <v>80</v>
      </c>
      <c r="BK191" s="152">
        <f>ROUND(I191*H191,2)</f>
        <v>0</v>
      </c>
      <c r="BL191" s="17" t="s">
        <v>165</v>
      </c>
      <c r="BM191" s="151" t="s">
        <v>1117</v>
      </c>
    </row>
    <row r="192" spans="1:65" s="2" customFormat="1" ht="87.75" x14ac:dyDescent="0.2">
      <c r="A192" s="29"/>
      <c r="B192" s="30"/>
      <c r="C192" s="29"/>
      <c r="D192" s="153" t="s">
        <v>167</v>
      </c>
      <c r="E192" s="29"/>
      <c r="F192" s="154" t="s">
        <v>1118</v>
      </c>
      <c r="G192" s="29"/>
      <c r="H192" s="29"/>
      <c r="I192" s="29"/>
      <c r="J192" s="29"/>
      <c r="K192" s="29"/>
      <c r="L192" s="30"/>
      <c r="M192" s="155"/>
      <c r="N192" s="156"/>
      <c r="O192" s="55"/>
      <c r="P192" s="55"/>
      <c r="Q192" s="55"/>
      <c r="R192" s="55"/>
      <c r="S192" s="55"/>
      <c r="T192" s="56"/>
      <c r="U192" s="29"/>
      <c r="V192" s="29"/>
      <c r="W192" s="29"/>
      <c r="X192" s="29"/>
      <c r="Y192" s="29"/>
      <c r="Z192" s="29"/>
      <c r="AA192" s="29"/>
      <c r="AB192" s="29"/>
      <c r="AC192" s="29"/>
      <c r="AD192" s="29"/>
      <c r="AE192" s="29"/>
      <c r="AT192" s="17" t="s">
        <v>167</v>
      </c>
      <c r="AU192" s="17" t="s">
        <v>82</v>
      </c>
    </row>
    <row r="193" spans="1:65" s="14" customFormat="1" x14ac:dyDescent="0.2">
      <c r="B193" s="163"/>
      <c r="D193" s="153" t="s">
        <v>169</v>
      </c>
      <c r="E193" s="164" t="s">
        <v>1</v>
      </c>
      <c r="F193" s="165" t="s">
        <v>2265</v>
      </c>
      <c r="H193" s="166">
        <v>66.528000000000006</v>
      </c>
      <c r="L193" s="163"/>
      <c r="M193" s="167"/>
      <c r="N193" s="168"/>
      <c r="O193" s="168"/>
      <c r="P193" s="168"/>
      <c r="Q193" s="168"/>
      <c r="R193" s="168"/>
      <c r="S193" s="168"/>
      <c r="T193" s="169"/>
      <c r="AT193" s="164" t="s">
        <v>169</v>
      </c>
      <c r="AU193" s="164" t="s">
        <v>82</v>
      </c>
      <c r="AV193" s="14" t="s">
        <v>82</v>
      </c>
      <c r="AW193" s="14" t="s">
        <v>171</v>
      </c>
      <c r="AX193" s="14" t="s">
        <v>80</v>
      </c>
      <c r="AY193" s="164" t="s">
        <v>157</v>
      </c>
    </row>
    <row r="194" spans="1:65" s="2" customFormat="1" ht="44.25" customHeight="1" x14ac:dyDescent="0.2">
      <c r="A194" s="29"/>
      <c r="B194" s="140"/>
      <c r="C194" s="141" t="s">
        <v>7</v>
      </c>
      <c r="D194" s="141" t="s">
        <v>160</v>
      </c>
      <c r="E194" s="142" t="s">
        <v>1120</v>
      </c>
      <c r="F194" s="143" t="s">
        <v>1121</v>
      </c>
      <c r="G194" s="144" t="s">
        <v>186</v>
      </c>
      <c r="H194" s="145">
        <v>1929.3119999999999</v>
      </c>
      <c r="I194" s="146"/>
      <c r="J194" s="146">
        <f>ROUND(I194*H194,2)</f>
        <v>0</v>
      </c>
      <c r="K194" s="143" t="s">
        <v>201</v>
      </c>
      <c r="L194" s="30"/>
      <c r="M194" s="147" t="s">
        <v>1</v>
      </c>
      <c r="N194" s="148" t="s">
        <v>37</v>
      </c>
      <c r="O194" s="149">
        <v>6.0000000000000001E-3</v>
      </c>
      <c r="P194" s="149">
        <f>O194*H194</f>
        <v>11.575872</v>
      </c>
      <c r="Q194" s="149">
        <v>0</v>
      </c>
      <c r="R194" s="149">
        <f>Q194*H194</f>
        <v>0</v>
      </c>
      <c r="S194" s="149">
        <v>0</v>
      </c>
      <c r="T194" s="150">
        <f>S194*H194</f>
        <v>0</v>
      </c>
      <c r="U194" s="29"/>
      <c r="V194" s="29"/>
      <c r="W194" s="29"/>
      <c r="X194" s="29"/>
      <c r="Y194" s="29"/>
      <c r="Z194" s="29"/>
      <c r="AA194" s="29"/>
      <c r="AB194" s="29"/>
      <c r="AC194" s="29"/>
      <c r="AD194" s="29"/>
      <c r="AE194" s="29"/>
      <c r="AR194" s="151" t="s">
        <v>165</v>
      </c>
      <c r="AT194" s="151" t="s">
        <v>160</v>
      </c>
      <c r="AU194" s="151" t="s">
        <v>82</v>
      </c>
      <c r="AY194" s="17" t="s">
        <v>157</v>
      </c>
      <c r="BE194" s="152">
        <f>IF(N194="základní",J194,0)</f>
        <v>0</v>
      </c>
      <c r="BF194" s="152">
        <f>IF(N194="snížená",J194,0)</f>
        <v>0</v>
      </c>
      <c r="BG194" s="152">
        <f>IF(N194="zákl. přenesená",J194,0)</f>
        <v>0</v>
      </c>
      <c r="BH194" s="152">
        <f>IF(N194="sníž. přenesená",J194,0)</f>
        <v>0</v>
      </c>
      <c r="BI194" s="152">
        <f>IF(N194="nulová",J194,0)</f>
        <v>0</v>
      </c>
      <c r="BJ194" s="17" t="s">
        <v>80</v>
      </c>
      <c r="BK194" s="152">
        <f>ROUND(I194*H194,2)</f>
        <v>0</v>
      </c>
      <c r="BL194" s="17" t="s">
        <v>165</v>
      </c>
      <c r="BM194" s="151" t="s">
        <v>1122</v>
      </c>
    </row>
    <row r="195" spans="1:65" s="2" customFormat="1" ht="87.75" x14ac:dyDescent="0.2">
      <c r="A195" s="29"/>
      <c r="B195" s="30"/>
      <c r="C195" s="29"/>
      <c r="D195" s="153" t="s">
        <v>167</v>
      </c>
      <c r="E195" s="29"/>
      <c r="F195" s="154" t="s">
        <v>1118</v>
      </c>
      <c r="G195" s="29"/>
      <c r="H195" s="29"/>
      <c r="I195" s="29"/>
      <c r="J195" s="29"/>
      <c r="K195" s="29"/>
      <c r="L195" s="30"/>
      <c r="M195" s="155"/>
      <c r="N195" s="156"/>
      <c r="O195" s="55"/>
      <c r="P195" s="55"/>
      <c r="Q195" s="55"/>
      <c r="R195" s="55"/>
      <c r="S195" s="55"/>
      <c r="T195" s="56"/>
      <c r="U195" s="29"/>
      <c r="V195" s="29"/>
      <c r="W195" s="29"/>
      <c r="X195" s="29"/>
      <c r="Y195" s="29"/>
      <c r="Z195" s="29"/>
      <c r="AA195" s="29"/>
      <c r="AB195" s="29"/>
      <c r="AC195" s="29"/>
      <c r="AD195" s="29"/>
      <c r="AE195" s="29"/>
      <c r="AT195" s="17" t="s">
        <v>167</v>
      </c>
      <c r="AU195" s="17" t="s">
        <v>82</v>
      </c>
    </row>
    <row r="196" spans="1:65" s="14" customFormat="1" x14ac:dyDescent="0.2">
      <c r="B196" s="163"/>
      <c r="D196" s="153" t="s">
        <v>169</v>
      </c>
      <c r="E196" s="164" t="s">
        <v>1</v>
      </c>
      <c r="F196" s="165" t="s">
        <v>2266</v>
      </c>
      <c r="H196" s="166">
        <v>1929.3119999999999</v>
      </c>
      <c r="L196" s="163"/>
      <c r="M196" s="167"/>
      <c r="N196" s="168"/>
      <c r="O196" s="168"/>
      <c r="P196" s="168"/>
      <c r="Q196" s="168"/>
      <c r="R196" s="168"/>
      <c r="S196" s="168"/>
      <c r="T196" s="169"/>
      <c r="AT196" s="164" t="s">
        <v>169</v>
      </c>
      <c r="AU196" s="164" t="s">
        <v>82</v>
      </c>
      <c r="AV196" s="14" t="s">
        <v>82</v>
      </c>
      <c r="AW196" s="14" t="s">
        <v>171</v>
      </c>
      <c r="AX196" s="14" t="s">
        <v>80</v>
      </c>
      <c r="AY196" s="164" t="s">
        <v>157</v>
      </c>
    </row>
    <row r="197" spans="1:65" s="2" customFormat="1" ht="44.25" customHeight="1" x14ac:dyDescent="0.2">
      <c r="A197" s="29"/>
      <c r="B197" s="140"/>
      <c r="C197" s="141" t="s">
        <v>309</v>
      </c>
      <c r="D197" s="141" t="s">
        <v>160</v>
      </c>
      <c r="E197" s="142" t="s">
        <v>1124</v>
      </c>
      <c r="F197" s="143" t="s">
        <v>1125</v>
      </c>
      <c r="G197" s="144" t="s">
        <v>186</v>
      </c>
      <c r="H197" s="145">
        <v>66.528000000000006</v>
      </c>
      <c r="I197" s="146"/>
      <c r="J197" s="146">
        <f>ROUND(I197*H197,2)</f>
        <v>0</v>
      </c>
      <c r="K197" s="143" t="s">
        <v>201</v>
      </c>
      <c r="L197" s="30"/>
      <c r="M197" s="147" t="s">
        <v>1</v>
      </c>
      <c r="N197" s="148" t="s">
        <v>37</v>
      </c>
      <c r="O197" s="149">
        <v>0</v>
      </c>
      <c r="P197" s="149">
        <f>O197*H197</f>
        <v>0</v>
      </c>
      <c r="Q197" s="149">
        <v>0</v>
      </c>
      <c r="R197" s="149">
        <f>Q197*H197</f>
        <v>0</v>
      </c>
      <c r="S197" s="149">
        <v>0</v>
      </c>
      <c r="T197" s="150">
        <f>S197*H197</f>
        <v>0</v>
      </c>
      <c r="U197" s="29"/>
      <c r="V197" s="29"/>
      <c r="W197" s="29"/>
      <c r="X197" s="29"/>
      <c r="Y197" s="29"/>
      <c r="Z197" s="29"/>
      <c r="AA197" s="29"/>
      <c r="AB197" s="29"/>
      <c r="AC197" s="29"/>
      <c r="AD197" s="29"/>
      <c r="AE197" s="29"/>
      <c r="AR197" s="151" t="s">
        <v>165</v>
      </c>
      <c r="AT197" s="151" t="s">
        <v>160</v>
      </c>
      <c r="AU197" s="151" t="s">
        <v>82</v>
      </c>
      <c r="AY197" s="17" t="s">
        <v>157</v>
      </c>
      <c r="BE197" s="152">
        <f>IF(N197="základní",J197,0)</f>
        <v>0</v>
      </c>
      <c r="BF197" s="152">
        <f>IF(N197="snížená",J197,0)</f>
        <v>0</v>
      </c>
      <c r="BG197" s="152">
        <f>IF(N197="zákl. přenesená",J197,0)</f>
        <v>0</v>
      </c>
      <c r="BH197" s="152">
        <f>IF(N197="sníž. přenesená",J197,0)</f>
        <v>0</v>
      </c>
      <c r="BI197" s="152">
        <f>IF(N197="nulová",J197,0)</f>
        <v>0</v>
      </c>
      <c r="BJ197" s="17" t="s">
        <v>80</v>
      </c>
      <c r="BK197" s="152">
        <f>ROUND(I197*H197,2)</f>
        <v>0</v>
      </c>
      <c r="BL197" s="17" t="s">
        <v>165</v>
      </c>
      <c r="BM197" s="151" t="s">
        <v>1126</v>
      </c>
    </row>
    <row r="198" spans="1:65" s="2" customFormat="1" ht="68.25" x14ac:dyDescent="0.2">
      <c r="A198" s="29"/>
      <c r="B198" s="30"/>
      <c r="C198" s="29"/>
      <c r="D198" s="153" t="s">
        <v>167</v>
      </c>
      <c r="E198" s="29"/>
      <c r="F198" s="154" t="s">
        <v>1127</v>
      </c>
      <c r="G198" s="29"/>
      <c r="H198" s="29"/>
      <c r="I198" s="29"/>
      <c r="J198" s="29"/>
      <c r="K198" s="29"/>
      <c r="L198" s="30"/>
      <c r="M198" s="155"/>
      <c r="N198" s="156"/>
      <c r="O198" s="55"/>
      <c r="P198" s="55"/>
      <c r="Q198" s="55"/>
      <c r="R198" s="55"/>
      <c r="S198" s="55"/>
      <c r="T198" s="56"/>
      <c r="U198" s="29"/>
      <c r="V198" s="29"/>
      <c r="W198" s="29"/>
      <c r="X198" s="29"/>
      <c r="Y198" s="29"/>
      <c r="Z198" s="29"/>
      <c r="AA198" s="29"/>
      <c r="AB198" s="29"/>
      <c r="AC198" s="29"/>
      <c r="AD198" s="29"/>
      <c r="AE198" s="29"/>
      <c r="AT198" s="17" t="s">
        <v>167</v>
      </c>
      <c r="AU198" s="17" t="s">
        <v>82</v>
      </c>
    </row>
    <row r="199" spans="1:65" s="14" customFormat="1" x14ac:dyDescent="0.2">
      <c r="B199" s="163"/>
      <c r="D199" s="153" t="s">
        <v>169</v>
      </c>
      <c r="E199" s="164" t="s">
        <v>1</v>
      </c>
      <c r="F199" s="165" t="s">
        <v>2267</v>
      </c>
      <c r="H199" s="166">
        <v>66.528000000000006</v>
      </c>
      <c r="L199" s="163"/>
      <c r="M199" s="167"/>
      <c r="N199" s="168"/>
      <c r="O199" s="168"/>
      <c r="P199" s="168"/>
      <c r="Q199" s="168"/>
      <c r="R199" s="168"/>
      <c r="S199" s="168"/>
      <c r="T199" s="169"/>
      <c r="AT199" s="164" t="s">
        <v>169</v>
      </c>
      <c r="AU199" s="164" t="s">
        <v>82</v>
      </c>
      <c r="AV199" s="14" t="s">
        <v>82</v>
      </c>
      <c r="AW199" s="14" t="s">
        <v>171</v>
      </c>
      <c r="AX199" s="14" t="s">
        <v>80</v>
      </c>
      <c r="AY199" s="164" t="s">
        <v>157</v>
      </c>
    </row>
    <row r="200" spans="1:65" s="12" customFormat="1" ht="25.9" customHeight="1" x14ac:dyDescent="0.2">
      <c r="B200" s="128"/>
      <c r="D200" s="129" t="s">
        <v>71</v>
      </c>
      <c r="E200" s="130" t="s">
        <v>1373</v>
      </c>
      <c r="F200" s="130" t="s">
        <v>1374</v>
      </c>
      <c r="J200" s="131">
        <f>BK200</f>
        <v>0</v>
      </c>
      <c r="L200" s="128"/>
      <c r="M200" s="132"/>
      <c r="N200" s="133"/>
      <c r="O200" s="133"/>
      <c r="P200" s="134">
        <f>P201</f>
        <v>5.3999999999999995</v>
      </c>
      <c r="Q200" s="133"/>
      <c r="R200" s="134">
        <f>R201</f>
        <v>0</v>
      </c>
      <c r="S200" s="133"/>
      <c r="T200" s="135">
        <f>T201</f>
        <v>0.18</v>
      </c>
      <c r="AR200" s="129" t="s">
        <v>82</v>
      </c>
      <c r="AT200" s="136" t="s">
        <v>71</v>
      </c>
      <c r="AU200" s="136" t="s">
        <v>72</v>
      </c>
      <c r="AY200" s="129" t="s">
        <v>157</v>
      </c>
      <c r="BK200" s="137">
        <f>BK201</f>
        <v>0</v>
      </c>
    </row>
    <row r="201" spans="1:65" s="12" customFormat="1" ht="22.9" customHeight="1" x14ac:dyDescent="0.2">
      <c r="B201" s="128"/>
      <c r="D201" s="129" t="s">
        <v>71</v>
      </c>
      <c r="E201" s="138" t="s">
        <v>2268</v>
      </c>
      <c r="F201" s="138" t="s">
        <v>2269</v>
      </c>
      <c r="J201" s="139">
        <f>BK201</f>
        <v>0</v>
      </c>
      <c r="L201" s="128"/>
      <c r="M201" s="132"/>
      <c r="N201" s="133"/>
      <c r="O201" s="133"/>
      <c r="P201" s="134">
        <f>SUM(P202:P203)</f>
        <v>5.3999999999999995</v>
      </c>
      <c r="Q201" s="133"/>
      <c r="R201" s="134">
        <f>SUM(R202:R203)</f>
        <v>0</v>
      </c>
      <c r="S201" s="133"/>
      <c r="T201" s="135">
        <f>SUM(T202:T203)</f>
        <v>0.18</v>
      </c>
      <c r="AR201" s="129" t="s">
        <v>82</v>
      </c>
      <c r="AT201" s="136" t="s">
        <v>71</v>
      </c>
      <c r="AU201" s="136" t="s">
        <v>80</v>
      </c>
      <c r="AY201" s="129" t="s">
        <v>157</v>
      </c>
      <c r="BK201" s="137">
        <f>SUM(BK202:BK203)</f>
        <v>0</v>
      </c>
    </row>
    <row r="202" spans="1:65" s="2" customFormat="1" ht="33" customHeight="1" x14ac:dyDescent="0.2">
      <c r="A202" s="29"/>
      <c r="B202" s="140"/>
      <c r="C202" s="141" t="s">
        <v>317</v>
      </c>
      <c r="D202" s="141" t="s">
        <v>160</v>
      </c>
      <c r="E202" s="142" t="s">
        <v>2270</v>
      </c>
      <c r="F202" s="143" t="s">
        <v>2271</v>
      </c>
      <c r="G202" s="144" t="s">
        <v>2040</v>
      </c>
      <c r="H202" s="145">
        <v>180</v>
      </c>
      <c r="I202" s="146"/>
      <c r="J202" s="146">
        <f>ROUND(I202*H202,2)</f>
        <v>0</v>
      </c>
      <c r="K202" s="143" t="s">
        <v>201</v>
      </c>
      <c r="L202" s="30"/>
      <c r="M202" s="147" t="s">
        <v>1</v>
      </c>
      <c r="N202" s="148" t="s">
        <v>37</v>
      </c>
      <c r="O202" s="149">
        <v>0.03</v>
      </c>
      <c r="P202" s="149">
        <f>O202*H202</f>
        <v>5.3999999999999995</v>
      </c>
      <c r="Q202" s="149">
        <v>0</v>
      </c>
      <c r="R202" s="149">
        <f>Q202*H202</f>
        <v>0</v>
      </c>
      <c r="S202" s="149">
        <v>1E-3</v>
      </c>
      <c r="T202" s="150">
        <f>S202*H202</f>
        <v>0.18</v>
      </c>
      <c r="U202" s="29"/>
      <c r="V202" s="29"/>
      <c r="W202" s="29"/>
      <c r="X202" s="29"/>
      <c r="Y202" s="29"/>
      <c r="Z202" s="29"/>
      <c r="AA202" s="29"/>
      <c r="AB202" s="29"/>
      <c r="AC202" s="29"/>
      <c r="AD202" s="29"/>
      <c r="AE202" s="29"/>
      <c r="AR202" s="151" t="s">
        <v>262</v>
      </c>
      <c r="AT202" s="151" t="s">
        <v>160</v>
      </c>
      <c r="AU202" s="151" t="s">
        <v>82</v>
      </c>
      <c r="AY202" s="17" t="s">
        <v>157</v>
      </c>
      <c r="BE202" s="152">
        <f>IF(N202="základní",J202,0)</f>
        <v>0</v>
      </c>
      <c r="BF202" s="152">
        <f>IF(N202="snížená",J202,0)</f>
        <v>0</v>
      </c>
      <c r="BG202" s="152">
        <f>IF(N202="zákl. přenesená",J202,0)</f>
        <v>0</v>
      </c>
      <c r="BH202" s="152">
        <f>IF(N202="sníž. přenesená",J202,0)</f>
        <v>0</v>
      </c>
      <c r="BI202" s="152">
        <f>IF(N202="nulová",J202,0)</f>
        <v>0</v>
      </c>
      <c r="BJ202" s="17" t="s">
        <v>80</v>
      </c>
      <c r="BK202" s="152">
        <f>ROUND(I202*H202,2)</f>
        <v>0</v>
      </c>
      <c r="BL202" s="17" t="s">
        <v>262</v>
      </c>
      <c r="BM202" s="151" t="s">
        <v>2272</v>
      </c>
    </row>
    <row r="203" spans="1:65" s="14" customFormat="1" x14ac:dyDescent="0.2">
      <c r="B203" s="163"/>
      <c r="D203" s="153" t="s">
        <v>169</v>
      </c>
      <c r="E203" s="164" t="s">
        <v>1</v>
      </c>
      <c r="F203" s="165" t="s">
        <v>2273</v>
      </c>
      <c r="H203" s="166">
        <v>180</v>
      </c>
      <c r="L203" s="163"/>
      <c r="M203" s="167"/>
      <c r="N203" s="168"/>
      <c r="O203" s="168"/>
      <c r="P203" s="168"/>
      <c r="Q203" s="168"/>
      <c r="R203" s="168"/>
      <c r="S203" s="168"/>
      <c r="T203" s="169"/>
      <c r="AT203" s="164" t="s">
        <v>169</v>
      </c>
      <c r="AU203" s="164" t="s">
        <v>82</v>
      </c>
      <c r="AV203" s="14" t="s">
        <v>82</v>
      </c>
      <c r="AW203" s="14" t="s">
        <v>171</v>
      </c>
      <c r="AX203" s="14" t="s">
        <v>80</v>
      </c>
      <c r="AY203" s="164" t="s">
        <v>157</v>
      </c>
    </row>
    <row r="204" spans="1:65" s="12" customFormat="1" ht="25.9" customHeight="1" x14ac:dyDescent="0.2">
      <c r="B204" s="128"/>
      <c r="D204" s="129" t="s">
        <v>71</v>
      </c>
      <c r="E204" s="130" t="s">
        <v>325</v>
      </c>
      <c r="F204" s="130" t="s">
        <v>326</v>
      </c>
      <c r="J204" s="131">
        <f>BK204</f>
        <v>0</v>
      </c>
      <c r="L204" s="128"/>
      <c r="M204" s="132"/>
      <c r="N204" s="133"/>
      <c r="O204" s="133"/>
      <c r="P204" s="134">
        <f>SUM(P205:P217)</f>
        <v>0</v>
      </c>
      <c r="Q204" s="133"/>
      <c r="R204" s="134">
        <f>SUM(R205:R217)</f>
        <v>0</v>
      </c>
      <c r="S204" s="133"/>
      <c r="T204" s="135">
        <f>SUM(T205:T217)</f>
        <v>0</v>
      </c>
      <c r="AR204" s="129" t="s">
        <v>165</v>
      </c>
      <c r="AT204" s="136" t="s">
        <v>71</v>
      </c>
      <c r="AU204" s="136" t="s">
        <v>72</v>
      </c>
      <c r="AY204" s="129" t="s">
        <v>157</v>
      </c>
      <c r="BK204" s="137">
        <f>SUM(BK205:BK217)</f>
        <v>0</v>
      </c>
    </row>
    <row r="205" spans="1:65" s="2" customFormat="1" ht="156.75" customHeight="1" x14ac:dyDescent="0.2">
      <c r="A205" s="29"/>
      <c r="B205" s="140"/>
      <c r="C205" s="141" t="s">
        <v>327</v>
      </c>
      <c r="D205" s="141" t="s">
        <v>160</v>
      </c>
      <c r="E205" s="142" t="s">
        <v>633</v>
      </c>
      <c r="F205" s="143" t="s">
        <v>940</v>
      </c>
      <c r="G205" s="144" t="s">
        <v>186</v>
      </c>
      <c r="H205" s="145">
        <v>72.168000000000006</v>
      </c>
      <c r="I205" s="146"/>
      <c r="J205" s="146">
        <f>ROUND(I205*H205,2)</f>
        <v>0</v>
      </c>
      <c r="K205" s="143" t="s">
        <v>330</v>
      </c>
      <c r="L205" s="30"/>
      <c r="M205" s="147" t="s">
        <v>1</v>
      </c>
      <c r="N205" s="148" t="s">
        <v>37</v>
      </c>
      <c r="O205" s="149">
        <v>0</v>
      </c>
      <c r="P205" s="149">
        <f>O205*H205</f>
        <v>0</v>
      </c>
      <c r="Q205" s="149">
        <v>0</v>
      </c>
      <c r="R205" s="149">
        <f>Q205*H205</f>
        <v>0</v>
      </c>
      <c r="S205" s="149">
        <v>0</v>
      </c>
      <c r="T205" s="150">
        <f>S205*H205</f>
        <v>0</v>
      </c>
      <c r="U205" s="29"/>
      <c r="V205" s="29"/>
      <c r="W205" s="29"/>
      <c r="X205" s="29"/>
      <c r="Y205" s="29"/>
      <c r="Z205" s="29"/>
      <c r="AA205" s="29"/>
      <c r="AB205" s="29"/>
      <c r="AC205" s="29"/>
      <c r="AD205" s="29"/>
      <c r="AE205" s="29"/>
      <c r="AR205" s="151" t="s">
        <v>331</v>
      </c>
      <c r="AT205" s="151" t="s">
        <v>160</v>
      </c>
      <c r="AU205" s="151" t="s">
        <v>80</v>
      </c>
      <c r="AY205" s="17" t="s">
        <v>157</v>
      </c>
      <c r="BE205" s="152">
        <f>IF(N205="základní",J205,0)</f>
        <v>0</v>
      </c>
      <c r="BF205" s="152">
        <f>IF(N205="snížená",J205,0)</f>
        <v>0</v>
      </c>
      <c r="BG205" s="152">
        <f>IF(N205="zákl. přenesená",J205,0)</f>
        <v>0</v>
      </c>
      <c r="BH205" s="152">
        <f>IF(N205="sníž. přenesená",J205,0)</f>
        <v>0</v>
      </c>
      <c r="BI205" s="152">
        <f>IF(N205="nulová",J205,0)</f>
        <v>0</v>
      </c>
      <c r="BJ205" s="17" t="s">
        <v>80</v>
      </c>
      <c r="BK205" s="152">
        <f>ROUND(I205*H205,2)</f>
        <v>0</v>
      </c>
      <c r="BL205" s="17" t="s">
        <v>331</v>
      </c>
      <c r="BM205" s="151" t="s">
        <v>2274</v>
      </c>
    </row>
    <row r="206" spans="1:65" s="2" customFormat="1" ht="87.75" x14ac:dyDescent="0.2">
      <c r="A206" s="29"/>
      <c r="B206" s="30"/>
      <c r="C206" s="29"/>
      <c r="D206" s="153" t="s">
        <v>167</v>
      </c>
      <c r="E206" s="29"/>
      <c r="F206" s="154" t="s">
        <v>333</v>
      </c>
      <c r="G206" s="29"/>
      <c r="H206" s="29"/>
      <c r="I206" s="29"/>
      <c r="J206" s="29"/>
      <c r="K206" s="29"/>
      <c r="L206" s="30"/>
      <c r="M206" s="155"/>
      <c r="N206" s="156"/>
      <c r="O206" s="55"/>
      <c r="P206" s="55"/>
      <c r="Q206" s="55"/>
      <c r="R206" s="55"/>
      <c r="S206" s="55"/>
      <c r="T206" s="56"/>
      <c r="U206" s="29"/>
      <c r="V206" s="29"/>
      <c r="W206" s="29"/>
      <c r="X206" s="29"/>
      <c r="Y206" s="29"/>
      <c r="Z206" s="29"/>
      <c r="AA206" s="29"/>
      <c r="AB206" s="29"/>
      <c r="AC206" s="29"/>
      <c r="AD206" s="29"/>
      <c r="AE206" s="29"/>
      <c r="AT206" s="17" t="s">
        <v>167</v>
      </c>
      <c r="AU206" s="17" t="s">
        <v>80</v>
      </c>
    </row>
    <row r="207" spans="1:65" s="13" customFormat="1" x14ac:dyDescent="0.2">
      <c r="B207" s="157"/>
      <c r="D207" s="153" t="s">
        <v>169</v>
      </c>
      <c r="E207" s="158" t="s">
        <v>1</v>
      </c>
      <c r="F207" s="159" t="s">
        <v>1567</v>
      </c>
      <c r="H207" s="158" t="s">
        <v>1</v>
      </c>
      <c r="L207" s="157"/>
      <c r="M207" s="160"/>
      <c r="N207" s="161"/>
      <c r="O207" s="161"/>
      <c r="P207" s="161"/>
      <c r="Q207" s="161"/>
      <c r="R207" s="161"/>
      <c r="S207" s="161"/>
      <c r="T207" s="162"/>
      <c r="AT207" s="158" t="s">
        <v>169</v>
      </c>
      <c r="AU207" s="158" t="s">
        <v>80</v>
      </c>
      <c r="AV207" s="13" t="s">
        <v>80</v>
      </c>
      <c r="AW207" s="13" t="s">
        <v>171</v>
      </c>
      <c r="AX207" s="13" t="s">
        <v>72</v>
      </c>
      <c r="AY207" s="158" t="s">
        <v>157</v>
      </c>
    </row>
    <row r="208" spans="1:65" s="14" customFormat="1" x14ac:dyDescent="0.2">
      <c r="B208" s="163"/>
      <c r="D208" s="153" t="s">
        <v>169</v>
      </c>
      <c r="E208" s="164" t="s">
        <v>1</v>
      </c>
      <c r="F208" s="165" t="s">
        <v>2275</v>
      </c>
      <c r="H208" s="166">
        <v>72.168000000000006</v>
      </c>
      <c r="L208" s="163"/>
      <c r="M208" s="167"/>
      <c r="N208" s="168"/>
      <c r="O208" s="168"/>
      <c r="P208" s="168"/>
      <c r="Q208" s="168"/>
      <c r="R208" s="168"/>
      <c r="S208" s="168"/>
      <c r="T208" s="169"/>
      <c r="AT208" s="164" t="s">
        <v>169</v>
      </c>
      <c r="AU208" s="164" t="s">
        <v>80</v>
      </c>
      <c r="AV208" s="14" t="s">
        <v>82</v>
      </c>
      <c r="AW208" s="14" t="s">
        <v>171</v>
      </c>
      <c r="AX208" s="14" t="s">
        <v>72</v>
      </c>
      <c r="AY208" s="164" t="s">
        <v>157</v>
      </c>
    </row>
    <row r="209" spans="1:65" s="15" customFormat="1" x14ac:dyDescent="0.2">
      <c r="B209" s="170"/>
      <c r="D209" s="153" t="s">
        <v>169</v>
      </c>
      <c r="E209" s="171" t="s">
        <v>1</v>
      </c>
      <c r="F209" s="172" t="s">
        <v>175</v>
      </c>
      <c r="H209" s="173">
        <v>72.168000000000006</v>
      </c>
      <c r="L209" s="170"/>
      <c r="M209" s="174"/>
      <c r="N209" s="175"/>
      <c r="O209" s="175"/>
      <c r="P209" s="175"/>
      <c r="Q209" s="175"/>
      <c r="R209" s="175"/>
      <c r="S209" s="175"/>
      <c r="T209" s="176"/>
      <c r="AT209" s="171" t="s">
        <v>169</v>
      </c>
      <c r="AU209" s="171" t="s">
        <v>80</v>
      </c>
      <c r="AV209" s="15" t="s">
        <v>165</v>
      </c>
      <c r="AW209" s="15" t="s">
        <v>171</v>
      </c>
      <c r="AX209" s="15" t="s">
        <v>80</v>
      </c>
      <c r="AY209" s="171" t="s">
        <v>157</v>
      </c>
    </row>
    <row r="210" spans="1:65" s="2" customFormat="1" ht="84" x14ac:dyDescent="0.2">
      <c r="A210" s="29"/>
      <c r="B210" s="140"/>
      <c r="C210" s="141" t="s">
        <v>335</v>
      </c>
      <c r="D210" s="141" t="s">
        <v>160</v>
      </c>
      <c r="E210" s="142" t="s">
        <v>391</v>
      </c>
      <c r="F210" s="143" t="s">
        <v>392</v>
      </c>
      <c r="G210" s="144" t="s">
        <v>236</v>
      </c>
      <c r="H210" s="145">
        <v>1</v>
      </c>
      <c r="I210" s="146"/>
      <c r="J210" s="146">
        <f>ROUND(I210*H210,2)</f>
        <v>0</v>
      </c>
      <c r="K210" s="143" t="s">
        <v>330</v>
      </c>
      <c r="L210" s="30"/>
      <c r="M210" s="147" t="s">
        <v>1</v>
      </c>
      <c r="N210" s="148" t="s">
        <v>37</v>
      </c>
      <c r="O210" s="149">
        <v>0</v>
      </c>
      <c r="P210" s="149">
        <f>O210*H210</f>
        <v>0</v>
      </c>
      <c r="Q210" s="149">
        <v>0</v>
      </c>
      <c r="R210" s="149">
        <f>Q210*H210</f>
        <v>0</v>
      </c>
      <c r="S210" s="149">
        <v>0</v>
      </c>
      <c r="T210" s="150">
        <f>S210*H210</f>
        <v>0</v>
      </c>
      <c r="U210" s="29"/>
      <c r="V210" s="29"/>
      <c r="W210" s="29"/>
      <c r="X210" s="29"/>
      <c r="Y210" s="29"/>
      <c r="Z210" s="29"/>
      <c r="AA210" s="29"/>
      <c r="AB210" s="29"/>
      <c r="AC210" s="29"/>
      <c r="AD210" s="29"/>
      <c r="AE210" s="29"/>
      <c r="AR210" s="151" t="s">
        <v>331</v>
      </c>
      <c r="AT210" s="151" t="s">
        <v>160</v>
      </c>
      <c r="AU210" s="151" t="s">
        <v>80</v>
      </c>
      <c r="AY210" s="17" t="s">
        <v>157</v>
      </c>
      <c r="BE210" s="152">
        <f>IF(N210="základní",J210,0)</f>
        <v>0</v>
      </c>
      <c r="BF210" s="152">
        <f>IF(N210="snížená",J210,0)</f>
        <v>0</v>
      </c>
      <c r="BG210" s="152">
        <f>IF(N210="zákl. přenesená",J210,0)</f>
        <v>0</v>
      </c>
      <c r="BH210" s="152">
        <f>IF(N210="sníž. přenesená",J210,0)</f>
        <v>0</v>
      </c>
      <c r="BI210" s="152">
        <f>IF(N210="nulová",J210,0)</f>
        <v>0</v>
      </c>
      <c r="BJ210" s="17" t="s">
        <v>80</v>
      </c>
      <c r="BK210" s="152">
        <f>ROUND(I210*H210,2)</f>
        <v>0</v>
      </c>
      <c r="BL210" s="17" t="s">
        <v>331</v>
      </c>
      <c r="BM210" s="151" t="s">
        <v>2276</v>
      </c>
    </row>
    <row r="211" spans="1:65" s="2" customFormat="1" ht="48.75" x14ac:dyDescent="0.2">
      <c r="A211" s="29"/>
      <c r="B211" s="30"/>
      <c r="C211" s="29"/>
      <c r="D211" s="153" t="s">
        <v>167</v>
      </c>
      <c r="E211" s="29"/>
      <c r="F211" s="154" t="s">
        <v>394</v>
      </c>
      <c r="G211" s="29"/>
      <c r="H211" s="29"/>
      <c r="I211" s="29"/>
      <c r="J211" s="29"/>
      <c r="K211" s="29"/>
      <c r="L211" s="30"/>
      <c r="M211" s="155"/>
      <c r="N211" s="156"/>
      <c r="O211" s="55"/>
      <c r="P211" s="55"/>
      <c r="Q211" s="55"/>
      <c r="R211" s="55"/>
      <c r="S211" s="55"/>
      <c r="T211" s="56"/>
      <c r="U211" s="29"/>
      <c r="V211" s="29"/>
      <c r="W211" s="29"/>
      <c r="X211" s="29"/>
      <c r="Y211" s="29"/>
      <c r="Z211" s="29"/>
      <c r="AA211" s="29"/>
      <c r="AB211" s="29"/>
      <c r="AC211" s="29"/>
      <c r="AD211" s="29"/>
      <c r="AE211" s="29"/>
      <c r="AT211" s="17" t="s">
        <v>167</v>
      </c>
      <c r="AU211" s="17" t="s">
        <v>80</v>
      </c>
    </row>
    <row r="212" spans="1:65" s="2" customFormat="1" ht="90" customHeight="1" x14ac:dyDescent="0.2">
      <c r="A212" s="29"/>
      <c r="B212" s="140"/>
      <c r="C212" s="141" t="s">
        <v>340</v>
      </c>
      <c r="D212" s="141" t="s">
        <v>160</v>
      </c>
      <c r="E212" s="142" t="s">
        <v>679</v>
      </c>
      <c r="F212" s="143" t="s">
        <v>1404</v>
      </c>
      <c r="G212" s="144" t="s">
        <v>186</v>
      </c>
      <c r="H212" s="145">
        <v>190.96799999999999</v>
      </c>
      <c r="I212" s="146"/>
      <c r="J212" s="146">
        <f>ROUND(I212*H212,2)</f>
        <v>0</v>
      </c>
      <c r="K212" s="143" t="s">
        <v>330</v>
      </c>
      <c r="L212" s="30"/>
      <c r="M212" s="147" t="s">
        <v>1</v>
      </c>
      <c r="N212" s="148" t="s">
        <v>37</v>
      </c>
      <c r="O212" s="149">
        <v>0</v>
      </c>
      <c r="P212" s="149">
        <f>O212*H212</f>
        <v>0</v>
      </c>
      <c r="Q212" s="149">
        <v>0</v>
      </c>
      <c r="R212" s="149">
        <f>Q212*H212</f>
        <v>0</v>
      </c>
      <c r="S212" s="149">
        <v>0</v>
      </c>
      <c r="T212" s="150">
        <f>S212*H212</f>
        <v>0</v>
      </c>
      <c r="U212" s="29"/>
      <c r="V212" s="29"/>
      <c r="W212" s="29"/>
      <c r="X212" s="29"/>
      <c r="Y212" s="29"/>
      <c r="Z212" s="29"/>
      <c r="AA212" s="29"/>
      <c r="AB212" s="29"/>
      <c r="AC212" s="29"/>
      <c r="AD212" s="29"/>
      <c r="AE212" s="29"/>
      <c r="AR212" s="151" t="s">
        <v>331</v>
      </c>
      <c r="AT212" s="151" t="s">
        <v>160</v>
      </c>
      <c r="AU212" s="151" t="s">
        <v>80</v>
      </c>
      <c r="AY212" s="17" t="s">
        <v>157</v>
      </c>
      <c r="BE212" s="152">
        <f>IF(N212="základní",J212,0)</f>
        <v>0</v>
      </c>
      <c r="BF212" s="152">
        <f>IF(N212="snížená",J212,0)</f>
        <v>0</v>
      </c>
      <c r="BG212" s="152">
        <f>IF(N212="zákl. přenesená",J212,0)</f>
        <v>0</v>
      </c>
      <c r="BH212" s="152">
        <f>IF(N212="sníž. přenesená",J212,0)</f>
        <v>0</v>
      </c>
      <c r="BI212" s="152">
        <f>IF(N212="nulová",J212,0)</f>
        <v>0</v>
      </c>
      <c r="BJ212" s="17" t="s">
        <v>80</v>
      </c>
      <c r="BK212" s="152">
        <f>ROUND(I212*H212,2)</f>
        <v>0</v>
      </c>
      <c r="BL212" s="17" t="s">
        <v>331</v>
      </c>
      <c r="BM212" s="151" t="s">
        <v>2277</v>
      </c>
    </row>
    <row r="213" spans="1:65" s="2" customFormat="1" ht="58.5" x14ac:dyDescent="0.2">
      <c r="A213" s="29"/>
      <c r="B213" s="30"/>
      <c r="C213" s="29"/>
      <c r="D213" s="153" t="s">
        <v>167</v>
      </c>
      <c r="E213" s="29"/>
      <c r="F213" s="154" t="s">
        <v>405</v>
      </c>
      <c r="G213" s="29"/>
      <c r="H213" s="29"/>
      <c r="I213" s="29"/>
      <c r="J213" s="29"/>
      <c r="K213" s="29"/>
      <c r="L213" s="30"/>
      <c r="M213" s="155"/>
      <c r="N213" s="156"/>
      <c r="O213" s="55"/>
      <c r="P213" s="55"/>
      <c r="Q213" s="55"/>
      <c r="R213" s="55"/>
      <c r="S213" s="55"/>
      <c r="T213" s="56"/>
      <c r="U213" s="29"/>
      <c r="V213" s="29"/>
      <c r="W213" s="29"/>
      <c r="X213" s="29"/>
      <c r="Y213" s="29"/>
      <c r="Z213" s="29"/>
      <c r="AA213" s="29"/>
      <c r="AB213" s="29"/>
      <c r="AC213" s="29"/>
      <c r="AD213" s="29"/>
      <c r="AE213" s="29"/>
      <c r="AT213" s="17" t="s">
        <v>167</v>
      </c>
      <c r="AU213" s="17" t="s">
        <v>80</v>
      </c>
    </row>
    <row r="214" spans="1:65" s="13" customFormat="1" x14ac:dyDescent="0.2">
      <c r="B214" s="157"/>
      <c r="D214" s="153" t="s">
        <v>169</v>
      </c>
      <c r="E214" s="158" t="s">
        <v>1</v>
      </c>
      <c r="F214" s="159" t="s">
        <v>1406</v>
      </c>
      <c r="H214" s="158" t="s">
        <v>1</v>
      </c>
      <c r="L214" s="157"/>
      <c r="M214" s="160"/>
      <c r="N214" s="161"/>
      <c r="O214" s="161"/>
      <c r="P214" s="161"/>
      <c r="Q214" s="161"/>
      <c r="R214" s="161"/>
      <c r="S214" s="161"/>
      <c r="T214" s="162"/>
      <c r="AT214" s="158" t="s">
        <v>169</v>
      </c>
      <c r="AU214" s="158" t="s">
        <v>80</v>
      </c>
      <c r="AV214" s="13" t="s">
        <v>80</v>
      </c>
      <c r="AW214" s="13" t="s">
        <v>171</v>
      </c>
      <c r="AX214" s="13" t="s">
        <v>72</v>
      </c>
      <c r="AY214" s="158" t="s">
        <v>157</v>
      </c>
    </row>
    <row r="215" spans="1:65" s="14" customFormat="1" ht="22.5" x14ac:dyDescent="0.2">
      <c r="B215" s="163"/>
      <c r="D215" s="153" t="s">
        <v>169</v>
      </c>
      <c r="E215" s="164" t="s">
        <v>1</v>
      </c>
      <c r="F215" s="165" t="s">
        <v>2278</v>
      </c>
      <c r="H215" s="166">
        <v>118.8</v>
      </c>
      <c r="L215" s="163"/>
      <c r="M215" s="167"/>
      <c r="N215" s="168"/>
      <c r="O215" s="168"/>
      <c r="P215" s="168"/>
      <c r="Q215" s="168"/>
      <c r="R215" s="168"/>
      <c r="S215" s="168"/>
      <c r="T215" s="169"/>
      <c r="AT215" s="164" t="s">
        <v>169</v>
      </c>
      <c r="AU215" s="164" t="s">
        <v>80</v>
      </c>
      <c r="AV215" s="14" t="s">
        <v>82</v>
      </c>
      <c r="AW215" s="14" t="s">
        <v>171</v>
      </c>
      <c r="AX215" s="14" t="s">
        <v>72</v>
      </c>
      <c r="AY215" s="164" t="s">
        <v>157</v>
      </c>
    </row>
    <row r="216" spans="1:65" s="14" customFormat="1" ht="22.5" x14ac:dyDescent="0.2">
      <c r="B216" s="163"/>
      <c r="D216" s="153" t="s">
        <v>169</v>
      </c>
      <c r="E216" s="164" t="s">
        <v>1</v>
      </c>
      <c r="F216" s="165" t="s">
        <v>2279</v>
      </c>
      <c r="H216" s="166">
        <v>72.168000000000006</v>
      </c>
      <c r="L216" s="163"/>
      <c r="M216" s="167"/>
      <c r="N216" s="168"/>
      <c r="O216" s="168"/>
      <c r="P216" s="168"/>
      <c r="Q216" s="168"/>
      <c r="R216" s="168"/>
      <c r="S216" s="168"/>
      <c r="T216" s="169"/>
      <c r="AT216" s="164" t="s">
        <v>169</v>
      </c>
      <c r="AU216" s="164" t="s">
        <v>80</v>
      </c>
      <c r="AV216" s="14" t="s">
        <v>82</v>
      </c>
      <c r="AW216" s="14" t="s">
        <v>171</v>
      </c>
      <c r="AX216" s="14" t="s">
        <v>72</v>
      </c>
      <c r="AY216" s="164" t="s">
        <v>157</v>
      </c>
    </row>
    <row r="217" spans="1:65" s="15" customFormat="1" x14ac:dyDescent="0.2">
      <c r="B217" s="170"/>
      <c r="D217" s="153" t="s">
        <v>169</v>
      </c>
      <c r="E217" s="171" t="s">
        <v>1</v>
      </c>
      <c r="F217" s="172" t="s">
        <v>175</v>
      </c>
      <c r="H217" s="173">
        <v>190.96799999999999</v>
      </c>
      <c r="L217" s="170"/>
      <c r="M217" s="174"/>
      <c r="N217" s="175"/>
      <c r="O217" s="175"/>
      <c r="P217" s="175"/>
      <c r="Q217" s="175"/>
      <c r="R217" s="175"/>
      <c r="S217" s="175"/>
      <c r="T217" s="176"/>
      <c r="AT217" s="171" t="s">
        <v>169</v>
      </c>
      <c r="AU217" s="171" t="s">
        <v>80</v>
      </c>
      <c r="AV217" s="15" t="s">
        <v>165</v>
      </c>
      <c r="AW217" s="15" t="s">
        <v>171</v>
      </c>
      <c r="AX217" s="15" t="s">
        <v>80</v>
      </c>
      <c r="AY217" s="171" t="s">
        <v>157</v>
      </c>
    </row>
    <row r="218" spans="1:65" s="12" customFormat="1" ht="25.9" customHeight="1" x14ac:dyDescent="0.2">
      <c r="B218" s="128"/>
      <c r="D218" s="129" t="s">
        <v>71</v>
      </c>
      <c r="E218" s="130" t="s">
        <v>411</v>
      </c>
      <c r="F218" s="130" t="s">
        <v>412</v>
      </c>
      <c r="J218" s="131">
        <f>BK218</f>
        <v>0</v>
      </c>
      <c r="L218" s="128"/>
      <c r="M218" s="132"/>
      <c r="N218" s="133"/>
      <c r="O218" s="133"/>
      <c r="P218" s="134">
        <f>P219</f>
        <v>0</v>
      </c>
      <c r="Q218" s="133"/>
      <c r="R218" s="134">
        <f>R219</f>
        <v>0</v>
      </c>
      <c r="S218" s="133"/>
      <c r="T218" s="135">
        <f>T219</f>
        <v>0</v>
      </c>
      <c r="AR218" s="129" t="s">
        <v>158</v>
      </c>
      <c r="AT218" s="136" t="s">
        <v>71</v>
      </c>
      <c r="AU218" s="136" t="s">
        <v>72</v>
      </c>
      <c r="AY218" s="129" t="s">
        <v>157</v>
      </c>
      <c r="BK218" s="137">
        <f>BK219</f>
        <v>0</v>
      </c>
    </row>
    <row r="219" spans="1:65" s="12" customFormat="1" ht="22.9" customHeight="1" x14ac:dyDescent="0.2">
      <c r="B219" s="128"/>
      <c r="D219" s="129" t="s">
        <v>71</v>
      </c>
      <c r="E219" s="138" t="s">
        <v>1135</v>
      </c>
      <c r="F219" s="138" t="s">
        <v>1136</v>
      </c>
      <c r="J219" s="139">
        <f>BK219</f>
        <v>0</v>
      </c>
      <c r="L219" s="128"/>
      <c r="M219" s="132"/>
      <c r="N219" s="133"/>
      <c r="O219" s="133"/>
      <c r="P219" s="134">
        <f>SUM(P220:P229)</f>
        <v>0</v>
      </c>
      <c r="Q219" s="133"/>
      <c r="R219" s="134">
        <f>SUM(R220:R229)</f>
        <v>0</v>
      </c>
      <c r="S219" s="133"/>
      <c r="T219" s="135">
        <f>SUM(T220:T229)</f>
        <v>0</v>
      </c>
      <c r="AR219" s="129" t="s">
        <v>158</v>
      </c>
      <c r="AT219" s="136" t="s">
        <v>71</v>
      </c>
      <c r="AU219" s="136" t="s">
        <v>80</v>
      </c>
      <c r="AY219" s="129" t="s">
        <v>157</v>
      </c>
      <c r="BK219" s="137">
        <f>SUM(BK220:BK229)</f>
        <v>0</v>
      </c>
    </row>
    <row r="220" spans="1:65" s="2" customFormat="1" ht="16.5" customHeight="1" x14ac:dyDescent="0.2">
      <c r="A220" s="29"/>
      <c r="B220" s="140"/>
      <c r="C220" s="141" t="s">
        <v>361</v>
      </c>
      <c r="D220" s="141" t="s">
        <v>160</v>
      </c>
      <c r="E220" s="142" t="s">
        <v>1137</v>
      </c>
      <c r="F220" s="143" t="s">
        <v>1138</v>
      </c>
      <c r="G220" s="144" t="s">
        <v>1139</v>
      </c>
      <c r="H220" s="145">
        <v>1</v>
      </c>
      <c r="I220" s="146"/>
      <c r="J220" s="146">
        <f>ROUND(I220*H220,2)</f>
        <v>0</v>
      </c>
      <c r="K220" s="143" t="s">
        <v>201</v>
      </c>
      <c r="L220" s="30"/>
      <c r="M220" s="147" t="s">
        <v>1</v>
      </c>
      <c r="N220" s="148" t="s">
        <v>37</v>
      </c>
      <c r="O220" s="149">
        <v>0</v>
      </c>
      <c r="P220" s="149">
        <f>O220*H220</f>
        <v>0</v>
      </c>
      <c r="Q220" s="149">
        <v>0</v>
      </c>
      <c r="R220" s="149">
        <f>Q220*H220</f>
        <v>0</v>
      </c>
      <c r="S220" s="149">
        <v>0</v>
      </c>
      <c r="T220" s="150">
        <f>S220*H220</f>
        <v>0</v>
      </c>
      <c r="U220" s="29"/>
      <c r="V220" s="29"/>
      <c r="W220" s="29"/>
      <c r="X220" s="29"/>
      <c r="Y220" s="29"/>
      <c r="Z220" s="29"/>
      <c r="AA220" s="29"/>
      <c r="AB220" s="29"/>
      <c r="AC220" s="29"/>
      <c r="AD220" s="29"/>
      <c r="AE220" s="29"/>
      <c r="AR220" s="151" t="s">
        <v>1140</v>
      </c>
      <c r="AT220" s="151" t="s">
        <v>160</v>
      </c>
      <c r="AU220" s="151" t="s">
        <v>82</v>
      </c>
      <c r="AY220" s="17" t="s">
        <v>157</v>
      </c>
      <c r="BE220" s="152">
        <f>IF(N220="základní",J220,0)</f>
        <v>0</v>
      </c>
      <c r="BF220" s="152">
        <f>IF(N220="snížená",J220,0)</f>
        <v>0</v>
      </c>
      <c r="BG220" s="152">
        <f>IF(N220="zákl. přenesená",J220,0)</f>
        <v>0</v>
      </c>
      <c r="BH220" s="152">
        <f>IF(N220="sníž. přenesená",J220,0)</f>
        <v>0</v>
      </c>
      <c r="BI220" s="152">
        <f>IF(N220="nulová",J220,0)</f>
        <v>0</v>
      </c>
      <c r="BJ220" s="17" t="s">
        <v>80</v>
      </c>
      <c r="BK220" s="152">
        <f>ROUND(I220*H220,2)</f>
        <v>0</v>
      </c>
      <c r="BL220" s="17" t="s">
        <v>1140</v>
      </c>
      <c r="BM220" s="151" t="s">
        <v>1141</v>
      </c>
    </row>
    <row r="221" spans="1:65" s="2" customFormat="1" ht="29.25" x14ac:dyDescent="0.2">
      <c r="A221" s="29"/>
      <c r="B221" s="30"/>
      <c r="C221" s="29"/>
      <c r="D221" s="153" t="s">
        <v>167</v>
      </c>
      <c r="E221" s="29"/>
      <c r="F221" s="154" t="s">
        <v>1142</v>
      </c>
      <c r="G221" s="29"/>
      <c r="H221" s="29"/>
      <c r="I221" s="29"/>
      <c r="J221" s="29"/>
      <c r="K221" s="29"/>
      <c r="L221" s="30"/>
      <c r="M221" s="155"/>
      <c r="N221" s="156"/>
      <c r="O221" s="55"/>
      <c r="P221" s="55"/>
      <c r="Q221" s="55"/>
      <c r="R221" s="55"/>
      <c r="S221" s="55"/>
      <c r="T221" s="56"/>
      <c r="U221" s="29"/>
      <c r="V221" s="29"/>
      <c r="W221" s="29"/>
      <c r="X221" s="29"/>
      <c r="Y221" s="29"/>
      <c r="Z221" s="29"/>
      <c r="AA221" s="29"/>
      <c r="AB221" s="29"/>
      <c r="AC221" s="29"/>
      <c r="AD221" s="29"/>
      <c r="AE221" s="29"/>
      <c r="AT221" s="17" t="s">
        <v>167</v>
      </c>
      <c r="AU221" s="17" t="s">
        <v>82</v>
      </c>
    </row>
    <row r="222" spans="1:65" s="2" customFormat="1" ht="24" x14ac:dyDescent="0.2">
      <c r="A222" s="29"/>
      <c r="B222" s="140"/>
      <c r="C222" s="177" t="s">
        <v>371</v>
      </c>
      <c r="D222" s="177" t="s">
        <v>183</v>
      </c>
      <c r="E222" s="178" t="s">
        <v>2280</v>
      </c>
      <c r="F222" s="179" t="s">
        <v>2281</v>
      </c>
      <c r="G222" s="180" t="s">
        <v>2282</v>
      </c>
      <c r="H222" s="181">
        <v>1</v>
      </c>
      <c r="I222" s="182"/>
      <c r="J222" s="182">
        <f>ROUND(I222*H222,2)</f>
        <v>0</v>
      </c>
      <c r="K222" s="179" t="s">
        <v>1</v>
      </c>
      <c r="L222" s="183"/>
      <c r="M222" s="184" t="s">
        <v>1</v>
      </c>
      <c r="N222" s="185" t="s">
        <v>37</v>
      </c>
      <c r="O222" s="149">
        <v>0</v>
      </c>
      <c r="P222" s="149">
        <f>O222*H222</f>
        <v>0</v>
      </c>
      <c r="Q222" s="149">
        <v>0</v>
      </c>
      <c r="R222" s="149">
        <f>Q222*H222</f>
        <v>0</v>
      </c>
      <c r="S222" s="149">
        <v>0</v>
      </c>
      <c r="T222" s="150">
        <f>S222*H222</f>
        <v>0</v>
      </c>
      <c r="U222" s="29"/>
      <c r="V222" s="29"/>
      <c r="W222" s="29"/>
      <c r="X222" s="29"/>
      <c r="Y222" s="29"/>
      <c r="Z222" s="29"/>
      <c r="AA222" s="29"/>
      <c r="AB222" s="29"/>
      <c r="AC222" s="29"/>
      <c r="AD222" s="29"/>
      <c r="AE222" s="29"/>
      <c r="AR222" s="151" t="s">
        <v>187</v>
      </c>
      <c r="AT222" s="151" t="s">
        <v>183</v>
      </c>
      <c r="AU222" s="151" t="s">
        <v>82</v>
      </c>
      <c r="AY222" s="17" t="s">
        <v>157</v>
      </c>
      <c r="BE222" s="152">
        <f>IF(N222="základní",J222,0)</f>
        <v>0</v>
      </c>
      <c r="BF222" s="152">
        <f>IF(N222="snížená",J222,0)</f>
        <v>0</v>
      </c>
      <c r="BG222" s="152">
        <f>IF(N222="zákl. přenesená",J222,0)</f>
        <v>0</v>
      </c>
      <c r="BH222" s="152">
        <f>IF(N222="sníž. přenesená",J222,0)</f>
        <v>0</v>
      </c>
      <c r="BI222" s="152">
        <f>IF(N222="nulová",J222,0)</f>
        <v>0</v>
      </c>
      <c r="BJ222" s="17" t="s">
        <v>80</v>
      </c>
      <c r="BK222" s="152">
        <f>ROUND(I222*H222,2)</f>
        <v>0</v>
      </c>
      <c r="BL222" s="17" t="s">
        <v>165</v>
      </c>
      <c r="BM222" s="151" t="s">
        <v>2283</v>
      </c>
    </row>
    <row r="223" spans="1:65" s="2" customFormat="1" ht="58.5" x14ac:dyDescent="0.2">
      <c r="A223" s="29"/>
      <c r="B223" s="30"/>
      <c r="C223" s="29"/>
      <c r="D223" s="153" t="s">
        <v>979</v>
      </c>
      <c r="E223" s="29"/>
      <c r="F223" s="154" t="s">
        <v>2284</v>
      </c>
      <c r="G223" s="29"/>
      <c r="H223" s="29"/>
      <c r="I223" s="29"/>
      <c r="J223" s="29"/>
      <c r="K223" s="29"/>
      <c r="L223" s="30"/>
      <c r="M223" s="155"/>
      <c r="N223" s="156"/>
      <c r="O223" s="55"/>
      <c r="P223" s="55"/>
      <c r="Q223" s="55"/>
      <c r="R223" s="55"/>
      <c r="S223" s="55"/>
      <c r="T223" s="56"/>
      <c r="U223" s="29"/>
      <c r="V223" s="29"/>
      <c r="W223" s="29"/>
      <c r="X223" s="29"/>
      <c r="Y223" s="29"/>
      <c r="Z223" s="29"/>
      <c r="AA223" s="29"/>
      <c r="AB223" s="29"/>
      <c r="AC223" s="29"/>
      <c r="AD223" s="29"/>
      <c r="AE223" s="29"/>
      <c r="AT223" s="17" t="s">
        <v>979</v>
      </c>
      <c r="AU223" s="17" t="s">
        <v>82</v>
      </c>
    </row>
    <row r="224" spans="1:65" s="2" customFormat="1" ht="36" x14ac:dyDescent="0.2">
      <c r="A224" s="29"/>
      <c r="B224" s="140"/>
      <c r="C224" s="177" t="s">
        <v>377</v>
      </c>
      <c r="D224" s="177" t="s">
        <v>183</v>
      </c>
      <c r="E224" s="178" t="s">
        <v>2285</v>
      </c>
      <c r="F224" s="179" t="s">
        <v>2286</v>
      </c>
      <c r="G224" s="180" t="s">
        <v>2282</v>
      </c>
      <c r="H224" s="181">
        <v>1</v>
      </c>
      <c r="I224" s="182"/>
      <c r="J224" s="182">
        <f>ROUND(I224*H224,2)</f>
        <v>0</v>
      </c>
      <c r="K224" s="179" t="s">
        <v>1</v>
      </c>
      <c r="L224" s="183"/>
      <c r="M224" s="184" t="s">
        <v>1</v>
      </c>
      <c r="N224" s="185" t="s">
        <v>37</v>
      </c>
      <c r="O224" s="149">
        <v>0</v>
      </c>
      <c r="P224" s="149">
        <f>O224*H224</f>
        <v>0</v>
      </c>
      <c r="Q224" s="149">
        <v>0</v>
      </c>
      <c r="R224" s="149">
        <f>Q224*H224</f>
        <v>0</v>
      </c>
      <c r="S224" s="149">
        <v>0</v>
      </c>
      <c r="T224" s="150">
        <f>S224*H224</f>
        <v>0</v>
      </c>
      <c r="U224" s="29"/>
      <c r="V224" s="29"/>
      <c r="W224" s="29"/>
      <c r="X224" s="29"/>
      <c r="Y224" s="29"/>
      <c r="Z224" s="29"/>
      <c r="AA224" s="29"/>
      <c r="AB224" s="29"/>
      <c r="AC224" s="29"/>
      <c r="AD224" s="29"/>
      <c r="AE224" s="29"/>
      <c r="AR224" s="151" t="s">
        <v>331</v>
      </c>
      <c r="AT224" s="151" t="s">
        <v>183</v>
      </c>
      <c r="AU224" s="151" t="s">
        <v>82</v>
      </c>
      <c r="AY224" s="17" t="s">
        <v>157</v>
      </c>
      <c r="BE224" s="152">
        <f>IF(N224="základní",J224,0)</f>
        <v>0</v>
      </c>
      <c r="BF224" s="152">
        <f>IF(N224="snížená",J224,0)</f>
        <v>0</v>
      </c>
      <c r="BG224" s="152">
        <f>IF(N224="zákl. přenesená",J224,0)</f>
        <v>0</v>
      </c>
      <c r="BH224" s="152">
        <f>IF(N224="sníž. přenesená",J224,0)</f>
        <v>0</v>
      </c>
      <c r="BI224" s="152">
        <f>IF(N224="nulová",J224,0)</f>
        <v>0</v>
      </c>
      <c r="BJ224" s="17" t="s">
        <v>80</v>
      </c>
      <c r="BK224" s="152">
        <f>ROUND(I224*H224,2)</f>
        <v>0</v>
      </c>
      <c r="BL224" s="17" t="s">
        <v>331</v>
      </c>
      <c r="BM224" s="151" t="s">
        <v>2287</v>
      </c>
    </row>
    <row r="225" spans="1:51" s="2" customFormat="1" ht="39" x14ac:dyDescent="0.2">
      <c r="A225" s="29"/>
      <c r="B225" s="30"/>
      <c r="C225" s="29"/>
      <c r="D225" s="153" t="s">
        <v>979</v>
      </c>
      <c r="E225" s="29"/>
      <c r="F225" s="154" t="s">
        <v>2288</v>
      </c>
      <c r="G225" s="29"/>
      <c r="H225" s="29"/>
      <c r="I225" s="29"/>
      <c r="J225" s="29"/>
      <c r="K225" s="29"/>
      <c r="L225" s="30"/>
      <c r="M225" s="155"/>
      <c r="N225" s="156"/>
      <c r="O225" s="55"/>
      <c r="P225" s="55"/>
      <c r="Q225" s="55"/>
      <c r="R225" s="55"/>
      <c r="S225" s="55"/>
      <c r="T225" s="56"/>
      <c r="U225" s="29"/>
      <c r="V225" s="29"/>
      <c r="W225" s="29"/>
      <c r="X225" s="29"/>
      <c r="Y225" s="29"/>
      <c r="Z225" s="29"/>
      <c r="AA225" s="29"/>
      <c r="AB225" s="29"/>
      <c r="AC225" s="29"/>
      <c r="AD225" s="29"/>
      <c r="AE225" s="29"/>
      <c r="AT225" s="17" t="s">
        <v>979</v>
      </c>
      <c r="AU225" s="17" t="s">
        <v>82</v>
      </c>
    </row>
    <row r="226" spans="1:51" s="13" customFormat="1" ht="22.5" x14ac:dyDescent="0.2">
      <c r="B226" s="157"/>
      <c r="D226" s="153" t="s">
        <v>169</v>
      </c>
      <c r="E226" s="158" t="s">
        <v>1</v>
      </c>
      <c r="F226" s="159" t="s">
        <v>2289</v>
      </c>
      <c r="H226" s="158" t="s">
        <v>1</v>
      </c>
      <c r="L226" s="157"/>
      <c r="M226" s="160"/>
      <c r="N226" s="161"/>
      <c r="O226" s="161"/>
      <c r="P226" s="161"/>
      <c r="Q226" s="161"/>
      <c r="R226" s="161"/>
      <c r="S226" s="161"/>
      <c r="T226" s="162"/>
      <c r="AT226" s="158" t="s">
        <v>169</v>
      </c>
      <c r="AU226" s="158" t="s">
        <v>82</v>
      </c>
      <c r="AV226" s="13" t="s">
        <v>80</v>
      </c>
      <c r="AW226" s="13" t="s">
        <v>171</v>
      </c>
      <c r="AX226" s="13" t="s">
        <v>72</v>
      </c>
      <c r="AY226" s="158" t="s">
        <v>157</v>
      </c>
    </row>
    <row r="227" spans="1:51" s="13" customFormat="1" ht="22.5" x14ac:dyDescent="0.2">
      <c r="B227" s="157"/>
      <c r="D227" s="153" t="s">
        <v>169</v>
      </c>
      <c r="E227" s="158" t="s">
        <v>1</v>
      </c>
      <c r="F227" s="159" t="s">
        <v>2290</v>
      </c>
      <c r="H227" s="158" t="s">
        <v>1</v>
      </c>
      <c r="L227" s="157"/>
      <c r="M227" s="160"/>
      <c r="N227" s="161"/>
      <c r="O227" s="161"/>
      <c r="P227" s="161"/>
      <c r="Q227" s="161"/>
      <c r="R227" s="161"/>
      <c r="S227" s="161"/>
      <c r="T227" s="162"/>
      <c r="AT227" s="158" t="s">
        <v>169</v>
      </c>
      <c r="AU227" s="158" t="s">
        <v>82</v>
      </c>
      <c r="AV227" s="13" t="s">
        <v>80</v>
      </c>
      <c r="AW227" s="13" t="s">
        <v>171</v>
      </c>
      <c r="AX227" s="13" t="s">
        <v>72</v>
      </c>
      <c r="AY227" s="158" t="s">
        <v>157</v>
      </c>
    </row>
    <row r="228" spans="1:51" s="13" customFormat="1" x14ac:dyDescent="0.2">
      <c r="B228" s="157"/>
      <c r="D228" s="153" t="s">
        <v>169</v>
      </c>
      <c r="E228" s="158" t="s">
        <v>1</v>
      </c>
      <c r="F228" s="159" t="s">
        <v>2291</v>
      </c>
      <c r="H228" s="158" t="s">
        <v>1</v>
      </c>
      <c r="L228" s="157"/>
      <c r="M228" s="160"/>
      <c r="N228" s="161"/>
      <c r="O228" s="161"/>
      <c r="P228" s="161"/>
      <c r="Q228" s="161"/>
      <c r="R228" s="161"/>
      <c r="S228" s="161"/>
      <c r="T228" s="162"/>
      <c r="AT228" s="158" t="s">
        <v>169</v>
      </c>
      <c r="AU228" s="158" t="s">
        <v>82</v>
      </c>
      <c r="AV228" s="13" t="s">
        <v>80</v>
      </c>
      <c r="AW228" s="13" t="s">
        <v>171</v>
      </c>
      <c r="AX228" s="13" t="s">
        <v>72</v>
      </c>
      <c r="AY228" s="158" t="s">
        <v>157</v>
      </c>
    </row>
    <row r="229" spans="1:51" s="14" customFormat="1" x14ac:dyDescent="0.2">
      <c r="B229" s="163"/>
      <c r="D229" s="153" t="s">
        <v>169</v>
      </c>
      <c r="E229" s="164" t="s">
        <v>1</v>
      </c>
      <c r="F229" s="165" t="s">
        <v>80</v>
      </c>
      <c r="H229" s="166">
        <v>1</v>
      </c>
      <c r="L229" s="163"/>
      <c r="M229" s="202"/>
      <c r="N229" s="203"/>
      <c r="O229" s="203"/>
      <c r="P229" s="203"/>
      <c r="Q229" s="203"/>
      <c r="R229" s="203"/>
      <c r="S229" s="203"/>
      <c r="T229" s="204"/>
      <c r="AT229" s="164" t="s">
        <v>169</v>
      </c>
      <c r="AU229" s="164" t="s">
        <v>82</v>
      </c>
      <c r="AV229" s="14" t="s">
        <v>82</v>
      </c>
      <c r="AW229" s="14" t="s">
        <v>171</v>
      </c>
      <c r="AX229" s="14" t="s">
        <v>80</v>
      </c>
      <c r="AY229" s="164" t="s">
        <v>157</v>
      </c>
    </row>
    <row r="230" spans="1:51" s="2" customFormat="1" ht="6.95" customHeight="1" x14ac:dyDescent="0.2">
      <c r="A230" s="29"/>
      <c r="B230" s="44"/>
      <c r="C230" s="45"/>
      <c r="D230" s="45"/>
      <c r="E230" s="45"/>
      <c r="F230" s="45"/>
      <c r="G230" s="45"/>
      <c r="H230" s="45"/>
      <c r="I230" s="45"/>
      <c r="J230" s="45"/>
      <c r="K230" s="45"/>
      <c r="L230" s="30"/>
      <c r="M230" s="29"/>
      <c r="O230" s="29"/>
      <c r="P230" s="29"/>
      <c r="Q230" s="29"/>
      <c r="R230" s="29"/>
      <c r="S230" s="29"/>
      <c r="T230" s="29"/>
      <c r="U230" s="29"/>
      <c r="V230" s="29"/>
      <c r="W230" s="29"/>
      <c r="X230" s="29"/>
      <c r="Y230" s="29"/>
      <c r="Z230" s="29"/>
      <c r="AA230" s="29"/>
      <c r="AB230" s="29"/>
      <c r="AC230" s="29"/>
      <c r="AD230" s="29"/>
      <c r="AE230" s="29"/>
    </row>
  </sheetData>
  <autoFilter ref="C125:K229"/>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26"/>
  <sheetViews>
    <sheetView showGridLines="0" topLeftCell="A114" workbookViewId="0">
      <selection activeCell="I129" sqref="I129:I228"/>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124</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2292</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ROUND(J126,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ROUND((SUM(BE126:BE225)),  2)</f>
        <v>0</v>
      </c>
      <c r="G33" s="29"/>
      <c r="H33" s="29"/>
      <c r="I33" s="98">
        <v>0.21</v>
      </c>
      <c r="J33" s="97">
        <f>ROUND(((SUM(BE126:BE225))*I33),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ROUND((SUM(BF126:BF225)),  2)</f>
        <v>0</v>
      </c>
      <c r="G34" s="29"/>
      <c r="H34" s="29"/>
      <c r="I34" s="98">
        <v>0.15</v>
      </c>
      <c r="J34" s="97">
        <f>ROUND(((SUM(BF126:BF225))*I34),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ROUND((SUM(BG126:BG225)),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ROUND((SUM(BH126:BH225)),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ROUND((SUM(BI126:BI225)),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221 - TUNEL EV. Č. 202, NA RÉNĚ</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J126</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J127</f>
        <v>0</v>
      </c>
      <c r="L97" s="110"/>
    </row>
    <row r="98" spans="1:31" s="10" customFormat="1" ht="19.899999999999999" customHeight="1" x14ac:dyDescent="0.2">
      <c r="B98" s="114"/>
      <c r="D98" s="115" t="s">
        <v>743</v>
      </c>
      <c r="E98" s="116"/>
      <c r="F98" s="116"/>
      <c r="G98" s="116"/>
      <c r="H98" s="116"/>
      <c r="I98" s="116"/>
      <c r="J98" s="117">
        <f>J128</f>
        <v>0</v>
      </c>
      <c r="L98" s="114"/>
    </row>
    <row r="99" spans="1:31" s="10" customFormat="1" ht="19.899999999999999" customHeight="1" x14ac:dyDescent="0.2">
      <c r="B99" s="114"/>
      <c r="D99" s="115" t="s">
        <v>967</v>
      </c>
      <c r="E99" s="116"/>
      <c r="F99" s="116"/>
      <c r="G99" s="116"/>
      <c r="H99" s="116"/>
      <c r="I99" s="116"/>
      <c r="J99" s="117">
        <f>J140</f>
        <v>0</v>
      </c>
      <c r="L99" s="114"/>
    </row>
    <row r="100" spans="1:31" s="10" customFormat="1" ht="19.899999999999999" customHeight="1" x14ac:dyDescent="0.2">
      <c r="B100" s="114"/>
      <c r="D100" s="115" t="s">
        <v>744</v>
      </c>
      <c r="E100" s="116"/>
      <c r="F100" s="116"/>
      <c r="G100" s="116"/>
      <c r="H100" s="116"/>
      <c r="I100" s="116"/>
      <c r="J100" s="117">
        <f>J168</f>
        <v>0</v>
      </c>
      <c r="L100" s="114"/>
    </row>
    <row r="101" spans="1:31" s="10" customFormat="1" ht="19.899999999999999" customHeight="1" x14ac:dyDescent="0.2">
      <c r="B101" s="114"/>
      <c r="D101" s="115" t="s">
        <v>969</v>
      </c>
      <c r="E101" s="116"/>
      <c r="F101" s="116"/>
      <c r="G101" s="116"/>
      <c r="H101" s="116"/>
      <c r="I101" s="116"/>
      <c r="J101" s="117">
        <f>J190</f>
        <v>0</v>
      </c>
      <c r="L101" s="114"/>
    </row>
    <row r="102" spans="1:31" s="9" customFormat="1" ht="24.95" customHeight="1" x14ac:dyDescent="0.2">
      <c r="B102" s="110"/>
      <c r="D102" s="111" t="s">
        <v>1147</v>
      </c>
      <c r="E102" s="112"/>
      <c r="F102" s="112"/>
      <c r="G102" s="112"/>
      <c r="H102" s="112"/>
      <c r="I102" s="112"/>
      <c r="J102" s="113">
        <f>J200</f>
        <v>0</v>
      </c>
      <c r="L102" s="110"/>
    </row>
    <row r="103" spans="1:31" s="10" customFormat="1" ht="19.899999999999999" customHeight="1" x14ac:dyDescent="0.2">
      <c r="B103" s="114"/>
      <c r="D103" s="115" t="s">
        <v>2208</v>
      </c>
      <c r="E103" s="116"/>
      <c r="F103" s="116"/>
      <c r="G103" s="116"/>
      <c r="H103" s="116"/>
      <c r="I103" s="116"/>
      <c r="J103" s="117">
        <f>J201</f>
        <v>0</v>
      </c>
      <c r="L103" s="114"/>
    </row>
    <row r="104" spans="1:31" s="9" customFormat="1" ht="24.95" customHeight="1" x14ac:dyDescent="0.2">
      <c r="B104" s="110"/>
      <c r="D104" s="111" t="s">
        <v>140</v>
      </c>
      <c r="E104" s="112"/>
      <c r="F104" s="112"/>
      <c r="G104" s="112"/>
      <c r="H104" s="112"/>
      <c r="I104" s="112"/>
      <c r="J104" s="113">
        <f>J204</f>
        <v>0</v>
      </c>
      <c r="L104" s="110"/>
    </row>
    <row r="105" spans="1:31" s="9" customFormat="1" ht="24.95" customHeight="1" x14ac:dyDescent="0.2">
      <c r="B105" s="110"/>
      <c r="D105" s="111" t="s">
        <v>141</v>
      </c>
      <c r="E105" s="112"/>
      <c r="F105" s="112"/>
      <c r="G105" s="112"/>
      <c r="H105" s="112"/>
      <c r="I105" s="112"/>
      <c r="J105" s="113">
        <f>J218</f>
        <v>0</v>
      </c>
      <c r="L105" s="110"/>
    </row>
    <row r="106" spans="1:31" s="10" customFormat="1" ht="19.899999999999999" customHeight="1" x14ac:dyDescent="0.2">
      <c r="B106" s="114"/>
      <c r="D106" s="115" t="s">
        <v>970</v>
      </c>
      <c r="E106" s="116"/>
      <c r="F106" s="116"/>
      <c r="G106" s="116"/>
      <c r="H106" s="116"/>
      <c r="I106" s="116"/>
      <c r="J106" s="117">
        <f>J219</f>
        <v>0</v>
      </c>
      <c r="L106" s="114"/>
    </row>
    <row r="107" spans="1:31" s="2" customFormat="1" ht="21.75" customHeight="1" x14ac:dyDescent="0.2">
      <c r="A107" s="29"/>
      <c r="B107" s="30"/>
      <c r="C107" s="29"/>
      <c r="D107" s="29"/>
      <c r="E107" s="29"/>
      <c r="F107" s="29"/>
      <c r="G107" s="29"/>
      <c r="H107" s="29"/>
      <c r="I107" s="29"/>
      <c r="J107" s="29"/>
      <c r="K107" s="29"/>
      <c r="L107" s="39"/>
      <c r="S107" s="29"/>
      <c r="T107" s="29"/>
      <c r="U107" s="29"/>
      <c r="V107" s="29"/>
      <c r="W107" s="29"/>
      <c r="X107" s="29"/>
      <c r="Y107" s="29"/>
      <c r="Z107" s="29"/>
      <c r="AA107" s="29"/>
      <c r="AB107" s="29"/>
      <c r="AC107" s="29"/>
      <c r="AD107" s="29"/>
      <c r="AE107" s="29"/>
    </row>
    <row r="108" spans="1:31" s="2" customFormat="1" ht="6.95" customHeight="1" x14ac:dyDescent="0.2">
      <c r="A108" s="29"/>
      <c r="B108" s="44"/>
      <c r="C108" s="45"/>
      <c r="D108" s="45"/>
      <c r="E108" s="45"/>
      <c r="F108" s="45"/>
      <c r="G108" s="45"/>
      <c r="H108" s="45"/>
      <c r="I108" s="45"/>
      <c r="J108" s="45"/>
      <c r="K108" s="45"/>
      <c r="L108" s="39"/>
      <c r="S108" s="29"/>
      <c r="T108" s="29"/>
      <c r="U108" s="29"/>
      <c r="V108" s="29"/>
      <c r="W108" s="29"/>
      <c r="X108" s="29"/>
      <c r="Y108" s="29"/>
      <c r="Z108" s="29"/>
      <c r="AA108" s="29"/>
      <c r="AB108" s="29"/>
      <c r="AC108" s="29"/>
      <c r="AD108" s="29"/>
      <c r="AE108" s="29"/>
    </row>
    <row r="112" spans="1:31" s="2" customFormat="1" ht="6.95" customHeight="1" x14ac:dyDescent="0.2">
      <c r="A112" s="29"/>
      <c r="B112" s="46"/>
      <c r="C112" s="47"/>
      <c r="D112" s="47"/>
      <c r="E112" s="47"/>
      <c r="F112" s="47"/>
      <c r="G112" s="47"/>
      <c r="H112" s="47"/>
      <c r="I112" s="47"/>
      <c r="J112" s="47"/>
      <c r="K112" s="47"/>
      <c r="L112" s="39"/>
      <c r="S112" s="29"/>
      <c r="T112" s="29"/>
      <c r="U112" s="29"/>
      <c r="V112" s="29"/>
      <c r="W112" s="29"/>
      <c r="X112" s="29"/>
      <c r="Y112" s="29"/>
      <c r="Z112" s="29"/>
      <c r="AA112" s="29"/>
      <c r="AB112" s="29"/>
      <c r="AC112" s="29"/>
      <c r="AD112" s="29"/>
      <c r="AE112" s="29"/>
    </row>
    <row r="113" spans="1:63" s="2" customFormat="1" ht="24.95" customHeight="1" x14ac:dyDescent="0.2">
      <c r="A113" s="29"/>
      <c r="B113" s="30"/>
      <c r="C113" s="21" t="s">
        <v>142</v>
      </c>
      <c r="D113" s="29"/>
      <c r="E113" s="29"/>
      <c r="F113" s="29"/>
      <c r="G113" s="29"/>
      <c r="H113" s="29"/>
      <c r="I113" s="29"/>
      <c r="J113" s="29"/>
      <c r="K113" s="29"/>
      <c r="L113" s="39"/>
      <c r="S113" s="29"/>
      <c r="T113" s="29"/>
      <c r="U113" s="29"/>
      <c r="V113" s="29"/>
      <c r="W113" s="29"/>
      <c r="X113" s="29"/>
      <c r="Y113" s="29"/>
      <c r="Z113" s="29"/>
      <c r="AA113" s="29"/>
      <c r="AB113" s="29"/>
      <c r="AC113" s="29"/>
      <c r="AD113" s="29"/>
      <c r="AE113" s="29"/>
    </row>
    <row r="114" spans="1:63" s="2" customFormat="1" ht="6.95" customHeight="1" x14ac:dyDescent="0.2">
      <c r="A114" s="29"/>
      <c r="B114" s="30"/>
      <c r="C114" s="29"/>
      <c r="D114" s="29"/>
      <c r="E114" s="29"/>
      <c r="F114" s="29"/>
      <c r="G114" s="29"/>
      <c r="H114" s="29"/>
      <c r="I114" s="29"/>
      <c r="J114" s="29"/>
      <c r="K114" s="29"/>
      <c r="L114" s="39"/>
      <c r="S114" s="29"/>
      <c r="T114" s="29"/>
      <c r="U114" s="29"/>
      <c r="V114" s="29"/>
      <c r="W114" s="29"/>
      <c r="X114" s="29"/>
      <c r="Y114" s="29"/>
      <c r="Z114" s="29"/>
      <c r="AA114" s="29"/>
      <c r="AB114" s="29"/>
      <c r="AC114" s="29"/>
      <c r="AD114" s="29"/>
      <c r="AE114" s="29"/>
    </row>
    <row r="115" spans="1:63" s="2" customFormat="1" ht="12" customHeight="1" x14ac:dyDescent="0.2">
      <c r="A115" s="29"/>
      <c r="B115" s="30"/>
      <c r="C115" s="26" t="s">
        <v>14</v>
      </c>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3" s="2" customFormat="1" ht="16.5" customHeight="1" x14ac:dyDescent="0.2">
      <c r="A116" s="29"/>
      <c r="B116" s="30"/>
      <c r="C116" s="29"/>
      <c r="D116" s="29"/>
      <c r="E116" s="253" t="str">
        <f>E7</f>
        <v>Oprava trati Moravské Bránice – Moravský Krumlov</v>
      </c>
      <c r="F116" s="254"/>
      <c r="G116" s="254"/>
      <c r="H116" s="254"/>
      <c r="I116" s="29"/>
      <c r="J116" s="29"/>
      <c r="K116" s="29"/>
      <c r="L116" s="39"/>
      <c r="S116" s="29"/>
      <c r="T116" s="29"/>
      <c r="U116" s="29"/>
      <c r="V116" s="29"/>
      <c r="W116" s="29"/>
      <c r="X116" s="29"/>
      <c r="Y116" s="29"/>
      <c r="Z116" s="29"/>
      <c r="AA116" s="29"/>
      <c r="AB116" s="29"/>
      <c r="AC116" s="29"/>
      <c r="AD116" s="29"/>
      <c r="AE116" s="29"/>
    </row>
    <row r="117" spans="1:63" s="2" customFormat="1" ht="12" customHeight="1" x14ac:dyDescent="0.2">
      <c r="A117" s="29"/>
      <c r="B117" s="30"/>
      <c r="C117" s="26" t="s">
        <v>131</v>
      </c>
      <c r="D117" s="29"/>
      <c r="E117" s="29"/>
      <c r="F117" s="29"/>
      <c r="G117" s="29"/>
      <c r="H117" s="29"/>
      <c r="I117" s="29"/>
      <c r="J117" s="29"/>
      <c r="K117" s="29"/>
      <c r="L117" s="39"/>
      <c r="S117" s="29"/>
      <c r="T117" s="29"/>
      <c r="U117" s="29"/>
      <c r="V117" s="29"/>
      <c r="W117" s="29"/>
      <c r="X117" s="29"/>
      <c r="Y117" s="29"/>
      <c r="Z117" s="29"/>
      <c r="AA117" s="29"/>
      <c r="AB117" s="29"/>
      <c r="AC117" s="29"/>
      <c r="AD117" s="29"/>
      <c r="AE117" s="29"/>
    </row>
    <row r="118" spans="1:63" s="2" customFormat="1" ht="16.5" customHeight="1" x14ac:dyDescent="0.2">
      <c r="A118" s="29"/>
      <c r="B118" s="30"/>
      <c r="C118" s="29"/>
      <c r="D118" s="29"/>
      <c r="E118" s="247" t="str">
        <f>E9</f>
        <v>SO 221 - TUNEL EV. Č. 202, NA RÉNĚ</v>
      </c>
      <c r="F118" s="252"/>
      <c r="G118" s="252"/>
      <c r="H118" s="252"/>
      <c r="I118" s="29"/>
      <c r="J118" s="29"/>
      <c r="K118" s="29"/>
      <c r="L118" s="39"/>
      <c r="S118" s="29"/>
      <c r="T118" s="29"/>
      <c r="U118" s="29"/>
      <c r="V118" s="29"/>
      <c r="W118" s="29"/>
      <c r="X118" s="29"/>
      <c r="Y118" s="29"/>
      <c r="Z118" s="29"/>
      <c r="AA118" s="29"/>
      <c r="AB118" s="29"/>
      <c r="AC118" s="29"/>
      <c r="AD118" s="29"/>
      <c r="AE118" s="29"/>
    </row>
    <row r="119" spans="1:63" s="2" customFormat="1" ht="6.9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63" s="2" customFormat="1" ht="12" customHeight="1" x14ac:dyDescent="0.2">
      <c r="A120" s="29"/>
      <c r="B120" s="30"/>
      <c r="C120" s="26" t="s">
        <v>18</v>
      </c>
      <c r="D120" s="29"/>
      <c r="E120" s="29"/>
      <c r="F120" s="24" t="str">
        <f>F12</f>
        <v>Mezistaniční úsek km 128,431 – 122,460</v>
      </c>
      <c r="G120" s="29"/>
      <c r="H120" s="29"/>
      <c r="I120" s="26" t="s">
        <v>20</v>
      </c>
      <c r="J120" s="52" t="str">
        <f>IF(J12="","",J12)</f>
        <v>11. 2. 2021</v>
      </c>
      <c r="K120" s="29"/>
      <c r="L120" s="39"/>
      <c r="S120" s="29"/>
      <c r="T120" s="29"/>
      <c r="U120" s="29"/>
      <c r="V120" s="29"/>
      <c r="W120" s="29"/>
      <c r="X120" s="29"/>
      <c r="Y120" s="29"/>
      <c r="Z120" s="29"/>
      <c r="AA120" s="29"/>
      <c r="AB120" s="29"/>
      <c r="AC120" s="29"/>
      <c r="AD120" s="29"/>
      <c r="AE120" s="29"/>
    </row>
    <row r="121" spans="1:63" s="2" customFormat="1" ht="6.95" customHeight="1" x14ac:dyDescent="0.2">
      <c r="A121" s="29"/>
      <c r="B121" s="30"/>
      <c r="C121" s="29"/>
      <c r="D121" s="29"/>
      <c r="E121" s="29"/>
      <c r="F121" s="29"/>
      <c r="G121" s="29"/>
      <c r="H121" s="29"/>
      <c r="I121" s="29"/>
      <c r="J121" s="29"/>
      <c r="K121" s="29"/>
      <c r="L121" s="39"/>
      <c r="S121" s="29"/>
      <c r="T121" s="29"/>
      <c r="U121" s="29"/>
      <c r="V121" s="29"/>
      <c r="W121" s="29"/>
      <c r="X121" s="29"/>
      <c r="Y121" s="29"/>
      <c r="Z121" s="29"/>
      <c r="AA121" s="29"/>
      <c r="AB121" s="29"/>
      <c r="AC121" s="29"/>
      <c r="AD121" s="29"/>
      <c r="AE121" s="29"/>
    </row>
    <row r="122" spans="1:63" s="2" customFormat="1" ht="25.7" customHeight="1" x14ac:dyDescent="0.2">
      <c r="A122" s="29"/>
      <c r="B122" s="30"/>
      <c r="C122" s="26" t="s">
        <v>22</v>
      </c>
      <c r="D122" s="29"/>
      <c r="E122" s="29"/>
      <c r="F122" s="24" t="str">
        <f>E15</f>
        <v>SPRÁVA ŽELEZNIC, STÁTNÍ ORGANIZACE</v>
      </c>
      <c r="G122" s="29"/>
      <c r="H122" s="29"/>
      <c r="I122" s="26" t="s">
        <v>28</v>
      </c>
      <c r="J122" s="27" t="str">
        <f>E21</f>
        <v>Dopravní projektování spol. s r.o.</v>
      </c>
      <c r="K122" s="29"/>
      <c r="L122" s="39"/>
      <c r="S122" s="29"/>
      <c r="T122" s="29"/>
      <c r="U122" s="29"/>
      <c r="V122" s="29"/>
      <c r="W122" s="29"/>
      <c r="X122" s="29"/>
      <c r="Y122" s="29"/>
      <c r="Z122" s="29"/>
      <c r="AA122" s="29"/>
      <c r="AB122" s="29"/>
      <c r="AC122" s="29"/>
      <c r="AD122" s="29"/>
      <c r="AE122" s="29"/>
    </row>
    <row r="123" spans="1:63" s="2" customFormat="1" ht="25.7" customHeight="1" x14ac:dyDescent="0.2">
      <c r="A123" s="29"/>
      <c r="B123" s="30"/>
      <c r="C123" s="26" t="s">
        <v>26</v>
      </c>
      <c r="D123" s="29"/>
      <c r="E123" s="29"/>
      <c r="F123" s="24" t="str">
        <f>IF(E18="","",E18)</f>
        <v xml:space="preserve"> </v>
      </c>
      <c r="G123" s="29"/>
      <c r="H123" s="29"/>
      <c r="I123" s="26" t="s">
        <v>30</v>
      </c>
      <c r="J123" s="27" t="str">
        <f>E24</f>
        <v>Dopravní projektování spol. s r.o.</v>
      </c>
      <c r="K123" s="29"/>
      <c r="L123" s="39"/>
      <c r="S123" s="29"/>
      <c r="T123" s="29"/>
      <c r="U123" s="29"/>
      <c r="V123" s="29"/>
      <c r="W123" s="29"/>
      <c r="X123" s="29"/>
      <c r="Y123" s="29"/>
      <c r="Z123" s="29"/>
      <c r="AA123" s="29"/>
      <c r="AB123" s="29"/>
      <c r="AC123" s="29"/>
      <c r="AD123" s="29"/>
      <c r="AE123" s="29"/>
    </row>
    <row r="124" spans="1:63" s="2" customFormat="1" ht="10.35" customHeight="1" x14ac:dyDescent="0.2">
      <c r="A124" s="29"/>
      <c r="B124" s="30"/>
      <c r="C124" s="29"/>
      <c r="D124" s="29"/>
      <c r="E124" s="29"/>
      <c r="F124" s="29"/>
      <c r="G124" s="29"/>
      <c r="H124" s="29"/>
      <c r="I124" s="29"/>
      <c r="J124" s="29"/>
      <c r="K124" s="29"/>
      <c r="L124" s="39"/>
      <c r="S124" s="29"/>
      <c r="T124" s="29"/>
      <c r="U124" s="29"/>
      <c r="V124" s="29"/>
      <c r="W124" s="29"/>
      <c r="X124" s="29"/>
      <c r="Y124" s="29"/>
      <c r="Z124" s="29"/>
      <c r="AA124" s="29"/>
      <c r="AB124" s="29"/>
      <c r="AC124" s="29"/>
      <c r="AD124" s="29"/>
      <c r="AE124" s="29"/>
    </row>
    <row r="125" spans="1:63" s="11" customFormat="1" ht="29.25" customHeight="1" x14ac:dyDescent="0.2">
      <c r="A125" s="118"/>
      <c r="B125" s="119"/>
      <c r="C125" s="120" t="s">
        <v>143</v>
      </c>
      <c r="D125" s="121" t="s">
        <v>57</v>
      </c>
      <c r="E125" s="121" t="s">
        <v>53</v>
      </c>
      <c r="F125" s="121" t="s">
        <v>54</v>
      </c>
      <c r="G125" s="121" t="s">
        <v>144</v>
      </c>
      <c r="H125" s="121" t="s">
        <v>145</v>
      </c>
      <c r="I125" s="121" t="s">
        <v>146</v>
      </c>
      <c r="J125" s="121" t="s">
        <v>135</v>
      </c>
      <c r="K125" s="122" t="s">
        <v>147</v>
      </c>
      <c r="L125" s="123"/>
      <c r="M125" s="59" t="s">
        <v>1</v>
      </c>
      <c r="N125" s="60" t="s">
        <v>36</v>
      </c>
      <c r="O125" s="60" t="s">
        <v>148</v>
      </c>
      <c r="P125" s="60" t="s">
        <v>149</v>
      </c>
      <c r="Q125" s="60" t="s">
        <v>150</v>
      </c>
      <c r="R125" s="60" t="s">
        <v>151</v>
      </c>
      <c r="S125" s="60" t="s">
        <v>152</v>
      </c>
      <c r="T125" s="61" t="s">
        <v>153</v>
      </c>
      <c r="U125" s="118"/>
      <c r="V125" s="118"/>
      <c r="W125" s="118"/>
      <c r="X125" s="118"/>
      <c r="Y125" s="118"/>
      <c r="Z125" s="118"/>
      <c r="AA125" s="118"/>
      <c r="AB125" s="118"/>
      <c r="AC125" s="118"/>
      <c r="AD125" s="118"/>
      <c r="AE125" s="118"/>
    </row>
    <row r="126" spans="1:63" s="2" customFormat="1" ht="22.9" customHeight="1" x14ac:dyDescent="0.25">
      <c r="A126" s="29"/>
      <c r="B126" s="30"/>
      <c r="C126" s="66" t="s">
        <v>154</v>
      </c>
      <c r="D126" s="29"/>
      <c r="E126" s="29"/>
      <c r="F126" s="29"/>
      <c r="G126" s="29"/>
      <c r="H126" s="29"/>
      <c r="I126" s="29"/>
      <c r="J126" s="124">
        <f>BK126</f>
        <v>0</v>
      </c>
      <c r="K126" s="29"/>
      <c r="L126" s="30"/>
      <c r="M126" s="62"/>
      <c r="N126" s="53"/>
      <c r="O126" s="63"/>
      <c r="P126" s="125">
        <f>P127+P200+P204+P218</f>
        <v>7094.456006999998</v>
      </c>
      <c r="Q126" s="63"/>
      <c r="R126" s="125">
        <f>R127+R200+R204+R218</f>
        <v>28.143345499999999</v>
      </c>
      <c r="S126" s="63"/>
      <c r="T126" s="126">
        <f>T127+T200+T204+T218</f>
        <v>260.68998000000005</v>
      </c>
      <c r="U126" s="29"/>
      <c r="V126" s="29"/>
      <c r="W126" s="29"/>
      <c r="X126" s="29"/>
      <c r="Y126" s="29"/>
      <c r="Z126" s="29"/>
      <c r="AA126" s="29"/>
      <c r="AB126" s="29"/>
      <c r="AC126" s="29"/>
      <c r="AD126" s="29"/>
      <c r="AE126" s="29"/>
      <c r="AT126" s="17" t="s">
        <v>71</v>
      </c>
      <c r="AU126" s="17" t="s">
        <v>137</v>
      </c>
      <c r="BK126" s="127">
        <f>BK127+BK200+BK204+BK218</f>
        <v>0</v>
      </c>
    </row>
    <row r="127" spans="1:63" s="12" customFormat="1" ht="25.9" customHeight="1" x14ac:dyDescent="0.2">
      <c r="B127" s="128"/>
      <c r="D127" s="129" t="s">
        <v>71</v>
      </c>
      <c r="E127" s="130" t="s">
        <v>155</v>
      </c>
      <c r="F127" s="130" t="s">
        <v>156</v>
      </c>
      <c r="J127" s="131">
        <f>BK127</f>
        <v>0</v>
      </c>
      <c r="L127" s="128"/>
      <c r="M127" s="132"/>
      <c r="N127" s="133"/>
      <c r="O127" s="133"/>
      <c r="P127" s="134">
        <f>P128+P140+P168+P190</f>
        <v>7089.0560069999983</v>
      </c>
      <c r="Q127" s="133"/>
      <c r="R127" s="134">
        <f>R128+R140+R168+R190</f>
        <v>28.143345499999999</v>
      </c>
      <c r="S127" s="133"/>
      <c r="T127" s="135">
        <f>T128+T140+T168+T190</f>
        <v>260.50998000000004</v>
      </c>
      <c r="AR127" s="129" t="s">
        <v>80</v>
      </c>
      <c r="AT127" s="136" t="s">
        <v>71</v>
      </c>
      <c r="AU127" s="136" t="s">
        <v>72</v>
      </c>
      <c r="AY127" s="129" t="s">
        <v>157</v>
      </c>
      <c r="BK127" s="137">
        <f>BK128+BK140+BK168+BK190</f>
        <v>0</v>
      </c>
    </row>
    <row r="128" spans="1:63" s="12" customFormat="1" ht="22.9" customHeight="1" x14ac:dyDescent="0.2">
      <c r="B128" s="128"/>
      <c r="D128" s="129" t="s">
        <v>71</v>
      </c>
      <c r="E128" s="138" t="s">
        <v>80</v>
      </c>
      <c r="F128" s="138" t="s">
        <v>745</v>
      </c>
      <c r="J128" s="139">
        <f>BK128</f>
        <v>0</v>
      </c>
      <c r="L128" s="128"/>
      <c r="M128" s="132"/>
      <c r="N128" s="133"/>
      <c r="O128" s="133"/>
      <c r="P128" s="134">
        <f>SUM(P129:P139)</f>
        <v>110.61215999999999</v>
      </c>
      <c r="Q128" s="133"/>
      <c r="R128" s="134">
        <f>SUM(R129:R139)</f>
        <v>0</v>
      </c>
      <c r="S128" s="133"/>
      <c r="T128" s="135">
        <f>SUM(T129:T139)</f>
        <v>0</v>
      </c>
      <c r="AR128" s="129" t="s">
        <v>80</v>
      </c>
      <c r="AT128" s="136" t="s">
        <v>71</v>
      </c>
      <c r="AU128" s="136" t="s">
        <v>80</v>
      </c>
      <c r="AY128" s="129" t="s">
        <v>157</v>
      </c>
      <c r="BK128" s="137">
        <f>SUM(BK129:BK139)</f>
        <v>0</v>
      </c>
    </row>
    <row r="129" spans="1:65" s="2" customFormat="1" ht="48" x14ac:dyDescent="0.2">
      <c r="A129" s="29"/>
      <c r="B129" s="140"/>
      <c r="C129" s="141" t="s">
        <v>80</v>
      </c>
      <c r="D129" s="141" t="s">
        <v>160</v>
      </c>
      <c r="E129" s="142" t="s">
        <v>971</v>
      </c>
      <c r="F129" s="143" t="s">
        <v>972</v>
      </c>
      <c r="G129" s="144" t="s">
        <v>195</v>
      </c>
      <c r="H129" s="145">
        <v>120</v>
      </c>
      <c r="I129" s="146"/>
      <c r="J129" s="146">
        <f>ROUND(I129*H129,2)</f>
        <v>0</v>
      </c>
      <c r="K129" s="143" t="s">
        <v>201</v>
      </c>
      <c r="L129" s="30"/>
      <c r="M129" s="147" t="s">
        <v>1</v>
      </c>
      <c r="N129" s="148" t="s">
        <v>37</v>
      </c>
      <c r="O129" s="149">
        <v>0.25800000000000001</v>
      </c>
      <c r="P129" s="149">
        <f>O129*H129</f>
        <v>30.96</v>
      </c>
      <c r="Q129" s="149">
        <v>0</v>
      </c>
      <c r="R129" s="149">
        <f>Q129*H129</f>
        <v>0</v>
      </c>
      <c r="S129" s="149">
        <v>0</v>
      </c>
      <c r="T129" s="150">
        <f>S129*H129</f>
        <v>0</v>
      </c>
      <c r="U129" s="29"/>
      <c r="V129" s="29"/>
      <c r="W129" s="29"/>
      <c r="X129" s="29"/>
      <c r="Y129" s="29"/>
      <c r="Z129" s="29"/>
      <c r="AA129" s="29"/>
      <c r="AB129" s="29"/>
      <c r="AC129" s="29"/>
      <c r="AD129" s="29"/>
      <c r="AE129" s="29"/>
      <c r="AR129" s="151" t="s">
        <v>165</v>
      </c>
      <c r="AT129" s="151" t="s">
        <v>160</v>
      </c>
      <c r="AU129" s="151" t="s">
        <v>82</v>
      </c>
      <c r="AY129" s="17" t="s">
        <v>157</v>
      </c>
      <c r="BE129" s="152">
        <f>IF(N129="základní",J129,0)</f>
        <v>0</v>
      </c>
      <c r="BF129" s="152">
        <f>IF(N129="snížená",J129,0)</f>
        <v>0</v>
      </c>
      <c r="BG129" s="152">
        <f>IF(N129="zákl. přenesená",J129,0)</f>
        <v>0</v>
      </c>
      <c r="BH129" s="152">
        <f>IF(N129="sníž. přenesená",J129,0)</f>
        <v>0</v>
      </c>
      <c r="BI129" s="152">
        <f>IF(N129="nulová",J129,0)</f>
        <v>0</v>
      </c>
      <c r="BJ129" s="17" t="s">
        <v>80</v>
      </c>
      <c r="BK129" s="152">
        <f>ROUND(I129*H129,2)</f>
        <v>0</v>
      </c>
      <c r="BL129" s="17" t="s">
        <v>165</v>
      </c>
      <c r="BM129" s="151" t="s">
        <v>973</v>
      </c>
    </row>
    <row r="130" spans="1:65" s="2" customFormat="1" ht="97.5" x14ac:dyDescent="0.2">
      <c r="A130" s="29"/>
      <c r="B130" s="30"/>
      <c r="C130" s="29"/>
      <c r="D130" s="153" t="s">
        <v>167</v>
      </c>
      <c r="E130" s="29"/>
      <c r="F130" s="154" t="s">
        <v>974</v>
      </c>
      <c r="G130" s="29"/>
      <c r="H130" s="29"/>
      <c r="I130" s="29"/>
      <c r="J130" s="29"/>
      <c r="K130" s="29"/>
      <c r="L130" s="30"/>
      <c r="M130" s="155"/>
      <c r="N130" s="156"/>
      <c r="O130" s="55"/>
      <c r="P130" s="55"/>
      <c r="Q130" s="55"/>
      <c r="R130" s="55"/>
      <c r="S130" s="55"/>
      <c r="T130" s="56"/>
      <c r="U130" s="29"/>
      <c r="V130" s="29"/>
      <c r="W130" s="29"/>
      <c r="X130" s="29"/>
      <c r="Y130" s="29"/>
      <c r="Z130" s="29"/>
      <c r="AA130" s="29"/>
      <c r="AB130" s="29"/>
      <c r="AC130" s="29"/>
      <c r="AD130" s="29"/>
      <c r="AE130" s="29"/>
      <c r="AT130" s="17" t="s">
        <v>167</v>
      </c>
      <c r="AU130" s="17" t="s">
        <v>82</v>
      </c>
    </row>
    <row r="131" spans="1:65" s="2" customFormat="1" ht="44.25" customHeight="1" x14ac:dyDescent="0.2">
      <c r="A131" s="29"/>
      <c r="B131" s="140"/>
      <c r="C131" s="141" t="s">
        <v>82</v>
      </c>
      <c r="D131" s="141" t="s">
        <v>160</v>
      </c>
      <c r="E131" s="142" t="s">
        <v>986</v>
      </c>
      <c r="F131" s="143" t="s">
        <v>987</v>
      </c>
      <c r="G131" s="144" t="s">
        <v>163</v>
      </c>
      <c r="H131" s="145">
        <v>30.24</v>
      </c>
      <c r="I131" s="146"/>
      <c r="J131" s="146">
        <f>ROUND(I131*H131,2)</f>
        <v>0</v>
      </c>
      <c r="K131" s="143" t="s">
        <v>201</v>
      </c>
      <c r="L131" s="30"/>
      <c r="M131" s="147" t="s">
        <v>1</v>
      </c>
      <c r="N131" s="148" t="s">
        <v>37</v>
      </c>
      <c r="O131" s="149">
        <v>2.391</v>
      </c>
      <c r="P131" s="149">
        <f>O131*H131</f>
        <v>72.303839999999994</v>
      </c>
      <c r="Q131" s="149">
        <v>0</v>
      </c>
      <c r="R131" s="149">
        <f>Q131*H131</f>
        <v>0</v>
      </c>
      <c r="S131" s="149">
        <v>0</v>
      </c>
      <c r="T131" s="150">
        <f>S131*H131</f>
        <v>0</v>
      </c>
      <c r="U131" s="29"/>
      <c r="V131" s="29"/>
      <c r="W131" s="29"/>
      <c r="X131" s="29"/>
      <c r="Y131" s="29"/>
      <c r="Z131" s="29"/>
      <c r="AA131" s="29"/>
      <c r="AB131" s="29"/>
      <c r="AC131" s="29"/>
      <c r="AD131" s="29"/>
      <c r="AE131" s="29"/>
      <c r="AR131" s="151" t="s">
        <v>165</v>
      </c>
      <c r="AT131" s="151" t="s">
        <v>160</v>
      </c>
      <c r="AU131" s="151" t="s">
        <v>82</v>
      </c>
      <c r="AY131" s="17" t="s">
        <v>157</v>
      </c>
      <c r="BE131" s="152">
        <f>IF(N131="základní",J131,0)</f>
        <v>0</v>
      </c>
      <c r="BF131" s="152">
        <f>IF(N131="snížená",J131,0)</f>
        <v>0</v>
      </c>
      <c r="BG131" s="152">
        <f>IF(N131="zákl. přenesená",J131,0)</f>
        <v>0</v>
      </c>
      <c r="BH131" s="152">
        <f>IF(N131="sníž. přenesená",J131,0)</f>
        <v>0</v>
      </c>
      <c r="BI131" s="152">
        <f>IF(N131="nulová",J131,0)</f>
        <v>0</v>
      </c>
      <c r="BJ131" s="17" t="s">
        <v>80</v>
      </c>
      <c r="BK131" s="152">
        <f>ROUND(I131*H131,2)</f>
        <v>0</v>
      </c>
      <c r="BL131" s="17" t="s">
        <v>165</v>
      </c>
      <c r="BM131" s="151" t="s">
        <v>988</v>
      </c>
    </row>
    <row r="132" spans="1:65" s="2" customFormat="1" ht="39" x14ac:dyDescent="0.2">
      <c r="A132" s="29"/>
      <c r="B132" s="30"/>
      <c r="C132" s="29"/>
      <c r="D132" s="153" t="s">
        <v>167</v>
      </c>
      <c r="E132" s="29"/>
      <c r="F132" s="154" t="s">
        <v>989</v>
      </c>
      <c r="G132" s="29"/>
      <c r="H132" s="29"/>
      <c r="I132" s="29"/>
      <c r="J132" s="29"/>
      <c r="K132" s="29"/>
      <c r="L132" s="30"/>
      <c r="M132" s="155"/>
      <c r="N132" s="156"/>
      <c r="O132" s="55"/>
      <c r="P132" s="55"/>
      <c r="Q132" s="55"/>
      <c r="R132" s="55"/>
      <c r="S132" s="55"/>
      <c r="T132" s="56"/>
      <c r="U132" s="29"/>
      <c r="V132" s="29"/>
      <c r="W132" s="29"/>
      <c r="X132" s="29"/>
      <c r="Y132" s="29"/>
      <c r="Z132" s="29"/>
      <c r="AA132" s="29"/>
      <c r="AB132" s="29"/>
      <c r="AC132" s="29"/>
      <c r="AD132" s="29"/>
      <c r="AE132" s="29"/>
      <c r="AT132" s="17" t="s">
        <v>167</v>
      </c>
      <c r="AU132" s="17" t="s">
        <v>82</v>
      </c>
    </row>
    <row r="133" spans="1:65" s="14" customFormat="1" x14ac:dyDescent="0.2">
      <c r="B133" s="163"/>
      <c r="D133" s="153" t="s">
        <v>169</v>
      </c>
      <c r="E133" s="164" t="s">
        <v>1</v>
      </c>
      <c r="F133" s="165" t="s">
        <v>2209</v>
      </c>
      <c r="H133" s="166">
        <v>30.24</v>
      </c>
      <c r="L133" s="163"/>
      <c r="M133" s="167"/>
      <c r="N133" s="168"/>
      <c r="O133" s="168"/>
      <c r="P133" s="168"/>
      <c r="Q133" s="168"/>
      <c r="R133" s="168"/>
      <c r="S133" s="168"/>
      <c r="T133" s="169"/>
      <c r="AT133" s="164" t="s">
        <v>169</v>
      </c>
      <c r="AU133" s="164" t="s">
        <v>82</v>
      </c>
      <c r="AV133" s="14" t="s">
        <v>82</v>
      </c>
      <c r="AW133" s="14" t="s">
        <v>171</v>
      </c>
      <c r="AX133" s="14" t="s">
        <v>80</v>
      </c>
      <c r="AY133" s="164" t="s">
        <v>157</v>
      </c>
    </row>
    <row r="134" spans="1:65" s="2" customFormat="1" ht="60" x14ac:dyDescent="0.2">
      <c r="A134" s="29"/>
      <c r="B134" s="140"/>
      <c r="C134" s="141" t="s">
        <v>182</v>
      </c>
      <c r="D134" s="141" t="s">
        <v>160</v>
      </c>
      <c r="E134" s="142" t="s">
        <v>995</v>
      </c>
      <c r="F134" s="143" t="s">
        <v>996</v>
      </c>
      <c r="G134" s="144" t="s">
        <v>163</v>
      </c>
      <c r="H134" s="145">
        <v>30.24</v>
      </c>
      <c r="I134" s="146"/>
      <c r="J134" s="146">
        <f>ROUND(I134*H134,2)</f>
        <v>0</v>
      </c>
      <c r="K134" s="143" t="s">
        <v>201</v>
      </c>
      <c r="L134" s="30"/>
      <c r="M134" s="147" t="s">
        <v>1</v>
      </c>
      <c r="N134" s="148" t="s">
        <v>37</v>
      </c>
      <c r="O134" s="149">
        <v>4.5999999999999999E-2</v>
      </c>
      <c r="P134" s="149">
        <f>O134*H134</f>
        <v>1.3910399999999998</v>
      </c>
      <c r="Q134" s="149">
        <v>0</v>
      </c>
      <c r="R134" s="149">
        <f>Q134*H134</f>
        <v>0</v>
      </c>
      <c r="S134" s="149">
        <v>0</v>
      </c>
      <c r="T134" s="150">
        <f>S134*H134</f>
        <v>0</v>
      </c>
      <c r="U134" s="29"/>
      <c r="V134" s="29"/>
      <c r="W134" s="29"/>
      <c r="X134" s="29"/>
      <c r="Y134" s="29"/>
      <c r="Z134" s="29"/>
      <c r="AA134" s="29"/>
      <c r="AB134" s="29"/>
      <c r="AC134" s="29"/>
      <c r="AD134" s="29"/>
      <c r="AE134" s="29"/>
      <c r="AR134" s="151" t="s">
        <v>165</v>
      </c>
      <c r="AT134" s="151" t="s">
        <v>160</v>
      </c>
      <c r="AU134" s="151" t="s">
        <v>82</v>
      </c>
      <c r="AY134" s="17" t="s">
        <v>157</v>
      </c>
      <c r="BE134" s="152">
        <f>IF(N134="základní",J134,0)</f>
        <v>0</v>
      </c>
      <c r="BF134" s="152">
        <f>IF(N134="snížená",J134,0)</f>
        <v>0</v>
      </c>
      <c r="BG134" s="152">
        <f>IF(N134="zákl. přenesená",J134,0)</f>
        <v>0</v>
      </c>
      <c r="BH134" s="152">
        <f>IF(N134="sníž. přenesená",J134,0)</f>
        <v>0</v>
      </c>
      <c r="BI134" s="152">
        <f>IF(N134="nulová",J134,0)</f>
        <v>0</v>
      </c>
      <c r="BJ134" s="17" t="s">
        <v>80</v>
      </c>
      <c r="BK134" s="152">
        <f>ROUND(I134*H134,2)</f>
        <v>0</v>
      </c>
      <c r="BL134" s="17" t="s">
        <v>165</v>
      </c>
      <c r="BM134" s="151" t="s">
        <v>997</v>
      </c>
    </row>
    <row r="135" spans="1:65" s="2" customFormat="1" ht="68.25" x14ac:dyDescent="0.2">
      <c r="A135" s="29"/>
      <c r="B135" s="30"/>
      <c r="C135" s="29"/>
      <c r="D135" s="153" t="s">
        <v>167</v>
      </c>
      <c r="E135" s="29"/>
      <c r="F135" s="154" t="s">
        <v>998</v>
      </c>
      <c r="G135" s="29"/>
      <c r="H135" s="29"/>
      <c r="I135" s="29"/>
      <c r="J135" s="29"/>
      <c r="K135" s="29"/>
      <c r="L135" s="30"/>
      <c r="M135" s="155"/>
      <c r="N135" s="156"/>
      <c r="O135" s="55"/>
      <c r="P135" s="55"/>
      <c r="Q135" s="55"/>
      <c r="R135" s="55"/>
      <c r="S135" s="55"/>
      <c r="T135" s="56"/>
      <c r="U135" s="29"/>
      <c r="V135" s="29"/>
      <c r="W135" s="29"/>
      <c r="X135" s="29"/>
      <c r="Y135" s="29"/>
      <c r="Z135" s="29"/>
      <c r="AA135" s="29"/>
      <c r="AB135" s="29"/>
      <c r="AC135" s="29"/>
      <c r="AD135" s="29"/>
      <c r="AE135" s="29"/>
      <c r="AT135" s="17" t="s">
        <v>167</v>
      </c>
      <c r="AU135" s="17" t="s">
        <v>82</v>
      </c>
    </row>
    <row r="136" spans="1:65" s="14" customFormat="1" x14ac:dyDescent="0.2">
      <c r="B136" s="163"/>
      <c r="D136" s="153" t="s">
        <v>169</v>
      </c>
      <c r="E136" s="164" t="s">
        <v>1</v>
      </c>
      <c r="F136" s="165" t="s">
        <v>2210</v>
      </c>
      <c r="H136" s="166">
        <v>30.24</v>
      </c>
      <c r="L136" s="163"/>
      <c r="M136" s="167"/>
      <c r="N136" s="168"/>
      <c r="O136" s="168"/>
      <c r="P136" s="168"/>
      <c r="Q136" s="168"/>
      <c r="R136" s="168"/>
      <c r="S136" s="168"/>
      <c r="T136" s="169"/>
      <c r="AT136" s="164" t="s">
        <v>169</v>
      </c>
      <c r="AU136" s="164" t="s">
        <v>82</v>
      </c>
      <c r="AV136" s="14" t="s">
        <v>82</v>
      </c>
      <c r="AW136" s="14" t="s">
        <v>171</v>
      </c>
      <c r="AX136" s="14" t="s">
        <v>80</v>
      </c>
      <c r="AY136" s="164" t="s">
        <v>157</v>
      </c>
    </row>
    <row r="137" spans="1:65" s="2" customFormat="1" ht="44.25" customHeight="1" x14ac:dyDescent="0.2">
      <c r="A137" s="29"/>
      <c r="B137" s="140"/>
      <c r="C137" s="141" t="s">
        <v>165</v>
      </c>
      <c r="D137" s="141" t="s">
        <v>160</v>
      </c>
      <c r="E137" s="142" t="s">
        <v>2006</v>
      </c>
      <c r="F137" s="143" t="s">
        <v>2007</v>
      </c>
      <c r="G137" s="144" t="s">
        <v>163</v>
      </c>
      <c r="H137" s="145">
        <v>30.24</v>
      </c>
      <c r="I137" s="146"/>
      <c r="J137" s="146">
        <f>ROUND(I137*H137,2)</f>
        <v>0</v>
      </c>
      <c r="K137" s="143" t="s">
        <v>201</v>
      </c>
      <c r="L137" s="30"/>
      <c r="M137" s="147" t="s">
        <v>1</v>
      </c>
      <c r="N137" s="148" t="s">
        <v>37</v>
      </c>
      <c r="O137" s="149">
        <v>0.19700000000000001</v>
      </c>
      <c r="P137" s="149">
        <f>O137*H137</f>
        <v>5.9572799999999999</v>
      </c>
      <c r="Q137" s="149">
        <v>0</v>
      </c>
      <c r="R137" s="149">
        <f>Q137*H137</f>
        <v>0</v>
      </c>
      <c r="S137" s="149">
        <v>0</v>
      </c>
      <c r="T137" s="150">
        <f>S137*H137</f>
        <v>0</v>
      </c>
      <c r="U137" s="29"/>
      <c r="V137" s="29"/>
      <c r="W137" s="29"/>
      <c r="X137" s="29"/>
      <c r="Y137" s="29"/>
      <c r="Z137" s="29"/>
      <c r="AA137" s="29"/>
      <c r="AB137" s="29"/>
      <c r="AC137" s="29"/>
      <c r="AD137" s="29"/>
      <c r="AE137" s="29"/>
      <c r="AR137" s="151" t="s">
        <v>165</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2211</v>
      </c>
    </row>
    <row r="138" spans="1:65" s="2" customFormat="1" ht="117" x14ac:dyDescent="0.2">
      <c r="A138" s="29"/>
      <c r="B138" s="30"/>
      <c r="C138" s="29"/>
      <c r="D138" s="153" t="s">
        <v>167</v>
      </c>
      <c r="E138" s="29"/>
      <c r="F138" s="154" t="s">
        <v>2009</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14" customFormat="1" x14ac:dyDescent="0.2">
      <c r="B139" s="163"/>
      <c r="D139" s="153" t="s">
        <v>169</v>
      </c>
      <c r="E139" s="164" t="s">
        <v>1</v>
      </c>
      <c r="F139" s="165" t="s">
        <v>2210</v>
      </c>
      <c r="H139" s="166">
        <v>30.24</v>
      </c>
      <c r="L139" s="163"/>
      <c r="M139" s="167"/>
      <c r="N139" s="168"/>
      <c r="O139" s="168"/>
      <c r="P139" s="168"/>
      <c r="Q139" s="168"/>
      <c r="R139" s="168"/>
      <c r="S139" s="168"/>
      <c r="T139" s="169"/>
      <c r="AT139" s="164" t="s">
        <v>169</v>
      </c>
      <c r="AU139" s="164" t="s">
        <v>82</v>
      </c>
      <c r="AV139" s="14" t="s">
        <v>82</v>
      </c>
      <c r="AW139" s="14" t="s">
        <v>171</v>
      </c>
      <c r="AX139" s="14" t="s">
        <v>80</v>
      </c>
      <c r="AY139" s="164" t="s">
        <v>157</v>
      </c>
    </row>
    <row r="140" spans="1:65" s="12" customFormat="1" ht="22.9" customHeight="1" x14ac:dyDescent="0.2">
      <c r="B140" s="128"/>
      <c r="D140" s="129" t="s">
        <v>71</v>
      </c>
      <c r="E140" s="138" t="s">
        <v>182</v>
      </c>
      <c r="F140" s="138" t="s">
        <v>1013</v>
      </c>
      <c r="J140" s="139">
        <f>BK140</f>
        <v>0</v>
      </c>
      <c r="L140" s="128"/>
      <c r="M140" s="132"/>
      <c r="N140" s="133"/>
      <c r="O140" s="133"/>
      <c r="P140" s="134">
        <f>SUM(P141:P167)</f>
        <v>5039.0357249999988</v>
      </c>
      <c r="Q140" s="133"/>
      <c r="R140" s="134">
        <f>SUM(R141:R167)</f>
        <v>27.185845499999999</v>
      </c>
      <c r="S140" s="133"/>
      <c r="T140" s="135">
        <f>SUM(T141:T167)</f>
        <v>14.248080000000002</v>
      </c>
      <c r="AR140" s="129" t="s">
        <v>80</v>
      </c>
      <c r="AT140" s="136" t="s">
        <v>71</v>
      </c>
      <c r="AU140" s="136" t="s">
        <v>80</v>
      </c>
      <c r="AY140" s="129" t="s">
        <v>157</v>
      </c>
      <c r="BK140" s="137">
        <f>SUM(BK141:BK167)</f>
        <v>0</v>
      </c>
    </row>
    <row r="141" spans="1:65" s="2" customFormat="1" ht="16.5" customHeight="1" x14ac:dyDescent="0.2">
      <c r="A141" s="29"/>
      <c r="B141" s="140"/>
      <c r="C141" s="141" t="s">
        <v>158</v>
      </c>
      <c r="D141" s="141" t="s">
        <v>160</v>
      </c>
      <c r="E141" s="142" t="s">
        <v>2212</v>
      </c>
      <c r="F141" s="143" t="s">
        <v>2213</v>
      </c>
      <c r="G141" s="144" t="s">
        <v>275</v>
      </c>
      <c r="H141" s="145">
        <v>148</v>
      </c>
      <c r="I141" s="146"/>
      <c r="J141" s="146">
        <f>ROUND(I141*H141,2)</f>
        <v>0</v>
      </c>
      <c r="K141" s="143" t="s">
        <v>201</v>
      </c>
      <c r="L141" s="30"/>
      <c r="M141" s="147" t="s">
        <v>1</v>
      </c>
      <c r="N141" s="148" t="s">
        <v>37</v>
      </c>
      <c r="O141" s="149">
        <v>6.9000000000000006E-2</v>
      </c>
      <c r="P141" s="149">
        <f>O141*H141</f>
        <v>10.212000000000002</v>
      </c>
      <c r="Q141" s="149">
        <v>0</v>
      </c>
      <c r="R141" s="149">
        <f>Q141*H141</f>
        <v>0</v>
      </c>
      <c r="S141" s="149">
        <v>0</v>
      </c>
      <c r="T141" s="150">
        <f>S141*H141</f>
        <v>0</v>
      </c>
      <c r="U141" s="29"/>
      <c r="V141" s="29"/>
      <c r="W141" s="29"/>
      <c r="X141" s="29"/>
      <c r="Y141" s="29"/>
      <c r="Z141" s="29"/>
      <c r="AA141" s="29"/>
      <c r="AB141" s="29"/>
      <c r="AC141" s="29"/>
      <c r="AD141" s="29"/>
      <c r="AE141" s="29"/>
      <c r="AR141" s="151" t="s">
        <v>165</v>
      </c>
      <c r="AT141" s="151" t="s">
        <v>160</v>
      </c>
      <c r="AU141" s="151" t="s">
        <v>82</v>
      </c>
      <c r="AY141" s="17" t="s">
        <v>157</v>
      </c>
      <c r="BE141" s="152">
        <f>IF(N141="základní",J141,0)</f>
        <v>0</v>
      </c>
      <c r="BF141" s="152">
        <f>IF(N141="snížená",J141,0)</f>
        <v>0</v>
      </c>
      <c r="BG141" s="152">
        <f>IF(N141="zákl. přenesená",J141,0)</f>
        <v>0</v>
      </c>
      <c r="BH141" s="152">
        <f>IF(N141="sníž. přenesená",J141,0)</f>
        <v>0</v>
      </c>
      <c r="BI141" s="152">
        <f>IF(N141="nulová",J141,0)</f>
        <v>0</v>
      </c>
      <c r="BJ141" s="17" t="s">
        <v>80</v>
      </c>
      <c r="BK141" s="152">
        <f>ROUND(I141*H141,2)</f>
        <v>0</v>
      </c>
      <c r="BL141" s="17" t="s">
        <v>165</v>
      </c>
      <c r="BM141" s="151" t="s">
        <v>2214</v>
      </c>
    </row>
    <row r="142" spans="1:65" s="2" customFormat="1" ht="29.25" x14ac:dyDescent="0.2">
      <c r="A142" s="29"/>
      <c r="B142" s="30"/>
      <c r="C142" s="29"/>
      <c r="D142" s="153" t="s">
        <v>167</v>
      </c>
      <c r="E142" s="29"/>
      <c r="F142" s="154" t="s">
        <v>2215</v>
      </c>
      <c r="G142" s="29"/>
      <c r="H142" s="29"/>
      <c r="I142" s="29"/>
      <c r="J142" s="29"/>
      <c r="K142" s="29"/>
      <c r="L142" s="30"/>
      <c r="M142" s="155"/>
      <c r="N142" s="156"/>
      <c r="O142" s="55"/>
      <c r="P142" s="55"/>
      <c r="Q142" s="55"/>
      <c r="R142" s="55"/>
      <c r="S142" s="55"/>
      <c r="T142" s="56"/>
      <c r="U142" s="29"/>
      <c r="V142" s="29"/>
      <c r="W142" s="29"/>
      <c r="X142" s="29"/>
      <c r="Y142" s="29"/>
      <c r="Z142" s="29"/>
      <c r="AA142" s="29"/>
      <c r="AB142" s="29"/>
      <c r="AC142" s="29"/>
      <c r="AD142" s="29"/>
      <c r="AE142" s="29"/>
      <c r="AT142" s="17" t="s">
        <v>167</v>
      </c>
      <c r="AU142" s="17" t="s">
        <v>82</v>
      </c>
    </row>
    <row r="143" spans="1:65" s="14" customFormat="1" x14ac:dyDescent="0.2">
      <c r="B143" s="163"/>
      <c r="D143" s="153" t="s">
        <v>169</v>
      </c>
      <c r="E143" s="164" t="s">
        <v>1</v>
      </c>
      <c r="F143" s="165" t="s">
        <v>2293</v>
      </c>
      <c r="H143" s="166">
        <v>148</v>
      </c>
      <c r="L143" s="163"/>
      <c r="M143" s="167"/>
      <c r="N143" s="168"/>
      <c r="O143" s="168"/>
      <c r="P143" s="168"/>
      <c r="Q143" s="168"/>
      <c r="R143" s="168"/>
      <c r="S143" s="168"/>
      <c r="T143" s="169"/>
      <c r="AT143" s="164" t="s">
        <v>169</v>
      </c>
      <c r="AU143" s="164" t="s">
        <v>82</v>
      </c>
      <c r="AV143" s="14" t="s">
        <v>82</v>
      </c>
      <c r="AW143" s="14" t="s">
        <v>171</v>
      </c>
      <c r="AX143" s="14" t="s">
        <v>80</v>
      </c>
      <c r="AY143" s="164" t="s">
        <v>157</v>
      </c>
    </row>
    <row r="144" spans="1:65" s="2" customFormat="1" ht="24" x14ac:dyDescent="0.2">
      <c r="A144" s="29"/>
      <c r="B144" s="140"/>
      <c r="C144" s="141" t="s">
        <v>204</v>
      </c>
      <c r="D144" s="141" t="s">
        <v>160</v>
      </c>
      <c r="E144" s="142" t="s">
        <v>2217</v>
      </c>
      <c r="F144" s="143" t="s">
        <v>2218</v>
      </c>
      <c r="G144" s="144" t="s">
        <v>195</v>
      </c>
      <c r="H144" s="145">
        <v>901.5</v>
      </c>
      <c r="I144" s="146"/>
      <c r="J144" s="146">
        <f>ROUND(I144*H144,2)</f>
        <v>0</v>
      </c>
      <c r="K144" s="143" t="s">
        <v>201</v>
      </c>
      <c r="L144" s="30"/>
      <c r="M144" s="147" t="s">
        <v>1</v>
      </c>
      <c r="N144" s="148" t="s">
        <v>37</v>
      </c>
      <c r="O144" s="149">
        <v>0.14000000000000001</v>
      </c>
      <c r="P144" s="149">
        <f>O144*H144</f>
        <v>126.21000000000001</v>
      </c>
      <c r="Q144" s="149">
        <v>0</v>
      </c>
      <c r="R144" s="149">
        <f>Q144*H144</f>
        <v>0</v>
      </c>
      <c r="S144" s="149">
        <v>0</v>
      </c>
      <c r="T144" s="150">
        <f>S144*H144</f>
        <v>0</v>
      </c>
      <c r="U144" s="29"/>
      <c r="V144" s="29"/>
      <c r="W144" s="29"/>
      <c r="X144" s="29"/>
      <c r="Y144" s="29"/>
      <c r="Z144" s="29"/>
      <c r="AA144" s="29"/>
      <c r="AB144" s="29"/>
      <c r="AC144" s="29"/>
      <c r="AD144" s="29"/>
      <c r="AE144" s="29"/>
      <c r="AR144" s="151" t="s">
        <v>165</v>
      </c>
      <c r="AT144" s="151" t="s">
        <v>160</v>
      </c>
      <c r="AU144" s="151" t="s">
        <v>82</v>
      </c>
      <c r="AY144" s="17" t="s">
        <v>157</v>
      </c>
      <c r="BE144" s="152">
        <f>IF(N144="základní",J144,0)</f>
        <v>0</v>
      </c>
      <c r="BF144" s="152">
        <f>IF(N144="snížená",J144,0)</f>
        <v>0</v>
      </c>
      <c r="BG144" s="152">
        <f>IF(N144="zákl. přenesená",J144,0)</f>
        <v>0</v>
      </c>
      <c r="BH144" s="152">
        <f>IF(N144="sníž. přenesená",J144,0)</f>
        <v>0</v>
      </c>
      <c r="BI144" s="152">
        <f>IF(N144="nulová",J144,0)</f>
        <v>0</v>
      </c>
      <c r="BJ144" s="17" t="s">
        <v>80</v>
      </c>
      <c r="BK144" s="152">
        <f>ROUND(I144*H144,2)</f>
        <v>0</v>
      </c>
      <c r="BL144" s="17" t="s">
        <v>165</v>
      </c>
      <c r="BM144" s="151" t="s">
        <v>2219</v>
      </c>
    </row>
    <row r="145" spans="1:65" s="2" customFormat="1" ht="19.5" x14ac:dyDescent="0.2">
      <c r="A145" s="29"/>
      <c r="B145" s="30"/>
      <c r="C145" s="29"/>
      <c r="D145" s="153" t="s">
        <v>979</v>
      </c>
      <c r="E145" s="29"/>
      <c r="F145" s="154" t="s">
        <v>2220</v>
      </c>
      <c r="G145" s="29"/>
      <c r="H145" s="29"/>
      <c r="I145" s="29"/>
      <c r="J145" s="29"/>
      <c r="K145" s="29"/>
      <c r="L145" s="30"/>
      <c r="M145" s="155"/>
      <c r="N145" s="156"/>
      <c r="O145" s="55"/>
      <c r="P145" s="55"/>
      <c r="Q145" s="55"/>
      <c r="R145" s="55"/>
      <c r="S145" s="55"/>
      <c r="T145" s="56"/>
      <c r="U145" s="29"/>
      <c r="V145" s="29"/>
      <c r="W145" s="29"/>
      <c r="X145" s="29"/>
      <c r="Y145" s="29"/>
      <c r="Z145" s="29"/>
      <c r="AA145" s="29"/>
      <c r="AB145" s="29"/>
      <c r="AC145" s="29"/>
      <c r="AD145" s="29"/>
      <c r="AE145" s="29"/>
      <c r="AT145" s="17" t="s">
        <v>979</v>
      </c>
      <c r="AU145" s="17" t="s">
        <v>82</v>
      </c>
    </row>
    <row r="146" spans="1:65" s="14" customFormat="1" x14ac:dyDescent="0.2">
      <c r="B146" s="163"/>
      <c r="D146" s="153" t="s">
        <v>169</v>
      </c>
      <c r="E146" s="164" t="s">
        <v>1</v>
      </c>
      <c r="F146" s="165" t="s">
        <v>2294</v>
      </c>
      <c r="H146" s="166">
        <v>901.5</v>
      </c>
      <c r="L146" s="163"/>
      <c r="M146" s="167"/>
      <c r="N146" s="168"/>
      <c r="O146" s="168"/>
      <c r="P146" s="168"/>
      <c r="Q146" s="168"/>
      <c r="R146" s="168"/>
      <c r="S146" s="168"/>
      <c r="T146" s="169"/>
      <c r="AT146" s="164" t="s">
        <v>169</v>
      </c>
      <c r="AU146" s="164" t="s">
        <v>82</v>
      </c>
      <c r="AV146" s="14" t="s">
        <v>82</v>
      </c>
      <c r="AW146" s="14" t="s">
        <v>171</v>
      </c>
      <c r="AX146" s="14" t="s">
        <v>80</v>
      </c>
      <c r="AY146" s="164" t="s">
        <v>157</v>
      </c>
    </row>
    <row r="147" spans="1:65" s="2" customFormat="1" ht="24" x14ac:dyDescent="0.2">
      <c r="A147" s="29"/>
      <c r="B147" s="140"/>
      <c r="C147" s="141" t="s">
        <v>212</v>
      </c>
      <c r="D147" s="141" t="s">
        <v>160</v>
      </c>
      <c r="E147" s="142" t="s">
        <v>2222</v>
      </c>
      <c r="F147" s="143" t="s">
        <v>2223</v>
      </c>
      <c r="G147" s="144" t="s">
        <v>195</v>
      </c>
      <c r="H147" s="145">
        <v>1642.8</v>
      </c>
      <c r="I147" s="146"/>
      <c r="J147" s="146">
        <f>ROUND(I147*H147,2)</f>
        <v>0</v>
      </c>
      <c r="K147" s="143" t="s">
        <v>201</v>
      </c>
      <c r="L147" s="30"/>
      <c r="M147" s="147" t="s">
        <v>1</v>
      </c>
      <c r="N147" s="148" t="s">
        <v>37</v>
      </c>
      <c r="O147" s="149">
        <v>0.14000000000000001</v>
      </c>
      <c r="P147" s="149">
        <f>O147*H147</f>
        <v>229.99200000000002</v>
      </c>
      <c r="Q147" s="149">
        <v>0</v>
      </c>
      <c r="R147" s="149">
        <f>Q147*H147</f>
        <v>0</v>
      </c>
      <c r="S147" s="149">
        <v>0</v>
      </c>
      <c r="T147" s="150">
        <f>S147*H147</f>
        <v>0</v>
      </c>
      <c r="U147" s="29"/>
      <c r="V147" s="29"/>
      <c r="W147" s="29"/>
      <c r="X147" s="29"/>
      <c r="Y147" s="29"/>
      <c r="Z147" s="29"/>
      <c r="AA147" s="29"/>
      <c r="AB147" s="29"/>
      <c r="AC147" s="29"/>
      <c r="AD147" s="29"/>
      <c r="AE147" s="29"/>
      <c r="AR147" s="151" t="s">
        <v>165</v>
      </c>
      <c r="AT147" s="151" t="s">
        <v>160</v>
      </c>
      <c r="AU147" s="151" t="s">
        <v>82</v>
      </c>
      <c r="AY147" s="17" t="s">
        <v>157</v>
      </c>
      <c r="BE147" s="152">
        <f>IF(N147="základní",J147,0)</f>
        <v>0</v>
      </c>
      <c r="BF147" s="152">
        <f>IF(N147="snížená",J147,0)</f>
        <v>0</v>
      </c>
      <c r="BG147" s="152">
        <f>IF(N147="zákl. přenesená",J147,0)</f>
        <v>0</v>
      </c>
      <c r="BH147" s="152">
        <f>IF(N147="sníž. přenesená",J147,0)</f>
        <v>0</v>
      </c>
      <c r="BI147" s="152">
        <f>IF(N147="nulová",J147,0)</f>
        <v>0</v>
      </c>
      <c r="BJ147" s="17" t="s">
        <v>80</v>
      </c>
      <c r="BK147" s="152">
        <f>ROUND(I147*H147,2)</f>
        <v>0</v>
      </c>
      <c r="BL147" s="17" t="s">
        <v>165</v>
      </c>
      <c r="BM147" s="151" t="s">
        <v>2224</v>
      </c>
    </row>
    <row r="148" spans="1:65" s="14" customFormat="1" x14ac:dyDescent="0.2">
      <c r="B148" s="163"/>
      <c r="D148" s="153" t="s">
        <v>169</v>
      </c>
      <c r="E148" s="164" t="s">
        <v>1</v>
      </c>
      <c r="F148" s="165" t="s">
        <v>2295</v>
      </c>
      <c r="H148" s="166">
        <v>1642.8</v>
      </c>
      <c r="L148" s="163"/>
      <c r="M148" s="167"/>
      <c r="N148" s="168"/>
      <c r="O148" s="168"/>
      <c r="P148" s="168"/>
      <c r="Q148" s="168"/>
      <c r="R148" s="168"/>
      <c r="S148" s="168"/>
      <c r="T148" s="169"/>
      <c r="AT148" s="164" t="s">
        <v>169</v>
      </c>
      <c r="AU148" s="164" t="s">
        <v>82</v>
      </c>
      <c r="AV148" s="14" t="s">
        <v>82</v>
      </c>
      <c r="AW148" s="14" t="s">
        <v>171</v>
      </c>
      <c r="AX148" s="14" t="s">
        <v>80</v>
      </c>
      <c r="AY148" s="164" t="s">
        <v>157</v>
      </c>
    </row>
    <row r="149" spans="1:65" s="2" customFormat="1" ht="55.5" customHeight="1" x14ac:dyDescent="0.2">
      <c r="A149" s="29"/>
      <c r="B149" s="140"/>
      <c r="C149" s="141" t="s">
        <v>187</v>
      </c>
      <c r="D149" s="141" t="s">
        <v>160</v>
      </c>
      <c r="E149" s="142" t="s">
        <v>2226</v>
      </c>
      <c r="F149" s="143" t="s">
        <v>2227</v>
      </c>
      <c r="G149" s="144" t="s">
        <v>195</v>
      </c>
      <c r="H149" s="145">
        <v>450.75</v>
      </c>
      <c r="I149" s="146"/>
      <c r="J149" s="146">
        <f>ROUND(I149*H149,2)</f>
        <v>0</v>
      </c>
      <c r="K149" s="143" t="s">
        <v>201</v>
      </c>
      <c r="L149" s="30"/>
      <c r="M149" s="147" t="s">
        <v>1</v>
      </c>
      <c r="N149" s="148" t="s">
        <v>37</v>
      </c>
      <c r="O149" s="149">
        <v>2.633</v>
      </c>
      <c r="P149" s="149">
        <f>O149*H149</f>
        <v>1186.82475</v>
      </c>
      <c r="Q149" s="149">
        <v>2.137E-2</v>
      </c>
      <c r="R149" s="149">
        <f>Q149*H149</f>
        <v>9.6325275000000001</v>
      </c>
      <c r="S149" s="149">
        <v>0</v>
      </c>
      <c r="T149" s="150">
        <f>S149*H149</f>
        <v>0</v>
      </c>
      <c r="U149" s="29"/>
      <c r="V149" s="29"/>
      <c r="W149" s="29"/>
      <c r="X149" s="29"/>
      <c r="Y149" s="29"/>
      <c r="Z149" s="29"/>
      <c r="AA149" s="29"/>
      <c r="AB149" s="29"/>
      <c r="AC149" s="29"/>
      <c r="AD149" s="29"/>
      <c r="AE149" s="29"/>
      <c r="AR149" s="151" t="s">
        <v>165</v>
      </c>
      <c r="AT149" s="151" t="s">
        <v>160</v>
      </c>
      <c r="AU149" s="151" t="s">
        <v>82</v>
      </c>
      <c r="AY149" s="17" t="s">
        <v>157</v>
      </c>
      <c r="BE149" s="152">
        <f>IF(N149="základní",J149,0)</f>
        <v>0</v>
      </c>
      <c r="BF149" s="152">
        <f>IF(N149="snížená",J149,0)</f>
        <v>0</v>
      </c>
      <c r="BG149" s="152">
        <f>IF(N149="zákl. přenesená",J149,0)</f>
        <v>0</v>
      </c>
      <c r="BH149" s="152">
        <f>IF(N149="sníž. přenesená",J149,0)</f>
        <v>0</v>
      </c>
      <c r="BI149" s="152">
        <f>IF(N149="nulová",J149,0)</f>
        <v>0</v>
      </c>
      <c r="BJ149" s="17" t="s">
        <v>80</v>
      </c>
      <c r="BK149" s="152">
        <f>ROUND(I149*H149,2)</f>
        <v>0</v>
      </c>
      <c r="BL149" s="17" t="s">
        <v>165</v>
      </c>
      <c r="BM149" s="151" t="s">
        <v>2228</v>
      </c>
    </row>
    <row r="150" spans="1:65" s="2" customFormat="1" ht="68.25" x14ac:dyDescent="0.2">
      <c r="A150" s="29"/>
      <c r="B150" s="30"/>
      <c r="C150" s="29"/>
      <c r="D150" s="153" t="s">
        <v>167</v>
      </c>
      <c r="E150" s="29"/>
      <c r="F150" s="154" t="s">
        <v>2229</v>
      </c>
      <c r="G150" s="29"/>
      <c r="H150" s="29"/>
      <c r="I150" s="29"/>
      <c r="J150" s="29"/>
      <c r="K150" s="29"/>
      <c r="L150" s="30"/>
      <c r="M150" s="155"/>
      <c r="N150" s="156"/>
      <c r="O150" s="55"/>
      <c r="P150" s="55"/>
      <c r="Q150" s="55"/>
      <c r="R150" s="55"/>
      <c r="S150" s="55"/>
      <c r="T150" s="56"/>
      <c r="U150" s="29"/>
      <c r="V150" s="29"/>
      <c r="W150" s="29"/>
      <c r="X150" s="29"/>
      <c r="Y150" s="29"/>
      <c r="Z150" s="29"/>
      <c r="AA150" s="29"/>
      <c r="AB150" s="29"/>
      <c r="AC150" s="29"/>
      <c r="AD150" s="29"/>
      <c r="AE150" s="29"/>
      <c r="AT150" s="17" t="s">
        <v>167</v>
      </c>
      <c r="AU150" s="17" t="s">
        <v>82</v>
      </c>
    </row>
    <row r="151" spans="1:65" s="2" customFormat="1" ht="19.5" x14ac:dyDescent="0.2">
      <c r="A151" s="29"/>
      <c r="B151" s="30"/>
      <c r="C151" s="29"/>
      <c r="D151" s="153" t="s">
        <v>979</v>
      </c>
      <c r="E151" s="29"/>
      <c r="F151" s="154" t="s">
        <v>2230</v>
      </c>
      <c r="G151" s="29"/>
      <c r="H151" s="29"/>
      <c r="I151" s="29"/>
      <c r="J151" s="29"/>
      <c r="K151" s="29"/>
      <c r="L151" s="30"/>
      <c r="M151" s="155"/>
      <c r="N151" s="156"/>
      <c r="O151" s="55"/>
      <c r="P151" s="55"/>
      <c r="Q151" s="55"/>
      <c r="R151" s="55"/>
      <c r="S151" s="55"/>
      <c r="T151" s="56"/>
      <c r="U151" s="29"/>
      <c r="V151" s="29"/>
      <c r="W151" s="29"/>
      <c r="X151" s="29"/>
      <c r="Y151" s="29"/>
      <c r="Z151" s="29"/>
      <c r="AA151" s="29"/>
      <c r="AB151" s="29"/>
      <c r="AC151" s="29"/>
      <c r="AD151" s="29"/>
      <c r="AE151" s="29"/>
      <c r="AT151" s="17" t="s">
        <v>979</v>
      </c>
      <c r="AU151" s="17" t="s">
        <v>82</v>
      </c>
    </row>
    <row r="152" spans="1:65" s="14" customFormat="1" x14ac:dyDescent="0.2">
      <c r="B152" s="163"/>
      <c r="D152" s="153" t="s">
        <v>169</v>
      </c>
      <c r="E152" s="164" t="s">
        <v>1</v>
      </c>
      <c r="F152" s="165" t="s">
        <v>2296</v>
      </c>
      <c r="H152" s="166">
        <v>450.75</v>
      </c>
      <c r="L152" s="163"/>
      <c r="M152" s="167"/>
      <c r="N152" s="168"/>
      <c r="O152" s="168"/>
      <c r="P152" s="168"/>
      <c r="Q152" s="168"/>
      <c r="R152" s="168"/>
      <c r="S152" s="168"/>
      <c r="T152" s="169"/>
      <c r="AT152" s="164" t="s">
        <v>169</v>
      </c>
      <c r="AU152" s="164" t="s">
        <v>82</v>
      </c>
      <c r="AV152" s="14" t="s">
        <v>82</v>
      </c>
      <c r="AW152" s="14" t="s">
        <v>171</v>
      </c>
      <c r="AX152" s="14" t="s">
        <v>80</v>
      </c>
      <c r="AY152" s="164" t="s">
        <v>157</v>
      </c>
    </row>
    <row r="153" spans="1:65" s="2" customFormat="1" ht="55.5" customHeight="1" x14ac:dyDescent="0.2">
      <c r="A153" s="29"/>
      <c r="B153" s="140"/>
      <c r="C153" s="141" t="s">
        <v>226</v>
      </c>
      <c r="D153" s="141" t="s">
        <v>160</v>
      </c>
      <c r="E153" s="142" t="s">
        <v>2232</v>
      </c>
      <c r="F153" s="143" t="s">
        <v>2233</v>
      </c>
      <c r="G153" s="144" t="s">
        <v>195</v>
      </c>
      <c r="H153" s="145">
        <v>821.4</v>
      </c>
      <c r="I153" s="146"/>
      <c r="J153" s="146">
        <f>ROUND(I153*H153,2)</f>
        <v>0</v>
      </c>
      <c r="K153" s="143" t="s">
        <v>201</v>
      </c>
      <c r="L153" s="30"/>
      <c r="M153" s="147" t="s">
        <v>1</v>
      </c>
      <c r="N153" s="148" t="s">
        <v>37</v>
      </c>
      <c r="O153" s="149">
        <v>3.3780000000000001</v>
      </c>
      <c r="P153" s="149">
        <f>O153*H153</f>
        <v>2774.6891999999998</v>
      </c>
      <c r="Q153" s="149">
        <v>2.137E-2</v>
      </c>
      <c r="R153" s="149">
        <f>Q153*H153</f>
        <v>17.553318000000001</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2234</v>
      </c>
    </row>
    <row r="154" spans="1:65" s="2" customFormat="1" ht="68.25" x14ac:dyDescent="0.2">
      <c r="A154" s="29"/>
      <c r="B154" s="30"/>
      <c r="C154" s="29"/>
      <c r="D154" s="153" t="s">
        <v>167</v>
      </c>
      <c r="E154" s="29"/>
      <c r="F154" s="154" t="s">
        <v>2229</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2" customFormat="1" ht="19.5" x14ac:dyDescent="0.2">
      <c r="A155" s="29"/>
      <c r="B155" s="30"/>
      <c r="C155" s="29"/>
      <c r="D155" s="153" t="s">
        <v>979</v>
      </c>
      <c r="E155" s="29"/>
      <c r="F155" s="154" t="s">
        <v>2235</v>
      </c>
      <c r="G155" s="29"/>
      <c r="H155" s="29"/>
      <c r="I155" s="29"/>
      <c r="J155" s="29"/>
      <c r="K155" s="29"/>
      <c r="L155" s="30"/>
      <c r="M155" s="155"/>
      <c r="N155" s="156"/>
      <c r="O155" s="55"/>
      <c r="P155" s="55"/>
      <c r="Q155" s="55"/>
      <c r="R155" s="55"/>
      <c r="S155" s="55"/>
      <c r="T155" s="56"/>
      <c r="U155" s="29"/>
      <c r="V155" s="29"/>
      <c r="W155" s="29"/>
      <c r="X155" s="29"/>
      <c r="Y155" s="29"/>
      <c r="Z155" s="29"/>
      <c r="AA155" s="29"/>
      <c r="AB155" s="29"/>
      <c r="AC155" s="29"/>
      <c r="AD155" s="29"/>
      <c r="AE155" s="29"/>
      <c r="AT155" s="17" t="s">
        <v>979</v>
      </c>
      <c r="AU155" s="17" t="s">
        <v>82</v>
      </c>
    </row>
    <row r="156" spans="1:65" s="14" customFormat="1" x14ac:dyDescent="0.2">
      <c r="B156" s="163"/>
      <c r="D156" s="153" t="s">
        <v>169</v>
      </c>
      <c r="E156" s="164" t="s">
        <v>1</v>
      </c>
      <c r="F156" s="165" t="s">
        <v>2297</v>
      </c>
      <c r="H156" s="166">
        <v>821.4</v>
      </c>
      <c r="L156" s="163"/>
      <c r="M156" s="167"/>
      <c r="N156" s="168"/>
      <c r="O156" s="168"/>
      <c r="P156" s="168"/>
      <c r="Q156" s="168"/>
      <c r="R156" s="168"/>
      <c r="S156" s="168"/>
      <c r="T156" s="169"/>
      <c r="AT156" s="164" t="s">
        <v>169</v>
      </c>
      <c r="AU156" s="164" t="s">
        <v>82</v>
      </c>
      <c r="AV156" s="14" t="s">
        <v>82</v>
      </c>
      <c r="AW156" s="14" t="s">
        <v>171</v>
      </c>
      <c r="AX156" s="14" t="s">
        <v>80</v>
      </c>
      <c r="AY156" s="164" t="s">
        <v>157</v>
      </c>
    </row>
    <row r="157" spans="1:65" s="2" customFormat="1" ht="44.25" customHeight="1" x14ac:dyDescent="0.2">
      <c r="A157" s="29"/>
      <c r="B157" s="140"/>
      <c r="C157" s="141" t="s">
        <v>234</v>
      </c>
      <c r="D157" s="141" t="s">
        <v>160</v>
      </c>
      <c r="E157" s="142" t="s">
        <v>2237</v>
      </c>
      <c r="F157" s="143" t="s">
        <v>2238</v>
      </c>
      <c r="G157" s="144" t="s">
        <v>195</v>
      </c>
      <c r="H157" s="145">
        <v>315.52499999999998</v>
      </c>
      <c r="I157" s="146"/>
      <c r="J157" s="146">
        <f>ROUND(I157*H157,2)</f>
        <v>0</v>
      </c>
      <c r="K157" s="143" t="s">
        <v>201</v>
      </c>
      <c r="L157" s="30"/>
      <c r="M157" s="147" t="s">
        <v>1</v>
      </c>
      <c r="N157" s="148" t="s">
        <v>37</v>
      </c>
      <c r="O157" s="149">
        <v>0.72299999999999998</v>
      </c>
      <c r="P157" s="149">
        <f>O157*H157</f>
        <v>228.12457499999996</v>
      </c>
      <c r="Q157" s="149">
        <v>0</v>
      </c>
      <c r="R157" s="149">
        <f>Q157*H157</f>
        <v>0</v>
      </c>
      <c r="S157" s="149">
        <v>1.6E-2</v>
      </c>
      <c r="T157" s="150">
        <f>S157*H157</f>
        <v>5.0484</v>
      </c>
      <c r="U157" s="29"/>
      <c r="V157" s="29"/>
      <c r="W157" s="29"/>
      <c r="X157" s="29"/>
      <c r="Y157" s="29"/>
      <c r="Z157" s="29"/>
      <c r="AA157" s="29"/>
      <c r="AB157" s="29"/>
      <c r="AC157" s="29"/>
      <c r="AD157" s="29"/>
      <c r="AE157" s="29"/>
      <c r="AR157" s="151" t="s">
        <v>165</v>
      </c>
      <c r="AT157" s="151" t="s">
        <v>160</v>
      </c>
      <c r="AU157" s="151" t="s">
        <v>82</v>
      </c>
      <c r="AY157" s="17" t="s">
        <v>157</v>
      </c>
      <c r="BE157" s="152">
        <f>IF(N157="základní",J157,0)</f>
        <v>0</v>
      </c>
      <c r="BF157" s="152">
        <f>IF(N157="snížená",J157,0)</f>
        <v>0</v>
      </c>
      <c r="BG157" s="152">
        <f>IF(N157="zákl. přenesená",J157,0)</f>
        <v>0</v>
      </c>
      <c r="BH157" s="152">
        <f>IF(N157="sníž. přenesená",J157,0)</f>
        <v>0</v>
      </c>
      <c r="BI157" s="152">
        <f>IF(N157="nulová",J157,0)</f>
        <v>0</v>
      </c>
      <c r="BJ157" s="17" t="s">
        <v>80</v>
      </c>
      <c r="BK157" s="152">
        <f>ROUND(I157*H157,2)</f>
        <v>0</v>
      </c>
      <c r="BL157" s="17" t="s">
        <v>165</v>
      </c>
      <c r="BM157" s="151" t="s">
        <v>2239</v>
      </c>
    </row>
    <row r="158" spans="1:65" s="2" customFormat="1" ht="58.5" x14ac:dyDescent="0.2">
      <c r="A158" s="29"/>
      <c r="B158" s="30"/>
      <c r="C158" s="29"/>
      <c r="D158" s="153" t="s">
        <v>167</v>
      </c>
      <c r="E158" s="29"/>
      <c r="F158" s="154" t="s">
        <v>2240</v>
      </c>
      <c r="G158" s="29"/>
      <c r="H158" s="29"/>
      <c r="I158" s="29"/>
      <c r="J158" s="29"/>
      <c r="K158" s="29"/>
      <c r="L158" s="30"/>
      <c r="M158" s="155"/>
      <c r="N158" s="156"/>
      <c r="O158" s="55"/>
      <c r="P158" s="55"/>
      <c r="Q158" s="55"/>
      <c r="R158" s="55"/>
      <c r="S158" s="55"/>
      <c r="T158" s="56"/>
      <c r="U158" s="29"/>
      <c r="V158" s="29"/>
      <c r="W158" s="29"/>
      <c r="X158" s="29"/>
      <c r="Y158" s="29"/>
      <c r="Z158" s="29"/>
      <c r="AA158" s="29"/>
      <c r="AB158" s="29"/>
      <c r="AC158" s="29"/>
      <c r="AD158" s="29"/>
      <c r="AE158" s="29"/>
      <c r="AT158" s="17" t="s">
        <v>167</v>
      </c>
      <c r="AU158" s="17" t="s">
        <v>82</v>
      </c>
    </row>
    <row r="159" spans="1:65" s="2" customFormat="1" ht="19.5" x14ac:dyDescent="0.2">
      <c r="A159" s="29"/>
      <c r="B159" s="30"/>
      <c r="C159" s="29"/>
      <c r="D159" s="153" t="s">
        <v>979</v>
      </c>
      <c r="E159" s="29"/>
      <c r="F159" s="154" t="s">
        <v>2241</v>
      </c>
      <c r="G159" s="29"/>
      <c r="H159" s="29"/>
      <c r="I159" s="29"/>
      <c r="J159" s="29"/>
      <c r="K159" s="29"/>
      <c r="L159" s="30"/>
      <c r="M159" s="155"/>
      <c r="N159" s="156"/>
      <c r="O159" s="55"/>
      <c r="P159" s="55"/>
      <c r="Q159" s="55"/>
      <c r="R159" s="55"/>
      <c r="S159" s="55"/>
      <c r="T159" s="56"/>
      <c r="U159" s="29"/>
      <c r="V159" s="29"/>
      <c r="W159" s="29"/>
      <c r="X159" s="29"/>
      <c r="Y159" s="29"/>
      <c r="Z159" s="29"/>
      <c r="AA159" s="29"/>
      <c r="AB159" s="29"/>
      <c r="AC159" s="29"/>
      <c r="AD159" s="29"/>
      <c r="AE159" s="29"/>
      <c r="AT159" s="17" t="s">
        <v>979</v>
      </c>
      <c r="AU159" s="17" t="s">
        <v>82</v>
      </c>
    </row>
    <row r="160" spans="1:65" s="14" customFormat="1" x14ac:dyDescent="0.2">
      <c r="B160" s="163"/>
      <c r="D160" s="153" t="s">
        <v>169</v>
      </c>
      <c r="E160" s="164" t="s">
        <v>1</v>
      </c>
      <c r="F160" s="165" t="s">
        <v>2298</v>
      </c>
      <c r="H160" s="166">
        <v>315.52499999999998</v>
      </c>
      <c r="L160" s="163"/>
      <c r="M160" s="167"/>
      <c r="N160" s="168"/>
      <c r="O160" s="168"/>
      <c r="P160" s="168"/>
      <c r="Q160" s="168"/>
      <c r="R160" s="168"/>
      <c r="S160" s="168"/>
      <c r="T160" s="169"/>
      <c r="AT160" s="164" t="s">
        <v>169</v>
      </c>
      <c r="AU160" s="164" t="s">
        <v>82</v>
      </c>
      <c r="AV160" s="14" t="s">
        <v>82</v>
      </c>
      <c r="AW160" s="14" t="s">
        <v>171</v>
      </c>
      <c r="AX160" s="14" t="s">
        <v>80</v>
      </c>
      <c r="AY160" s="164" t="s">
        <v>157</v>
      </c>
    </row>
    <row r="161" spans="1:65" s="2" customFormat="1" ht="44.25" customHeight="1" x14ac:dyDescent="0.2">
      <c r="A161" s="29"/>
      <c r="B161" s="140"/>
      <c r="C161" s="141" t="s">
        <v>238</v>
      </c>
      <c r="D161" s="141" t="s">
        <v>160</v>
      </c>
      <c r="E161" s="142" t="s">
        <v>2243</v>
      </c>
      <c r="F161" s="143" t="s">
        <v>2244</v>
      </c>
      <c r="G161" s="144" t="s">
        <v>195</v>
      </c>
      <c r="H161" s="145">
        <v>574.98</v>
      </c>
      <c r="I161" s="146"/>
      <c r="J161" s="146">
        <f>ROUND(I161*H161,2)</f>
        <v>0</v>
      </c>
      <c r="K161" s="143" t="s">
        <v>201</v>
      </c>
      <c r="L161" s="30"/>
      <c r="M161" s="147" t="s">
        <v>1</v>
      </c>
      <c r="N161" s="148" t="s">
        <v>37</v>
      </c>
      <c r="O161" s="149">
        <v>0.84</v>
      </c>
      <c r="P161" s="149">
        <f>O161*H161</f>
        <v>482.98320000000001</v>
      </c>
      <c r="Q161" s="149">
        <v>0</v>
      </c>
      <c r="R161" s="149">
        <f>Q161*H161</f>
        <v>0</v>
      </c>
      <c r="S161" s="149">
        <v>1.6E-2</v>
      </c>
      <c r="T161" s="150">
        <f>S161*H161</f>
        <v>9.1996800000000007</v>
      </c>
      <c r="U161" s="29"/>
      <c r="V161" s="29"/>
      <c r="W161" s="29"/>
      <c r="X161" s="29"/>
      <c r="Y161" s="29"/>
      <c r="Z161" s="29"/>
      <c r="AA161" s="29"/>
      <c r="AB161" s="29"/>
      <c r="AC161" s="29"/>
      <c r="AD161" s="29"/>
      <c r="AE161" s="29"/>
      <c r="AR161" s="151" t="s">
        <v>165</v>
      </c>
      <c r="AT161" s="151" t="s">
        <v>160</v>
      </c>
      <c r="AU161" s="151" t="s">
        <v>82</v>
      </c>
      <c r="AY161" s="17" t="s">
        <v>157</v>
      </c>
      <c r="BE161" s="152">
        <f>IF(N161="základní",J161,0)</f>
        <v>0</v>
      </c>
      <c r="BF161" s="152">
        <f>IF(N161="snížená",J161,0)</f>
        <v>0</v>
      </c>
      <c r="BG161" s="152">
        <f>IF(N161="zákl. přenesená",J161,0)</f>
        <v>0</v>
      </c>
      <c r="BH161" s="152">
        <f>IF(N161="sníž. přenesená",J161,0)</f>
        <v>0</v>
      </c>
      <c r="BI161" s="152">
        <f>IF(N161="nulová",J161,0)</f>
        <v>0</v>
      </c>
      <c r="BJ161" s="17" t="s">
        <v>80</v>
      </c>
      <c r="BK161" s="152">
        <f>ROUND(I161*H161,2)</f>
        <v>0</v>
      </c>
      <c r="BL161" s="17" t="s">
        <v>165</v>
      </c>
      <c r="BM161" s="151" t="s">
        <v>2245</v>
      </c>
    </row>
    <row r="162" spans="1:65" s="2" customFormat="1" ht="58.5" x14ac:dyDescent="0.2">
      <c r="A162" s="29"/>
      <c r="B162" s="30"/>
      <c r="C162" s="29"/>
      <c r="D162" s="153" t="s">
        <v>167</v>
      </c>
      <c r="E162" s="29"/>
      <c r="F162" s="154" t="s">
        <v>2240</v>
      </c>
      <c r="G162" s="29"/>
      <c r="H162" s="29"/>
      <c r="I162" s="29"/>
      <c r="J162" s="29"/>
      <c r="K162" s="29"/>
      <c r="L162" s="30"/>
      <c r="M162" s="155"/>
      <c r="N162" s="156"/>
      <c r="O162" s="55"/>
      <c r="P162" s="55"/>
      <c r="Q162" s="55"/>
      <c r="R162" s="55"/>
      <c r="S162" s="55"/>
      <c r="T162" s="56"/>
      <c r="U162" s="29"/>
      <c r="V162" s="29"/>
      <c r="W162" s="29"/>
      <c r="X162" s="29"/>
      <c r="Y162" s="29"/>
      <c r="Z162" s="29"/>
      <c r="AA162" s="29"/>
      <c r="AB162" s="29"/>
      <c r="AC162" s="29"/>
      <c r="AD162" s="29"/>
      <c r="AE162" s="29"/>
      <c r="AT162" s="17" t="s">
        <v>167</v>
      </c>
      <c r="AU162" s="17" t="s">
        <v>82</v>
      </c>
    </row>
    <row r="163" spans="1:65" s="2" customFormat="1" ht="19.5" x14ac:dyDescent="0.2">
      <c r="A163" s="29"/>
      <c r="B163" s="30"/>
      <c r="C163" s="29"/>
      <c r="D163" s="153" t="s">
        <v>979</v>
      </c>
      <c r="E163" s="29"/>
      <c r="F163" s="154" t="s">
        <v>2246</v>
      </c>
      <c r="G163" s="29"/>
      <c r="H163" s="29"/>
      <c r="I163" s="29"/>
      <c r="J163" s="29"/>
      <c r="K163" s="29"/>
      <c r="L163" s="30"/>
      <c r="M163" s="155"/>
      <c r="N163" s="156"/>
      <c r="O163" s="55"/>
      <c r="P163" s="55"/>
      <c r="Q163" s="55"/>
      <c r="R163" s="55"/>
      <c r="S163" s="55"/>
      <c r="T163" s="56"/>
      <c r="U163" s="29"/>
      <c r="V163" s="29"/>
      <c r="W163" s="29"/>
      <c r="X163" s="29"/>
      <c r="Y163" s="29"/>
      <c r="Z163" s="29"/>
      <c r="AA163" s="29"/>
      <c r="AB163" s="29"/>
      <c r="AC163" s="29"/>
      <c r="AD163" s="29"/>
      <c r="AE163" s="29"/>
      <c r="AT163" s="17" t="s">
        <v>979</v>
      </c>
      <c r="AU163" s="17" t="s">
        <v>82</v>
      </c>
    </row>
    <row r="164" spans="1:65" s="14" customFormat="1" x14ac:dyDescent="0.2">
      <c r="B164" s="163"/>
      <c r="D164" s="153" t="s">
        <v>169</v>
      </c>
      <c r="E164" s="164" t="s">
        <v>1</v>
      </c>
      <c r="F164" s="165" t="s">
        <v>2299</v>
      </c>
      <c r="H164" s="166">
        <v>574.98</v>
      </c>
      <c r="L164" s="163"/>
      <c r="M164" s="167"/>
      <c r="N164" s="168"/>
      <c r="O164" s="168"/>
      <c r="P164" s="168"/>
      <c r="Q164" s="168"/>
      <c r="R164" s="168"/>
      <c r="S164" s="168"/>
      <c r="T164" s="169"/>
      <c r="AT164" s="164" t="s">
        <v>169</v>
      </c>
      <c r="AU164" s="164" t="s">
        <v>82</v>
      </c>
      <c r="AV164" s="14" t="s">
        <v>82</v>
      </c>
      <c r="AW164" s="14" t="s">
        <v>171</v>
      </c>
      <c r="AX164" s="14" t="s">
        <v>80</v>
      </c>
      <c r="AY164" s="164" t="s">
        <v>157</v>
      </c>
    </row>
    <row r="165" spans="1:65" s="2" customFormat="1" ht="24" x14ac:dyDescent="0.2">
      <c r="A165" s="29"/>
      <c r="B165" s="140"/>
      <c r="C165" s="177" t="s">
        <v>241</v>
      </c>
      <c r="D165" s="177" t="s">
        <v>183</v>
      </c>
      <c r="E165" s="178" t="s">
        <v>2248</v>
      </c>
      <c r="F165" s="179" t="s">
        <v>2249</v>
      </c>
      <c r="G165" s="180" t="s">
        <v>2085</v>
      </c>
      <c r="H165" s="181">
        <v>4</v>
      </c>
      <c r="I165" s="182"/>
      <c r="J165" s="182">
        <f>ROUND(I165*H165,2)</f>
        <v>0</v>
      </c>
      <c r="K165" s="179" t="s">
        <v>1</v>
      </c>
      <c r="L165" s="183"/>
      <c r="M165" s="184" t="s">
        <v>1</v>
      </c>
      <c r="N165" s="185" t="s">
        <v>37</v>
      </c>
      <c r="O165" s="149">
        <v>0</v>
      </c>
      <c r="P165" s="149">
        <f>O165*H165</f>
        <v>0</v>
      </c>
      <c r="Q165" s="149">
        <v>0</v>
      </c>
      <c r="R165" s="149">
        <f>Q165*H165</f>
        <v>0</v>
      </c>
      <c r="S165" s="149">
        <v>0</v>
      </c>
      <c r="T165" s="150">
        <f>S165*H165</f>
        <v>0</v>
      </c>
      <c r="U165" s="29"/>
      <c r="V165" s="29"/>
      <c r="W165" s="29"/>
      <c r="X165" s="29"/>
      <c r="Y165" s="29"/>
      <c r="Z165" s="29"/>
      <c r="AA165" s="29"/>
      <c r="AB165" s="29"/>
      <c r="AC165" s="29"/>
      <c r="AD165" s="29"/>
      <c r="AE165" s="29"/>
      <c r="AR165" s="151" t="s">
        <v>187</v>
      </c>
      <c r="AT165" s="151" t="s">
        <v>183</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2250</v>
      </c>
    </row>
    <row r="166" spans="1:65" s="2" customFormat="1" ht="185.25" x14ac:dyDescent="0.2">
      <c r="A166" s="29"/>
      <c r="B166" s="30"/>
      <c r="C166" s="29"/>
      <c r="D166" s="153" t="s">
        <v>979</v>
      </c>
      <c r="E166" s="29"/>
      <c r="F166" s="154" t="s">
        <v>2251</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979</v>
      </c>
      <c r="AU166" s="17" t="s">
        <v>82</v>
      </c>
    </row>
    <row r="167" spans="1:65" s="14" customFormat="1" x14ac:dyDescent="0.2">
      <c r="B167" s="163"/>
      <c r="D167" s="153" t="s">
        <v>169</v>
      </c>
      <c r="E167" s="164" t="s">
        <v>1</v>
      </c>
      <c r="F167" s="165" t="s">
        <v>165</v>
      </c>
      <c r="H167" s="166">
        <v>4</v>
      </c>
      <c r="L167" s="163"/>
      <c r="M167" s="167"/>
      <c r="N167" s="168"/>
      <c r="O167" s="168"/>
      <c r="P167" s="168"/>
      <c r="Q167" s="168"/>
      <c r="R167" s="168"/>
      <c r="S167" s="168"/>
      <c r="T167" s="169"/>
      <c r="AT167" s="164" t="s">
        <v>169</v>
      </c>
      <c r="AU167" s="164" t="s">
        <v>82</v>
      </c>
      <c r="AV167" s="14" t="s">
        <v>82</v>
      </c>
      <c r="AW167" s="14" t="s">
        <v>171</v>
      </c>
      <c r="AX167" s="14" t="s">
        <v>80</v>
      </c>
      <c r="AY167" s="164" t="s">
        <v>157</v>
      </c>
    </row>
    <row r="168" spans="1:65" s="12" customFormat="1" ht="22.9" customHeight="1" x14ac:dyDescent="0.2">
      <c r="B168" s="128"/>
      <c r="D168" s="129" t="s">
        <v>71</v>
      </c>
      <c r="E168" s="138" t="s">
        <v>226</v>
      </c>
      <c r="F168" s="138" t="s">
        <v>917</v>
      </c>
      <c r="J168" s="139">
        <f>BK168</f>
        <v>0</v>
      </c>
      <c r="L168" s="128"/>
      <c r="M168" s="132"/>
      <c r="N168" s="133"/>
      <c r="O168" s="133"/>
      <c r="P168" s="134">
        <f>SUM(P169:P189)</f>
        <v>1919.5162499999999</v>
      </c>
      <c r="Q168" s="133"/>
      <c r="R168" s="134">
        <f>SUM(R169:R189)</f>
        <v>0.95750000000000002</v>
      </c>
      <c r="S168" s="133"/>
      <c r="T168" s="135">
        <f>SUM(T169:T189)</f>
        <v>246.26190000000003</v>
      </c>
      <c r="AR168" s="129" t="s">
        <v>80</v>
      </c>
      <c r="AT168" s="136" t="s">
        <v>71</v>
      </c>
      <c r="AU168" s="136" t="s">
        <v>80</v>
      </c>
      <c r="AY168" s="129" t="s">
        <v>157</v>
      </c>
      <c r="BK168" s="137">
        <f>SUM(BK169:BK189)</f>
        <v>0</v>
      </c>
    </row>
    <row r="169" spans="1:65" s="2" customFormat="1" ht="90" customHeight="1" x14ac:dyDescent="0.2">
      <c r="A169" s="29"/>
      <c r="B169" s="140"/>
      <c r="C169" s="141" t="s">
        <v>247</v>
      </c>
      <c r="D169" s="141" t="s">
        <v>160</v>
      </c>
      <c r="E169" s="142" t="s">
        <v>918</v>
      </c>
      <c r="F169" s="143" t="s">
        <v>919</v>
      </c>
      <c r="G169" s="144" t="s">
        <v>275</v>
      </c>
      <c r="H169" s="145">
        <v>240</v>
      </c>
      <c r="I169" s="146"/>
      <c r="J169" s="146">
        <f>ROUND(I169*H169,2)</f>
        <v>0</v>
      </c>
      <c r="K169" s="143" t="s">
        <v>201</v>
      </c>
      <c r="L169" s="30"/>
      <c r="M169" s="147" t="s">
        <v>1</v>
      </c>
      <c r="N169" s="148" t="s">
        <v>37</v>
      </c>
      <c r="O169" s="149">
        <v>1.4999999999999999E-2</v>
      </c>
      <c r="P169" s="149">
        <f>O169*H169</f>
        <v>3.5999999999999996</v>
      </c>
      <c r="Q169" s="149">
        <v>0</v>
      </c>
      <c r="R169" s="149">
        <f>Q169*H169</f>
        <v>0</v>
      </c>
      <c r="S169" s="149">
        <v>0.19400000000000001</v>
      </c>
      <c r="T169" s="150">
        <f>S169*H169</f>
        <v>46.56</v>
      </c>
      <c r="U169" s="29"/>
      <c r="V169" s="29"/>
      <c r="W169" s="29"/>
      <c r="X169" s="29"/>
      <c r="Y169" s="29"/>
      <c r="Z169" s="29"/>
      <c r="AA169" s="29"/>
      <c r="AB169" s="29"/>
      <c r="AC169" s="29"/>
      <c r="AD169" s="29"/>
      <c r="AE169" s="29"/>
      <c r="AR169" s="151" t="s">
        <v>165</v>
      </c>
      <c r="AT169" s="151" t="s">
        <v>160</v>
      </c>
      <c r="AU169" s="151" t="s">
        <v>82</v>
      </c>
      <c r="AY169" s="17" t="s">
        <v>157</v>
      </c>
      <c r="BE169" s="152">
        <f>IF(N169="základní",J169,0)</f>
        <v>0</v>
      </c>
      <c r="BF169" s="152">
        <f>IF(N169="snížená",J169,0)</f>
        <v>0</v>
      </c>
      <c r="BG169" s="152">
        <f>IF(N169="zákl. přenesená",J169,0)</f>
        <v>0</v>
      </c>
      <c r="BH169" s="152">
        <f>IF(N169="sníž. přenesená",J169,0)</f>
        <v>0</v>
      </c>
      <c r="BI169" s="152">
        <f>IF(N169="nulová",J169,0)</f>
        <v>0</v>
      </c>
      <c r="BJ169" s="17" t="s">
        <v>80</v>
      </c>
      <c r="BK169" s="152">
        <f>ROUND(I169*H169,2)</f>
        <v>0</v>
      </c>
      <c r="BL169" s="17" t="s">
        <v>165</v>
      </c>
      <c r="BM169" s="151" t="s">
        <v>2252</v>
      </c>
    </row>
    <row r="170" spans="1:65" s="2" customFormat="1" ht="68.25" x14ac:dyDescent="0.2">
      <c r="A170" s="29"/>
      <c r="B170" s="30"/>
      <c r="C170" s="29"/>
      <c r="D170" s="153" t="s">
        <v>167</v>
      </c>
      <c r="E170" s="29"/>
      <c r="F170" s="154" t="s">
        <v>921</v>
      </c>
      <c r="G170" s="29"/>
      <c r="H170" s="29"/>
      <c r="I170" s="29"/>
      <c r="J170" s="29"/>
      <c r="K170" s="29"/>
      <c r="L170" s="30"/>
      <c r="M170" s="155"/>
      <c r="N170" s="156"/>
      <c r="O170" s="55"/>
      <c r="P170" s="55"/>
      <c r="Q170" s="55"/>
      <c r="R170" s="55"/>
      <c r="S170" s="55"/>
      <c r="T170" s="56"/>
      <c r="U170" s="29"/>
      <c r="V170" s="29"/>
      <c r="W170" s="29"/>
      <c r="X170" s="29"/>
      <c r="Y170" s="29"/>
      <c r="Z170" s="29"/>
      <c r="AA170" s="29"/>
      <c r="AB170" s="29"/>
      <c r="AC170" s="29"/>
      <c r="AD170" s="29"/>
      <c r="AE170" s="29"/>
      <c r="AT170" s="17" t="s">
        <v>167</v>
      </c>
      <c r="AU170" s="17" t="s">
        <v>82</v>
      </c>
    </row>
    <row r="171" spans="1:65" s="14" customFormat="1" x14ac:dyDescent="0.2">
      <c r="B171" s="163"/>
      <c r="D171" s="153" t="s">
        <v>169</v>
      </c>
      <c r="E171" s="164" t="s">
        <v>1</v>
      </c>
      <c r="F171" s="165" t="s">
        <v>2253</v>
      </c>
      <c r="H171" s="166">
        <v>240</v>
      </c>
      <c r="L171" s="163"/>
      <c r="M171" s="167"/>
      <c r="N171" s="168"/>
      <c r="O171" s="168"/>
      <c r="P171" s="168"/>
      <c r="Q171" s="168"/>
      <c r="R171" s="168"/>
      <c r="S171" s="168"/>
      <c r="T171" s="169"/>
      <c r="AT171" s="164" t="s">
        <v>169</v>
      </c>
      <c r="AU171" s="164" t="s">
        <v>82</v>
      </c>
      <c r="AV171" s="14" t="s">
        <v>82</v>
      </c>
      <c r="AW171" s="14" t="s">
        <v>171</v>
      </c>
      <c r="AX171" s="14" t="s">
        <v>80</v>
      </c>
      <c r="AY171" s="164" t="s">
        <v>157</v>
      </c>
    </row>
    <row r="172" spans="1:65" s="2" customFormat="1" ht="90" customHeight="1" x14ac:dyDescent="0.2">
      <c r="A172" s="29"/>
      <c r="B172" s="140"/>
      <c r="C172" s="141" t="s">
        <v>251</v>
      </c>
      <c r="D172" s="141" t="s">
        <v>160</v>
      </c>
      <c r="E172" s="142" t="s">
        <v>918</v>
      </c>
      <c r="F172" s="143" t="s">
        <v>919</v>
      </c>
      <c r="G172" s="144" t="s">
        <v>275</v>
      </c>
      <c r="H172" s="145">
        <v>168</v>
      </c>
      <c r="I172" s="146"/>
      <c r="J172" s="146">
        <f>ROUND(I172*H172,2)</f>
        <v>0</v>
      </c>
      <c r="K172" s="143" t="s">
        <v>201</v>
      </c>
      <c r="L172" s="30"/>
      <c r="M172" s="147" t="s">
        <v>1</v>
      </c>
      <c r="N172" s="148" t="s">
        <v>37</v>
      </c>
      <c r="O172" s="149">
        <v>1.4999999999999999E-2</v>
      </c>
      <c r="P172" s="149">
        <f>O172*H172</f>
        <v>2.52</v>
      </c>
      <c r="Q172" s="149">
        <v>0</v>
      </c>
      <c r="R172" s="149">
        <f>Q172*H172</f>
        <v>0</v>
      </c>
      <c r="S172" s="149">
        <v>0.19400000000000001</v>
      </c>
      <c r="T172" s="150">
        <f>S172*H172</f>
        <v>32.591999999999999</v>
      </c>
      <c r="U172" s="29"/>
      <c r="V172" s="29"/>
      <c r="W172" s="29"/>
      <c r="X172" s="29"/>
      <c r="Y172" s="29"/>
      <c r="Z172" s="29"/>
      <c r="AA172" s="29"/>
      <c r="AB172" s="29"/>
      <c r="AC172" s="29"/>
      <c r="AD172" s="29"/>
      <c r="AE172" s="29"/>
      <c r="AR172" s="151" t="s">
        <v>165</v>
      </c>
      <c r="AT172" s="151" t="s">
        <v>160</v>
      </c>
      <c r="AU172" s="151" t="s">
        <v>82</v>
      </c>
      <c r="AY172" s="17" t="s">
        <v>157</v>
      </c>
      <c r="BE172" s="152">
        <f>IF(N172="základní",J172,0)</f>
        <v>0</v>
      </c>
      <c r="BF172" s="152">
        <f>IF(N172="snížená",J172,0)</f>
        <v>0</v>
      </c>
      <c r="BG172" s="152">
        <f>IF(N172="zákl. přenesená",J172,0)</f>
        <v>0</v>
      </c>
      <c r="BH172" s="152">
        <f>IF(N172="sníž. přenesená",J172,0)</f>
        <v>0</v>
      </c>
      <c r="BI172" s="152">
        <f>IF(N172="nulová",J172,0)</f>
        <v>0</v>
      </c>
      <c r="BJ172" s="17" t="s">
        <v>80</v>
      </c>
      <c r="BK172" s="152">
        <f>ROUND(I172*H172,2)</f>
        <v>0</v>
      </c>
      <c r="BL172" s="17" t="s">
        <v>165</v>
      </c>
      <c r="BM172" s="151" t="s">
        <v>2300</v>
      </c>
    </row>
    <row r="173" spans="1:65" s="2" customFormat="1" ht="68.25" x14ac:dyDescent="0.2">
      <c r="A173" s="29"/>
      <c r="B173" s="30"/>
      <c r="C173" s="29"/>
      <c r="D173" s="153" t="s">
        <v>167</v>
      </c>
      <c r="E173" s="29"/>
      <c r="F173" s="154" t="s">
        <v>921</v>
      </c>
      <c r="G173" s="29"/>
      <c r="H173" s="29"/>
      <c r="I173" s="29"/>
      <c r="J173" s="29"/>
      <c r="K173" s="29"/>
      <c r="L173" s="30"/>
      <c r="M173" s="155"/>
      <c r="N173" s="156"/>
      <c r="O173" s="55"/>
      <c r="P173" s="55"/>
      <c r="Q173" s="55"/>
      <c r="R173" s="55"/>
      <c r="S173" s="55"/>
      <c r="T173" s="56"/>
      <c r="U173" s="29"/>
      <c r="V173" s="29"/>
      <c r="W173" s="29"/>
      <c r="X173" s="29"/>
      <c r="Y173" s="29"/>
      <c r="Z173" s="29"/>
      <c r="AA173" s="29"/>
      <c r="AB173" s="29"/>
      <c r="AC173" s="29"/>
      <c r="AD173" s="29"/>
      <c r="AE173" s="29"/>
      <c r="AT173" s="17" t="s">
        <v>167</v>
      </c>
      <c r="AU173" s="17" t="s">
        <v>82</v>
      </c>
    </row>
    <row r="174" spans="1:65" s="14" customFormat="1" x14ac:dyDescent="0.2">
      <c r="B174" s="163"/>
      <c r="D174" s="153" t="s">
        <v>169</v>
      </c>
      <c r="E174" s="164" t="s">
        <v>1</v>
      </c>
      <c r="F174" s="165" t="s">
        <v>2301</v>
      </c>
      <c r="H174" s="166">
        <v>168</v>
      </c>
      <c r="L174" s="163"/>
      <c r="M174" s="167"/>
      <c r="N174" s="168"/>
      <c r="O174" s="168"/>
      <c r="P174" s="168"/>
      <c r="Q174" s="168"/>
      <c r="R174" s="168"/>
      <c r="S174" s="168"/>
      <c r="T174" s="169"/>
      <c r="AT174" s="164" t="s">
        <v>169</v>
      </c>
      <c r="AU174" s="164" t="s">
        <v>82</v>
      </c>
      <c r="AV174" s="14" t="s">
        <v>82</v>
      </c>
      <c r="AW174" s="14" t="s">
        <v>171</v>
      </c>
      <c r="AX174" s="14" t="s">
        <v>80</v>
      </c>
      <c r="AY174" s="164" t="s">
        <v>157</v>
      </c>
    </row>
    <row r="175" spans="1:65" s="2" customFormat="1" ht="24" x14ac:dyDescent="0.2">
      <c r="A175" s="29"/>
      <c r="B175" s="140"/>
      <c r="C175" s="141" t="s">
        <v>8</v>
      </c>
      <c r="D175" s="141" t="s">
        <v>160</v>
      </c>
      <c r="E175" s="142" t="s">
        <v>2256</v>
      </c>
      <c r="F175" s="143" t="s">
        <v>2257</v>
      </c>
      <c r="G175" s="144" t="s">
        <v>195</v>
      </c>
      <c r="H175" s="145">
        <v>2532.46</v>
      </c>
      <c r="I175" s="146"/>
      <c r="J175" s="146">
        <f>ROUND(I175*H175,2)</f>
        <v>0</v>
      </c>
      <c r="K175" s="143" t="s">
        <v>1</v>
      </c>
      <c r="L175" s="30"/>
      <c r="M175" s="147" t="s">
        <v>1</v>
      </c>
      <c r="N175" s="148" t="s">
        <v>37</v>
      </c>
      <c r="O175" s="149">
        <v>0.52</v>
      </c>
      <c r="P175" s="149">
        <f>O175*H175</f>
        <v>1316.8792000000001</v>
      </c>
      <c r="Q175" s="149">
        <v>0</v>
      </c>
      <c r="R175" s="149">
        <f>Q175*H175</f>
        <v>0</v>
      </c>
      <c r="S175" s="149">
        <v>6.5000000000000002E-2</v>
      </c>
      <c r="T175" s="150">
        <f>S175*H175</f>
        <v>164.60990000000001</v>
      </c>
      <c r="U175" s="29"/>
      <c r="V175" s="29"/>
      <c r="W175" s="29"/>
      <c r="X175" s="29"/>
      <c r="Y175" s="29"/>
      <c r="Z175" s="29"/>
      <c r="AA175" s="29"/>
      <c r="AB175" s="29"/>
      <c r="AC175" s="29"/>
      <c r="AD175" s="29"/>
      <c r="AE175" s="29"/>
      <c r="AR175" s="151" t="s">
        <v>165</v>
      </c>
      <c r="AT175" s="151" t="s">
        <v>160</v>
      </c>
      <c r="AU175" s="151" t="s">
        <v>82</v>
      </c>
      <c r="AY175" s="17" t="s">
        <v>157</v>
      </c>
      <c r="BE175" s="152">
        <f>IF(N175="základní",J175,0)</f>
        <v>0</v>
      </c>
      <c r="BF175" s="152">
        <f>IF(N175="snížená",J175,0)</f>
        <v>0</v>
      </c>
      <c r="BG175" s="152">
        <f>IF(N175="zákl. přenesená",J175,0)</f>
        <v>0</v>
      </c>
      <c r="BH175" s="152">
        <f>IF(N175="sníž. přenesená",J175,0)</f>
        <v>0</v>
      </c>
      <c r="BI175" s="152">
        <f>IF(N175="nulová",J175,0)</f>
        <v>0</v>
      </c>
      <c r="BJ175" s="17" t="s">
        <v>80</v>
      </c>
      <c r="BK175" s="152">
        <f>ROUND(I175*H175,2)</f>
        <v>0</v>
      </c>
      <c r="BL175" s="17" t="s">
        <v>165</v>
      </c>
      <c r="BM175" s="151" t="s">
        <v>2258</v>
      </c>
    </row>
    <row r="176" spans="1:65" s="2" customFormat="1" ht="68.25" x14ac:dyDescent="0.2">
      <c r="A176" s="29"/>
      <c r="B176" s="30"/>
      <c r="C176" s="29"/>
      <c r="D176" s="153" t="s">
        <v>167</v>
      </c>
      <c r="E176" s="29"/>
      <c r="F176" s="154" t="s">
        <v>2259</v>
      </c>
      <c r="G176" s="29"/>
      <c r="H176" s="29"/>
      <c r="I176" s="29"/>
      <c r="J176" s="29"/>
      <c r="K176" s="29"/>
      <c r="L176" s="30"/>
      <c r="M176" s="155"/>
      <c r="N176" s="156"/>
      <c r="O176" s="55"/>
      <c r="P176" s="55"/>
      <c r="Q176" s="55"/>
      <c r="R176" s="55"/>
      <c r="S176" s="55"/>
      <c r="T176" s="56"/>
      <c r="U176" s="29"/>
      <c r="V176" s="29"/>
      <c r="W176" s="29"/>
      <c r="X176" s="29"/>
      <c r="Y176" s="29"/>
      <c r="Z176" s="29"/>
      <c r="AA176" s="29"/>
      <c r="AB176" s="29"/>
      <c r="AC176" s="29"/>
      <c r="AD176" s="29"/>
      <c r="AE176" s="29"/>
      <c r="AT176" s="17" t="s">
        <v>167</v>
      </c>
      <c r="AU176" s="17" t="s">
        <v>82</v>
      </c>
    </row>
    <row r="177" spans="1:65" s="14" customFormat="1" x14ac:dyDescent="0.2">
      <c r="B177" s="163"/>
      <c r="D177" s="153" t="s">
        <v>169</v>
      </c>
      <c r="E177" s="164" t="s">
        <v>1</v>
      </c>
      <c r="F177" s="165" t="s">
        <v>2302</v>
      </c>
      <c r="H177" s="166">
        <v>2532.46</v>
      </c>
      <c r="L177" s="163"/>
      <c r="M177" s="167"/>
      <c r="N177" s="168"/>
      <c r="O177" s="168"/>
      <c r="P177" s="168"/>
      <c r="Q177" s="168"/>
      <c r="R177" s="168"/>
      <c r="S177" s="168"/>
      <c r="T177" s="169"/>
      <c r="AT177" s="164" t="s">
        <v>169</v>
      </c>
      <c r="AU177" s="164" t="s">
        <v>82</v>
      </c>
      <c r="AV177" s="14" t="s">
        <v>82</v>
      </c>
      <c r="AW177" s="14" t="s">
        <v>171</v>
      </c>
      <c r="AX177" s="14" t="s">
        <v>80</v>
      </c>
      <c r="AY177" s="164" t="s">
        <v>157</v>
      </c>
    </row>
    <row r="178" spans="1:65" s="2" customFormat="1" ht="21.75" customHeight="1" x14ac:dyDescent="0.2">
      <c r="A178" s="29"/>
      <c r="B178" s="140"/>
      <c r="C178" s="141" t="s">
        <v>262</v>
      </c>
      <c r="D178" s="141" t="s">
        <v>160</v>
      </c>
      <c r="E178" s="142" t="s">
        <v>1059</v>
      </c>
      <c r="F178" s="143" t="s">
        <v>1060</v>
      </c>
      <c r="G178" s="144" t="s">
        <v>195</v>
      </c>
      <c r="H178" s="145">
        <v>1266.23</v>
      </c>
      <c r="I178" s="146"/>
      <c r="J178" s="146">
        <f>ROUND(I178*H178,2)</f>
        <v>0</v>
      </c>
      <c r="K178" s="143" t="s">
        <v>201</v>
      </c>
      <c r="L178" s="30"/>
      <c r="M178" s="147" t="s">
        <v>1</v>
      </c>
      <c r="N178" s="148" t="s">
        <v>37</v>
      </c>
      <c r="O178" s="149">
        <v>0.33500000000000002</v>
      </c>
      <c r="P178" s="149">
        <f>O178*H178</f>
        <v>424.18705000000006</v>
      </c>
      <c r="Q178" s="149">
        <v>0</v>
      </c>
      <c r="R178" s="149">
        <f>Q178*H178</f>
        <v>0</v>
      </c>
      <c r="S178" s="149">
        <v>0</v>
      </c>
      <c r="T178" s="150">
        <f>S178*H178</f>
        <v>0</v>
      </c>
      <c r="U178" s="29"/>
      <c r="V178" s="29"/>
      <c r="W178" s="29"/>
      <c r="X178" s="29"/>
      <c r="Y178" s="29"/>
      <c r="Z178" s="29"/>
      <c r="AA178" s="29"/>
      <c r="AB178" s="29"/>
      <c r="AC178" s="29"/>
      <c r="AD178" s="29"/>
      <c r="AE178" s="29"/>
      <c r="AR178" s="151" t="s">
        <v>165</v>
      </c>
      <c r="AT178" s="151" t="s">
        <v>160</v>
      </c>
      <c r="AU178" s="151" t="s">
        <v>82</v>
      </c>
      <c r="AY178" s="17" t="s">
        <v>157</v>
      </c>
      <c r="BE178" s="152">
        <f>IF(N178="základní",J178,0)</f>
        <v>0</v>
      </c>
      <c r="BF178" s="152">
        <f>IF(N178="snížená",J178,0)</f>
        <v>0</v>
      </c>
      <c r="BG178" s="152">
        <f>IF(N178="zákl. přenesená",J178,0)</f>
        <v>0</v>
      </c>
      <c r="BH178" s="152">
        <f>IF(N178="sníž. přenesená",J178,0)</f>
        <v>0</v>
      </c>
      <c r="BI178" s="152">
        <f>IF(N178="nulová",J178,0)</f>
        <v>0</v>
      </c>
      <c r="BJ178" s="17" t="s">
        <v>80</v>
      </c>
      <c r="BK178" s="152">
        <f>ROUND(I178*H178,2)</f>
        <v>0</v>
      </c>
      <c r="BL178" s="17" t="s">
        <v>165</v>
      </c>
      <c r="BM178" s="151" t="s">
        <v>1061</v>
      </c>
    </row>
    <row r="179" spans="1:65" s="2" customFormat="1" ht="68.25" x14ac:dyDescent="0.2">
      <c r="A179" s="29"/>
      <c r="B179" s="30"/>
      <c r="C179" s="29"/>
      <c r="D179" s="153" t="s">
        <v>167</v>
      </c>
      <c r="E179" s="29"/>
      <c r="F179" s="154" t="s">
        <v>1062</v>
      </c>
      <c r="G179" s="29"/>
      <c r="H179" s="29"/>
      <c r="I179" s="29"/>
      <c r="J179" s="29"/>
      <c r="K179" s="29"/>
      <c r="L179" s="30"/>
      <c r="M179" s="155"/>
      <c r="N179" s="156"/>
      <c r="O179" s="55"/>
      <c r="P179" s="55"/>
      <c r="Q179" s="55"/>
      <c r="R179" s="55"/>
      <c r="S179" s="55"/>
      <c r="T179" s="56"/>
      <c r="U179" s="29"/>
      <c r="V179" s="29"/>
      <c r="W179" s="29"/>
      <c r="X179" s="29"/>
      <c r="Y179" s="29"/>
      <c r="Z179" s="29"/>
      <c r="AA179" s="29"/>
      <c r="AB179" s="29"/>
      <c r="AC179" s="29"/>
      <c r="AD179" s="29"/>
      <c r="AE179" s="29"/>
      <c r="AT179" s="17" t="s">
        <v>167</v>
      </c>
      <c r="AU179" s="17" t="s">
        <v>82</v>
      </c>
    </row>
    <row r="180" spans="1:65" s="14" customFormat="1" x14ac:dyDescent="0.2">
      <c r="B180" s="163"/>
      <c r="D180" s="153" t="s">
        <v>169</v>
      </c>
      <c r="E180" s="164" t="s">
        <v>1</v>
      </c>
      <c r="F180" s="165" t="s">
        <v>2303</v>
      </c>
      <c r="H180" s="166">
        <v>1266.23</v>
      </c>
      <c r="L180" s="163"/>
      <c r="M180" s="167"/>
      <c r="N180" s="168"/>
      <c r="O180" s="168"/>
      <c r="P180" s="168"/>
      <c r="Q180" s="168"/>
      <c r="R180" s="168"/>
      <c r="S180" s="168"/>
      <c r="T180" s="169"/>
      <c r="AT180" s="164" t="s">
        <v>169</v>
      </c>
      <c r="AU180" s="164" t="s">
        <v>82</v>
      </c>
      <c r="AV180" s="14" t="s">
        <v>82</v>
      </c>
      <c r="AW180" s="14" t="s">
        <v>171</v>
      </c>
      <c r="AX180" s="14" t="s">
        <v>80</v>
      </c>
      <c r="AY180" s="164" t="s">
        <v>157</v>
      </c>
    </row>
    <row r="181" spans="1:65" s="2" customFormat="1" ht="24" x14ac:dyDescent="0.2">
      <c r="A181" s="29"/>
      <c r="B181" s="140"/>
      <c r="C181" s="141" t="s">
        <v>267</v>
      </c>
      <c r="D181" s="141" t="s">
        <v>160</v>
      </c>
      <c r="E181" s="142" t="s">
        <v>2262</v>
      </c>
      <c r="F181" s="143" t="s">
        <v>2263</v>
      </c>
      <c r="G181" s="144" t="s">
        <v>163</v>
      </c>
      <c r="H181" s="145">
        <v>1</v>
      </c>
      <c r="I181" s="146"/>
      <c r="J181" s="146">
        <f>ROUND(I181*H181,2)</f>
        <v>0</v>
      </c>
      <c r="K181" s="143" t="s">
        <v>201</v>
      </c>
      <c r="L181" s="30"/>
      <c r="M181" s="147" t="s">
        <v>1</v>
      </c>
      <c r="N181" s="148" t="s">
        <v>37</v>
      </c>
      <c r="O181" s="149">
        <v>37.229999999999997</v>
      </c>
      <c r="P181" s="149">
        <f>O181*H181</f>
        <v>37.229999999999997</v>
      </c>
      <c r="Q181" s="149">
        <v>0.50375000000000003</v>
      </c>
      <c r="R181" s="149">
        <f>Q181*H181</f>
        <v>0.50375000000000003</v>
      </c>
      <c r="S181" s="149">
        <v>2.5</v>
      </c>
      <c r="T181" s="150">
        <f>S181*H181</f>
        <v>2.5</v>
      </c>
      <c r="U181" s="29"/>
      <c r="V181" s="29"/>
      <c r="W181" s="29"/>
      <c r="X181" s="29"/>
      <c r="Y181" s="29"/>
      <c r="Z181" s="29"/>
      <c r="AA181" s="29"/>
      <c r="AB181" s="29"/>
      <c r="AC181" s="29"/>
      <c r="AD181" s="29"/>
      <c r="AE181" s="29"/>
      <c r="AR181" s="151" t="s">
        <v>165</v>
      </c>
      <c r="AT181" s="151" t="s">
        <v>160</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2264</v>
      </c>
    </row>
    <row r="182" spans="1:65" s="2" customFormat="1" ht="78" x14ac:dyDescent="0.2">
      <c r="A182" s="29"/>
      <c r="B182" s="30"/>
      <c r="C182" s="29"/>
      <c r="D182" s="153" t="s">
        <v>167</v>
      </c>
      <c r="E182" s="29"/>
      <c r="F182" s="154" t="s">
        <v>1076</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82</v>
      </c>
    </row>
    <row r="183" spans="1:65" s="14" customFormat="1" x14ac:dyDescent="0.2">
      <c r="B183" s="163"/>
      <c r="D183" s="153" t="s">
        <v>169</v>
      </c>
      <c r="E183" s="164" t="s">
        <v>1</v>
      </c>
      <c r="F183" s="165" t="s">
        <v>80</v>
      </c>
      <c r="H183" s="166">
        <v>1</v>
      </c>
      <c r="L183" s="163"/>
      <c r="M183" s="167"/>
      <c r="N183" s="168"/>
      <c r="O183" s="168"/>
      <c r="P183" s="168"/>
      <c r="Q183" s="168"/>
      <c r="R183" s="168"/>
      <c r="S183" s="168"/>
      <c r="T183" s="169"/>
      <c r="AT183" s="164" t="s">
        <v>169</v>
      </c>
      <c r="AU183" s="164" t="s">
        <v>82</v>
      </c>
      <c r="AV183" s="14" t="s">
        <v>82</v>
      </c>
      <c r="AW183" s="14" t="s">
        <v>171</v>
      </c>
      <c r="AX183" s="14" t="s">
        <v>80</v>
      </c>
      <c r="AY183" s="164" t="s">
        <v>157</v>
      </c>
    </row>
    <row r="184" spans="1:65" s="2" customFormat="1" ht="55.5" customHeight="1" x14ac:dyDescent="0.2">
      <c r="A184" s="29"/>
      <c r="B184" s="140"/>
      <c r="C184" s="141" t="s">
        <v>272</v>
      </c>
      <c r="D184" s="141" t="s">
        <v>160</v>
      </c>
      <c r="E184" s="142" t="s">
        <v>1106</v>
      </c>
      <c r="F184" s="143" t="s">
        <v>1107</v>
      </c>
      <c r="G184" s="144" t="s">
        <v>275</v>
      </c>
      <c r="H184" s="145">
        <v>25</v>
      </c>
      <c r="I184" s="146"/>
      <c r="J184" s="146">
        <f>ROUND(I184*H184,2)</f>
        <v>0</v>
      </c>
      <c r="K184" s="143" t="s">
        <v>201</v>
      </c>
      <c r="L184" s="30"/>
      <c r="M184" s="147" t="s">
        <v>1</v>
      </c>
      <c r="N184" s="148" t="s">
        <v>37</v>
      </c>
      <c r="O184" s="149">
        <v>3.859</v>
      </c>
      <c r="P184" s="149">
        <f>O184*H184</f>
        <v>96.474999999999994</v>
      </c>
      <c r="Q184" s="149">
        <v>1.8149999999999999E-2</v>
      </c>
      <c r="R184" s="149">
        <f>Q184*H184</f>
        <v>0.45374999999999999</v>
      </c>
      <c r="S184" s="149">
        <v>0</v>
      </c>
      <c r="T184" s="150">
        <f>S184*H184</f>
        <v>0</v>
      </c>
      <c r="U184" s="29"/>
      <c r="V184" s="29"/>
      <c r="W184" s="29"/>
      <c r="X184" s="29"/>
      <c r="Y184" s="29"/>
      <c r="Z184" s="29"/>
      <c r="AA184" s="29"/>
      <c r="AB184" s="29"/>
      <c r="AC184" s="29"/>
      <c r="AD184" s="29"/>
      <c r="AE184" s="29"/>
      <c r="AR184" s="151" t="s">
        <v>165</v>
      </c>
      <c r="AT184" s="151" t="s">
        <v>160</v>
      </c>
      <c r="AU184" s="151" t="s">
        <v>82</v>
      </c>
      <c r="AY184" s="17" t="s">
        <v>157</v>
      </c>
      <c r="BE184" s="152">
        <f>IF(N184="základní",J184,0)</f>
        <v>0</v>
      </c>
      <c r="BF184" s="152">
        <f>IF(N184="snížená",J184,0)</f>
        <v>0</v>
      </c>
      <c r="BG184" s="152">
        <f>IF(N184="zákl. přenesená",J184,0)</f>
        <v>0</v>
      </c>
      <c r="BH184" s="152">
        <f>IF(N184="sníž. přenesená",J184,0)</f>
        <v>0</v>
      </c>
      <c r="BI184" s="152">
        <f>IF(N184="nulová",J184,0)</f>
        <v>0</v>
      </c>
      <c r="BJ184" s="17" t="s">
        <v>80</v>
      </c>
      <c r="BK184" s="152">
        <f>ROUND(I184*H184,2)</f>
        <v>0</v>
      </c>
      <c r="BL184" s="17" t="s">
        <v>165</v>
      </c>
      <c r="BM184" s="151" t="s">
        <v>1108</v>
      </c>
    </row>
    <row r="185" spans="1:65" s="2" customFormat="1" ht="107.25" x14ac:dyDescent="0.2">
      <c r="A185" s="29"/>
      <c r="B185" s="30"/>
      <c r="C185" s="29"/>
      <c r="D185" s="153" t="s">
        <v>167</v>
      </c>
      <c r="E185" s="29"/>
      <c r="F185" s="154" t="s">
        <v>1109</v>
      </c>
      <c r="G185" s="29"/>
      <c r="H185" s="29"/>
      <c r="I185" s="29"/>
      <c r="J185" s="29"/>
      <c r="K185" s="29"/>
      <c r="L185" s="30"/>
      <c r="M185" s="155"/>
      <c r="N185" s="156"/>
      <c r="O185" s="55"/>
      <c r="P185" s="55"/>
      <c r="Q185" s="55"/>
      <c r="R185" s="55"/>
      <c r="S185" s="55"/>
      <c r="T185" s="56"/>
      <c r="U185" s="29"/>
      <c r="V185" s="29"/>
      <c r="W185" s="29"/>
      <c r="X185" s="29"/>
      <c r="Y185" s="29"/>
      <c r="Z185" s="29"/>
      <c r="AA185" s="29"/>
      <c r="AB185" s="29"/>
      <c r="AC185" s="29"/>
      <c r="AD185" s="29"/>
      <c r="AE185" s="29"/>
      <c r="AT185" s="17" t="s">
        <v>167</v>
      </c>
      <c r="AU185" s="17" t="s">
        <v>82</v>
      </c>
    </row>
    <row r="186" spans="1:65" s="14" customFormat="1" x14ac:dyDescent="0.2">
      <c r="B186" s="163"/>
      <c r="D186" s="153" t="s">
        <v>169</v>
      </c>
      <c r="E186" s="164" t="s">
        <v>1</v>
      </c>
      <c r="F186" s="165" t="s">
        <v>335</v>
      </c>
      <c r="H186" s="166">
        <v>25</v>
      </c>
      <c r="L186" s="163"/>
      <c r="M186" s="167"/>
      <c r="N186" s="168"/>
      <c r="O186" s="168"/>
      <c r="P186" s="168"/>
      <c r="Q186" s="168"/>
      <c r="R186" s="168"/>
      <c r="S186" s="168"/>
      <c r="T186" s="169"/>
      <c r="AT186" s="164" t="s">
        <v>169</v>
      </c>
      <c r="AU186" s="164" t="s">
        <v>82</v>
      </c>
      <c r="AV186" s="14" t="s">
        <v>82</v>
      </c>
      <c r="AW186" s="14" t="s">
        <v>171</v>
      </c>
      <c r="AX186" s="14" t="s">
        <v>80</v>
      </c>
      <c r="AY186" s="164" t="s">
        <v>157</v>
      </c>
    </row>
    <row r="187" spans="1:65" s="2" customFormat="1" ht="33" customHeight="1" x14ac:dyDescent="0.2">
      <c r="A187" s="29"/>
      <c r="B187" s="140"/>
      <c r="C187" s="141" t="s">
        <v>290</v>
      </c>
      <c r="D187" s="141" t="s">
        <v>160</v>
      </c>
      <c r="E187" s="142" t="s">
        <v>1110</v>
      </c>
      <c r="F187" s="143" t="s">
        <v>1111</v>
      </c>
      <c r="G187" s="144" t="s">
        <v>275</v>
      </c>
      <c r="H187" s="145">
        <v>25</v>
      </c>
      <c r="I187" s="146"/>
      <c r="J187" s="146">
        <f>ROUND(I187*H187,2)</f>
        <v>0</v>
      </c>
      <c r="K187" s="143" t="s">
        <v>201</v>
      </c>
      <c r="L187" s="30"/>
      <c r="M187" s="147" t="s">
        <v>1</v>
      </c>
      <c r="N187" s="148" t="s">
        <v>37</v>
      </c>
      <c r="O187" s="149">
        <v>1.5449999999999999</v>
      </c>
      <c r="P187" s="149">
        <f>O187*H187</f>
        <v>38.625</v>
      </c>
      <c r="Q187" s="149">
        <v>0</v>
      </c>
      <c r="R187" s="149">
        <f>Q187*H187</f>
        <v>0</v>
      </c>
      <c r="S187" s="149">
        <v>0</v>
      </c>
      <c r="T187" s="150">
        <f>S187*H187</f>
        <v>0</v>
      </c>
      <c r="U187" s="29"/>
      <c r="V187" s="29"/>
      <c r="W187" s="29"/>
      <c r="X187" s="29"/>
      <c r="Y187" s="29"/>
      <c r="Z187" s="29"/>
      <c r="AA187" s="29"/>
      <c r="AB187" s="29"/>
      <c r="AC187" s="29"/>
      <c r="AD187" s="29"/>
      <c r="AE187" s="29"/>
      <c r="AR187" s="151" t="s">
        <v>165</v>
      </c>
      <c r="AT187" s="151" t="s">
        <v>160</v>
      </c>
      <c r="AU187" s="151" t="s">
        <v>82</v>
      </c>
      <c r="AY187" s="17" t="s">
        <v>157</v>
      </c>
      <c r="BE187" s="152">
        <f>IF(N187="základní",J187,0)</f>
        <v>0</v>
      </c>
      <c r="BF187" s="152">
        <f>IF(N187="snížená",J187,0)</f>
        <v>0</v>
      </c>
      <c r="BG187" s="152">
        <f>IF(N187="zákl. přenesená",J187,0)</f>
        <v>0</v>
      </c>
      <c r="BH187" s="152">
        <f>IF(N187="sníž. přenesená",J187,0)</f>
        <v>0</v>
      </c>
      <c r="BI187" s="152">
        <f>IF(N187="nulová",J187,0)</f>
        <v>0</v>
      </c>
      <c r="BJ187" s="17" t="s">
        <v>80</v>
      </c>
      <c r="BK187" s="152">
        <f>ROUND(I187*H187,2)</f>
        <v>0</v>
      </c>
      <c r="BL187" s="17" t="s">
        <v>165</v>
      </c>
      <c r="BM187" s="151" t="s">
        <v>1112</v>
      </c>
    </row>
    <row r="188" spans="1:65" s="2" customFormat="1" ht="107.25" x14ac:dyDescent="0.2">
      <c r="A188" s="29"/>
      <c r="B188" s="30"/>
      <c r="C188" s="29"/>
      <c r="D188" s="153" t="s">
        <v>167</v>
      </c>
      <c r="E188" s="29"/>
      <c r="F188" s="154" t="s">
        <v>1109</v>
      </c>
      <c r="G188" s="29"/>
      <c r="H188" s="29"/>
      <c r="I188" s="29"/>
      <c r="J188" s="29"/>
      <c r="K188" s="29"/>
      <c r="L188" s="30"/>
      <c r="M188" s="155"/>
      <c r="N188" s="156"/>
      <c r="O188" s="55"/>
      <c r="P188" s="55"/>
      <c r="Q188" s="55"/>
      <c r="R188" s="55"/>
      <c r="S188" s="55"/>
      <c r="T188" s="56"/>
      <c r="U188" s="29"/>
      <c r="V188" s="29"/>
      <c r="W188" s="29"/>
      <c r="X188" s="29"/>
      <c r="Y188" s="29"/>
      <c r="Z188" s="29"/>
      <c r="AA188" s="29"/>
      <c r="AB188" s="29"/>
      <c r="AC188" s="29"/>
      <c r="AD188" s="29"/>
      <c r="AE188" s="29"/>
      <c r="AT188" s="17" t="s">
        <v>167</v>
      </c>
      <c r="AU188" s="17" t="s">
        <v>82</v>
      </c>
    </row>
    <row r="189" spans="1:65" s="14" customFormat="1" x14ac:dyDescent="0.2">
      <c r="B189" s="163"/>
      <c r="D189" s="153" t="s">
        <v>169</v>
      </c>
      <c r="E189" s="164" t="s">
        <v>1</v>
      </c>
      <c r="F189" s="165" t="s">
        <v>335</v>
      </c>
      <c r="H189" s="166">
        <v>25</v>
      </c>
      <c r="L189" s="163"/>
      <c r="M189" s="167"/>
      <c r="N189" s="168"/>
      <c r="O189" s="168"/>
      <c r="P189" s="168"/>
      <c r="Q189" s="168"/>
      <c r="R189" s="168"/>
      <c r="S189" s="168"/>
      <c r="T189" s="169"/>
      <c r="AT189" s="164" t="s">
        <v>169</v>
      </c>
      <c r="AU189" s="164" t="s">
        <v>82</v>
      </c>
      <c r="AV189" s="14" t="s">
        <v>82</v>
      </c>
      <c r="AW189" s="14" t="s">
        <v>171</v>
      </c>
      <c r="AX189" s="14" t="s">
        <v>80</v>
      </c>
      <c r="AY189" s="164" t="s">
        <v>157</v>
      </c>
    </row>
    <row r="190" spans="1:65" s="12" customFormat="1" ht="22.9" customHeight="1" x14ac:dyDescent="0.2">
      <c r="B190" s="128"/>
      <c r="D190" s="129" t="s">
        <v>71</v>
      </c>
      <c r="E190" s="138" t="s">
        <v>1113</v>
      </c>
      <c r="F190" s="138" t="s">
        <v>1114</v>
      </c>
      <c r="J190" s="139">
        <f>BK190</f>
        <v>0</v>
      </c>
      <c r="L190" s="128"/>
      <c r="M190" s="132"/>
      <c r="N190" s="133"/>
      <c r="O190" s="133"/>
      <c r="P190" s="134">
        <f>SUM(P191:P199)</f>
        <v>19.891871999999999</v>
      </c>
      <c r="Q190" s="133"/>
      <c r="R190" s="134">
        <f>SUM(R191:R199)</f>
        <v>0</v>
      </c>
      <c r="S190" s="133"/>
      <c r="T190" s="135">
        <f>SUM(T191:T199)</f>
        <v>0</v>
      </c>
      <c r="AR190" s="129" t="s">
        <v>80</v>
      </c>
      <c r="AT190" s="136" t="s">
        <v>71</v>
      </c>
      <c r="AU190" s="136" t="s">
        <v>80</v>
      </c>
      <c r="AY190" s="129" t="s">
        <v>157</v>
      </c>
      <c r="BK190" s="137">
        <f>SUM(BK191:BK199)</f>
        <v>0</v>
      </c>
    </row>
    <row r="191" spans="1:65" s="2" customFormat="1" ht="33" customHeight="1" x14ac:dyDescent="0.2">
      <c r="A191" s="29"/>
      <c r="B191" s="140"/>
      <c r="C191" s="141" t="s">
        <v>300</v>
      </c>
      <c r="D191" s="141" t="s">
        <v>160</v>
      </c>
      <c r="E191" s="142" t="s">
        <v>1115</v>
      </c>
      <c r="F191" s="143" t="s">
        <v>1116</v>
      </c>
      <c r="G191" s="144" t="s">
        <v>186</v>
      </c>
      <c r="H191" s="145">
        <v>66.528000000000006</v>
      </c>
      <c r="I191" s="146"/>
      <c r="J191" s="146">
        <f>ROUND(I191*H191,2)</f>
        <v>0</v>
      </c>
      <c r="K191" s="143" t="s">
        <v>201</v>
      </c>
      <c r="L191" s="30"/>
      <c r="M191" s="147" t="s">
        <v>1</v>
      </c>
      <c r="N191" s="148" t="s">
        <v>37</v>
      </c>
      <c r="O191" s="149">
        <v>0.125</v>
      </c>
      <c r="P191" s="149">
        <f>O191*H191</f>
        <v>8.3160000000000007</v>
      </c>
      <c r="Q191" s="149">
        <v>0</v>
      </c>
      <c r="R191" s="149">
        <f>Q191*H191</f>
        <v>0</v>
      </c>
      <c r="S191" s="149">
        <v>0</v>
      </c>
      <c r="T191" s="150">
        <f>S191*H191</f>
        <v>0</v>
      </c>
      <c r="U191" s="29"/>
      <c r="V191" s="29"/>
      <c r="W191" s="29"/>
      <c r="X191" s="29"/>
      <c r="Y191" s="29"/>
      <c r="Z191" s="29"/>
      <c r="AA191" s="29"/>
      <c r="AB191" s="29"/>
      <c r="AC191" s="29"/>
      <c r="AD191" s="29"/>
      <c r="AE191" s="29"/>
      <c r="AR191" s="151" t="s">
        <v>165</v>
      </c>
      <c r="AT191" s="151" t="s">
        <v>160</v>
      </c>
      <c r="AU191" s="151" t="s">
        <v>82</v>
      </c>
      <c r="AY191" s="17" t="s">
        <v>157</v>
      </c>
      <c r="BE191" s="152">
        <f>IF(N191="základní",J191,0)</f>
        <v>0</v>
      </c>
      <c r="BF191" s="152">
        <f>IF(N191="snížená",J191,0)</f>
        <v>0</v>
      </c>
      <c r="BG191" s="152">
        <f>IF(N191="zákl. přenesená",J191,0)</f>
        <v>0</v>
      </c>
      <c r="BH191" s="152">
        <f>IF(N191="sníž. přenesená",J191,0)</f>
        <v>0</v>
      </c>
      <c r="BI191" s="152">
        <f>IF(N191="nulová",J191,0)</f>
        <v>0</v>
      </c>
      <c r="BJ191" s="17" t="s">
        <v>80</v>
      </c>
      <c r="BK191" s="152">
        <f>ROUND(I191*H191,2)</f>
        <v>0</v>
      </c>
      <c r="BL191" s="17" t="s">
        <v>165</v>
      </c>
      <c r="BM191" s="151" t="s">
        <v>1117</v>
      </c>
    </row>
    <row r="192" spans="1:65" s="2" customFormat="1" ht="87.75" x14ac:dyDescent="0.2">
      <c r="A192" s="29"/>
      <c r="B192" s="30"/>
      <c r="C192" s="29"/>
      <c r="D192" s="153" t="s">
        <v>167</v>
      </c>
      <c r="E192" s="29"/>
      <c r="F192" s="154" t="s">
        <v>1118</v>
      </c>
      <c r="G192" s="29"/>
      <c r="H192" s="29"/>
      <c r="I192" s="29"/>
      <c r="J192" s="29"/>
      <c r="K192" s="29"/>
      <c r="L192" s="30"/>
      <c r="M192" s="155"/>
      <c r="N192" s="156"/>
      <c r="O192" s="55"/>
      <c r="P192" s="55"/>
      <c r="Q192" s="55"/>
      <c r="R192" s="55"/>
      <c r="S192" s="55"/>
      <c r="T192" s="56"/>
      <c r="U192" s="29"/>
      <c r="V192" s="29"/>
      <c r="W192" s="29"/>
      <c r="X192" s="29"/>
      <c r="Y192" s="29"/>
      <c r="Z192" s="29"/>
      <c r="AA192" s="29"/>
      <c r="AB192" s="29"/>
      <c r="AC192" s="29"/>
      <c r="AD192" s="29"/>
      <c r="AE192" s="29"/>
      <c r="AT192" s="17" t="s">
        <v>167</v>
      </c>
      <c r="AU192" s="17" t="s">
        <v>82</v>
      </c>
    </row>
    <row r="193" spans="1:65" s="14" customFormat="1" x14ac:dyDescent="0.2">
      <c r="B193" s="163"/>
      <c r="D193" s="153" t="s">
        <v>169</v>
      </c>
      <c r="E193" s="164" t="s">
        <v>1</v>
      </c>
      <c r="F193" s="165" t="s">
        <v>2265</v>
      </c>
      <c r="H193" s="166">
        <v>66.528000000000006</v>
      </c>
      <c r="L193" s="163"/>
      <c r="M193" s="167"/>
      <c r="N193" s="168"/>
      <c r="O193" s="168"/>
      <c r="P193" s="168"/>
      <c r="Q193" s="168"/>
      <c r="R193" s="168"/>
      <c r="S193" s="168"/>
      <c r="T193" s="169"/>
      <c r="AT193" s="164" t="s">
        <v>169</v>
      </c>
      <c r="AU193" s="164" t="s">
        <v>82</v>
      </c>
      <c r="AV193" s="14" t="s">
        <v>82</v>
      </c>
      <c r="AW193" s="14" t="s">
        <v>171</v>
      </c>
      <c r="AX193" s="14" t="s">
        <v>80</v>
      </c>
      <c r="AY193" s="164" t="s">
        <v>157</v>
      </c>
    </row>
    <row r="194" spans="1:65" s="2" customFormat="1" ht="44.25" customHeight="1" x14ac:dyDescent="0.2">
      <c r="A194" s="29"/>
      <c r="B194" s="140"/>
      <c r="C194" s="141" t="s">
        <v>7</v>
      </c>
      <c r="D194" s="141" t="s">
        <v>160</v>
      </c>
      <c r="E194" s="142" t="s">
        <v>1120</v>
      </c>
      <c r="F194" s="143" t="s">
        <v>1121</v>
      </c>
      <c r="G194" s="144" t="s">
        <v>186</v>
      </c>
      <c r="H194" s="145">
        <v>1929.3119999999999</v>
      </c>
      <c r="I194" s="146"/>
      <c r="J194" s="146">
        <f>ROUND(I194*H194,2)</f>
        <v>0</v>
      </c>
      <c r="K194" s="143" t="s">
        <v>201</v>
      </c>
      <c r="L194" s="30"/>
      <c r="M194" s="147" t="s">
        <v>1</v>
      </c>
      <c r="N194" s="148" t="s">
        <v>37</v>
      </c>
      <c r="O194" s="149">
        <v>6.0000000000000001E-3</v>
      </c>
      <c r="P194" s="149">
        <f>O194*H194</f>
        <v>11.575872</v>
      </c>
      <c r="Q194" s="149">
        <v>0</v>
      </c>
      <c r="R194" s="149">
        <f>Q194*H194</f>
        <v>0</v>
      </c>
      <c r="S194" s="149">
        <v>0</v>
      </c>
      <c r="T194" s="150">
        <f>S194*H194</f>
        <v>0</v>
      </c>
      <c r="U194" s="29"/>
      <c r="V194" s="29"/>
      <c r="W194" s="29"/>
      <c r="X194" s="29"/>
      <c r="Y194" s="29"/>
      <c r="Z194" s="29"/>
      <c r="AA194" s="29"/>
      <c r="AB194" s="29"/>
      <c r="AC194" s="29"/>
      <c r="AD194" s="29"/>
      <c r="AE194" s="29"/>
      <c r="AR194" s="151" t="s">
        <v>165</v>
      </c>
      <c r="AT194" s="151" t="s">
        <v>160</v>
      </c>
      <c r="AU194" s="151" t="s">
        <v>82</v>
      </c>
      <c r="AY194" s="17" t="s">
        <v>157</v>
      </c>
      <c r="BE194" s="152">
        <f>IF(N194="základní",J194,0)</f>
        <v>0</v>
      </c>
      <c r="BF194" s="152">
        <f>IF(N194="snížená",J194,0)</f>
        <v>0</v>
      </c>
      <c r="BG194" s="152">
        <f>IF(N194="zákl. přenesená",J194,0)</f>
        <v>0</v>
      </c>
      <c r="BH194" s="152">
        <f>IF(N194="sníž. přenesená",J194,0)</f>
        <v>0</v>
      </c>
      <c r="BI194" s="152">
        <f>IF(N194="nulová",J194,0)</f>
        <v>0</v>
      </c>
      <c r="BJ194" s="17" t="s">
        <v>80</v>
      </c>
      <c r="BK194" s="152">
        <f>ROUND(I194*H194,2)</f>
        <v>0</v>
      </c>
      <c r="BL194" s="17" t="s">
        <v>165</v>
      </c>
      <c r="BM194" s="151" t="s">
        <v>1122</v>
      </c>
    </row>
    <row r="195" spans="1:65" s="2" customFormat="1" ht="87.75" x14ac:dyDescent="0.2">
      <c r="A195" s="29"/>
      <c r="B195" s="30"/>
      <c r="C195" s="29"/>
      <c r="D195" s="153" t="s">
        <v>167</v>
      </c>
      <c r="E195" s="29"/>
      <c r="F195" s="154" t="s">
        <v>1118</v>
      </c>
      <c r="G195" s="29"/>
      <c r="H195" s="29"/>
      <c r="I195" s="29"/>
      <c r="J195" s="29"/>
      <c r="K195" s="29"/>
      <c r="L195" s="30"/>
      <c r="M195" s="155"/>
      <c r="N195" s="156"/>
      <c r="O195" s="55"/>
      <c r="P195" s="55"/>
      <c r="Q195" s="55"/>
      <c r="R195" s="55"/>
      <c r="S195" s="55"/>
      <c r="T195" s="56"/>
      <c r="U195" s="29"/>
      <c r="V195" s="29"/>
      <c r="W195" s="29"/>
      <c r="X195" s="29"/>
      <c r="Y195" s="29"/>
      <c r="Z195" s="29"/>
      <c r="AA195" s="29"/>
      <c r="AB195" s="29"/>
      <c r="AC195" s="29"/>
      <c r="AD195" s="29"/>
      <c r="AE195" s="29"/>
      <c r="AT195" s="17" t="s">
        <v>167</v>
      </c>
      <c r="AU195" s="17" t="s">
        <v>82</v>
      </c>
    </row>
    <row r="196" spans="1:65" s="14" customFormat="1" x14ac:dyDescent="0.2">
      <c r="B196" s="163"/>
      <c r="D196" s="153" t="s">
        <v>169</v>
      </c>
      <c r="E196" s="164" t="s">
        <v>1</v>
      </c>
      <c r="F196" s="165" t="s">
        <v>2266</v>
      </c>
      <c r="H196" s="166">
        <v>1929.3119999999999</v>
      </c>
      <c r="L196" s="163"/>
      <c r="M196" s="167"/>
      <c r="N196" s="168"/>
      <c r="O196" s="168"/>
      <c r="P196" s="168"/>
      <c r="Q196" s="168"/>
      <c r="R196" s="168"/>
      <c r="S196" s="168"/>
      <c r="T196" s="169"/>
      <c r="AT196" s="164" t="s">
        <v>169</v>
      </c>
      <c r="AU196" s="164" t="s">
        <v>82</v>
      </c>
      <c r="AV196" s="14" t="s">
        <v>82</v>
      </c>
      <c r="AW196" s="14" t="s">
        <v>171</v>
      </c>
      <c r="AX196" s="14" t="s">
        <v>80</v>
      </c>
      <c r="AY196" s="164" t="s">
        <v>157</v>
      </c>
    </row>
    <row r="197" spans="1:65" s="2" customFormat="1" ht="44.25" customHeight="1" x14ac:dyDescent="0.2">
      <c r="A197" s="29"/>
      <c r="B197" s="140"/>
      <c r="C197" s="141" t="s">
        <v>309</v>
      </c>
      <c r="D197" s="141" t="s">
        <v>160</v>
      </c>
      <c r="E197" s="142" t="s">
        <v>1124</v>
      </c>
      <c r="F197" s="143" t="s">
        <v>1125</v>
      </c>
      <c r="G197" s="144" t="s">
        <v>186</v>
      </c>
      <c r="H197" s="145">
        <v>66.528000000000006</v>
      </c>
      <c r="I197" s="146"/>
      <c r="J197" s="146">
        <f>ROUND(I197*H197,2)</f>
        <v>0</v>
      </c>
      <c r="K197" s="143" t="s">
        <v>201</v>
      </c>
      <c r="L197" s="30"/>
      <c r="M197" s="147" t="s">
        <v>1</v>
      </c>
      <c r="N197" s="148" t="s">
        <v>37</v>
      </c>
      <c r="O197" s="149">
        <v>0</v>
      </c>
      <c r="P197" s="149">
        <f>O197*H197</f>
        <v>0</v>
      </c>
      <c r="Q197" s="149">
        <v>0</v>
      </c>
      <c r="R197" s="149">
        <f>Q197*H197</f>
        <v>0</v>
      </c>
      <c r="S197" s="149">
        <v>0</v>
      </c>
      <c r="T197" s="150">
        <f>S197*H197</f>
        <v>0</v>
      </c>
      <c r="U197" s="29"/>
      <c r="V197" s="29"/>
      <c r="W197" s="29"/>
      <c r="X197" s="29"/>
      <c r="Y197" s="29"/>
      <c r="Z197" s="29"/>
      <c r="AA197" s="29"/>
      <c r="AB197" s="29"/>
      <c r="AC197" s="29"/>
      <c r="AD197" s="29"/>
      <c r="AE197" s="29"/>
      <c r="AR197" s="151" t="s">
        <v>165</v>
      </c>
      <c r="AT197" s="151" t="s">
        <v>160</v>
      </c>
      <c r="AU197" s="151" t="s">
        <v>82</v>
      </c>
      <c r="AY197" s="17" t="s">
        <v>157</v>
      </c>
      <c r="BE197" s="152">
        <f>IF(N197="základní",J197,0)</f>
        <v>0</v>
      </c>
      <c r="BF197" s="152">
        <f>IF(N197="snížená",J197,0)</f>
        <v>0</v>
      </c>
      <c r="BG197" s="152">
        <f>IF(N197="zákl. přenesená",J197,0)</f>
        <v>0</v>
      </c>
      <c r="BH197" s="152">
        <f>IF(N197="sníž. přenesená",J197,0)</f>
        <v>0</v>
      </c>
      <c r="BI197" s="152">
        <f>IF(N197="nulová",J197,0)</f>
        <v>0</v>
      </c>
      <c r="BJ197" s="17" t="s">
        <v>80</v>
      </c>
      <c r="BK197" s="152">
        <f>ROUND(I197*H197,2)</f>
        <v>0</v>
      </c>
      <c r="BL197" s="17" t="s">
        <v>165</v>
      </c>
      <c r="BM197" s="151" t="s">
        <v>1126</v>
      </c>
    </row>
    <row r="198" spans="1:65" s="2" customFormat="1" ht="68.25" x14ac:dyDescent="0.2">
      <c r="A198" s="29"/>
      <c r="B198" s="30"/>
      <c r="C198" s="29"/>
      <c r="D198" s="153" t="s">
        <v>167</v>
      </c>
      <c r="E198" s="29"/>
      <c r="F198" s="154" t="s">
        <v>1127</v>
      </c>
      <c r="G198" s="29"/>
      <c r="H198" s="29"/>
      <c r="I198" s="29"/>
      <c r="J198" s="29"/>
      <c r="K198" s="29"/>
      <c r="L198" s="30"/>
      <c r="M198" s="155"/>
      <c r="N198" s="156"/>
      <c r="O198" s="55"/>
      <c r="P198" s="55"/>
      <c r="Q198" s="55"/>
      <c r="R198" s="55"/>
      <c r="S198" s="55"/>
      <c r="T198" s="56"/>
      <c r="U198" s="29"/>
      <c r="V198" s="29"/>
      <c r="W198" s="29"/>
      <c r="X198" s="29"/>
      <c r="Y198" s="29"/>
      <c r="Z198" s="29"/>
      <c r="AA198" s="29"/>
      <c r="AB198" s="29"/>
      <c r="AC198" s="29"/>
      <c r="AD198" s="29"/>
      <c r="AE198" s="29"/>
      <c r="AT198" s="17" t="s">
        <v>167</v>
      </c>
      <c r="AU198" s="17" t="s">
        <v>82</v>
      </c>
    </row>
    <row r="199" spans="1:65" s="14" customFormat="1" x14ac:dyDescent="0.2">
      <c r="B199" s="163"/>
      <c r="D199" s="153" t="s">
        <v>169</v>
      </c>
      <c r="E199" s="164" t="s">
        <v>1</v>
      </c>
      <c r="F199" s="165" t="s">
        <v>2267</v>
      </c>
      <c r="H199" s="166">
        <v>66.528000000000006</v>
      </c>
      <c r="L199" s="163"/>
      <c r="M199" s="167"/>
      <c r="N199" s="168"/>
      <c r="O199" s="168"/>
      <c r="P199" s="168"/>
      <c r="Q199" s="168"/>
      <c r="R199" s="168"/>
      <c r="S199" s="168"/>
      <c r="T199" s="169"/>
      <c r="AT199" s="164" t="s">
        <v>169</v>
      </c>
      <c r="AU199" s="164" t="s">
        <v>82</v>
      </c>
      <c r="AV199" s="14" t="s">
        <v>82</v>
      </c>
      <c r="AW199" s="14" t="s">
        <v>171</v>
      </c>
      <c r="AX199" s="14" t="s">
        <v>80</v>
      </c>
      <c r="AY199" s="164" t="s">
        <v>157</v>
      </c>
    </row>
    <row r="200" spans="1:65" s="12" customFormat="1" ht="25.9" customHeight="1" x14ac:dyDescent="0.2">
      <c r="B200" s="128"/>
      <c r="D200" s="129" t="s">
        <v>71</v>
      </c>
      <c r="E200" s="130" t="s">
        <v>1373</v>
      </c>
      <c r="F200" s="130" t="s">
        <v>1374</v>
      </c>
      <c r="J200" s="131">
        <f>BK200</f>
        <v>0</v>
      </c>
      <c r="L200" s="128"/>
      <c r="M200" s="132"/>
      <c r="N200" s="133"/>
      <c r="O200" s="133"/>
      <c r="P200" s="134">
        <f>P201</f>
        <v>5.3999999999999995</v>
      </c>
      <c r="Q200" s="133"/>
      <c r="R200" s="134">
        <f>R201</f>
        <v>0</v>
      </c>
      <c r="S200" s="133"/>
      <c r="T200" s="135">
        <f>T201</f>
        <v>0.18</v>
      </c>
      <c r="AR200" s="129" t="s">
        <v>82</v>
      </c>
      <c r="AT200" s="136" t="s">
        <v>71</v>
      </c>
      <c r="AU200" s="136" t="s">
        <v>72</v>
      </c>
      <c r="AY200" s="129" t="s">
        <v>157</v>
      </c>
      <c r="BK200" s="137">
        <f>BK201</f>
        <v>0</v>
      </c>
    </row>
    <row r="201" spans="1:65" s="12" customFormat="1" ht="22.9" customHeight="1" x14ac:dyDescent="0.2">
      <c r="B201" s="128"/>
      <c r="D201" s="129" t="s">
        <v>71</v>
      </c>
      <c r="E201" s="138" t="s">
        <v>2268</v>
      </c>
      <c r="F201" s="138" t="s">
        <v>2269</v>
      </c>
      <c r="J201" s="139">
        <f>BK201</f>
        <v>0</v>
      </c>
      <c r="L201" s="128"/>
      <c r="M201" s="132"/>
      <c r="N201" s="133"/>
      <c r="O201" s="133"/>
      <c r="P201" s="134">
        <f>SUM(P202:P203)</f>
        <v>5.3999999999999995</v>
      </c>
      <c r="Q201" s="133"/>
      <c r="R201" s="134">
        <f>SUM(R202:R203)</f>
        <v>0</v>
      </c>
      <c r="S201" s="133"/>
      <c r="T201" s="135">
        <f>SUM(T202:T203)</f>
        <v>0.18</v>
      </c>
      <c r="AR201" s="129" t="s">
        <v>82</v>
      </c>
      <c r="AT201" s="136" t="s">
        <v>71</v>
      </c>
      <c r="AU201" s="136" t="s">
        <v>80</v>
      </c>
      <c r="AY201" s="129" t="s">
        <v>157</v>
      </c>
      <c r="BK201" s="137">
        <f>SUM(BK202:BK203)</f>
        <v>0</v>
      </c>
    </row>
    <row r="202" spans="1:65" s="2" customFormat="1" ht="33" customHeight="1" x14ac:dyDescent="0.2">
      <c r="A202" s="29"/>
      <c r="B202" s="140"/>
      <c r="C202" s="141" t="s">
        <v>317</v>
      </c>
      <c r="D202" s="141" t="s">
        <v>160</v>
      </c>
      <c r="E202" s="142" t="s">
        <v>2270</v>
      </c>
      <c r="F202" s="143" t="s">
        <v>2271</v>
      </c>
      <c r="G202" s="144" t="s">
        <v>2040</v>
      </c>
      <c r="H202" s="145">
        <v>180</v>
      </c>
      <c r="I202" s="146"/>
      <c r="J202" s="146">
        <f>ROUND(I202*H202,2)</f>
        <v>0</v>
      </c>
      <c r="K202" s="143" t="s">
        <v>201</v>
      </c>
      <c r="L202" s="30"/>
      <c r="M202" s="147" t="s">
        <v>1</v>
      </c>
      <c r="N202" s="148" t="s">
        <v>37</v>
      </c>
      <c r="O202" s="149">
        <v>0.03</v>
      </c>
      <c r="P202" s="149">
        <f>O202*H202</f>
        <v>5.3999999999999995</v>
      </c>
      <c r="Q202" s="149">
        <v>0</v>
      </c>
      <c r="R202" s="149">
        <f>Q202*H202</f>
        <v>0</v>
      </c>
      <c r="S202" s="149">
        <v>1E-3</v>
      </c>
      <c r="T202" s="150">
        <f>S202*H202</f>
        <v>0.18</v>
      </c>
      <c r="U202" s="29"/>
      <c r="V202" s="29"/>
      <c r="W202" s="29"/>
      <c r="X202" s="29"/>
      <c r="Y202" s="29"/>
      <c r="Z202" s="29"/>
      <c r="AA202" s="29"/>
      <c r="AB202" s="29"/>
      <c r="AC202" s="29"/>
      <c r="AD202" s="29"/>
      <c r="AE202" s="29"/>
      <c r="AR202" s="151" t="s">
        <v>262</v>
      </c>
      <c r="AT202" s="151" t="s">
        <v>160</v>
      </c>
      <c r="AU202" s="151" t="s">
        <v>82</v>
      </c>
      <c r="AY202" s="17" t="s">
        <v>157</v>
      </c>
      <c r="BE202" s="152">
        <f>IF(N202="základní",J202,0)</f>
        <v>0</v>
      </c>
      <c r="BF202" s="152">
        <f>IF(N202="snížená",J202,0)</f>
        <v>0</v>
      </c>
      <c r="BG202" s="152">
        <f>IF(N202="zákl. přenesená",J202,0)</f>
        <v>0</v>
      </c>
      <c r="BH202" s="152">
        <f>IF(N202="sníž. přenesená",J202,0)</f>
        <v>0</v>
      </c>
      <c r="BI202" s="152">
        <f>IF(N202="nulová",J202,0)</f>
        <v>0</v>
      </c>
      <c r="BJ202" s="17" t="s">
        <v>80</v>
      </c>
      <c r="BK202" s="152">
        <f>ROUND(I202*H202,2)</f>
        <v>0</v>
      </c>
      <c r="BL202" s="17" t="s">
        <v>262</v>
      </c>
      <c r="BM202" s="151" t="s">
        <v>2272</v>
      </c>
    </row>
    <row r="203" spans="1:65" s="14" customFormat="1" x14ac:dyDescent="0.2">
      <c r="B203" s="163"/>
      <c r="D203" s="153" t="s">
        <v>169</v>
      </c>
      <c r="E203" s="164" t="s">
        <v>1</v>
      </c>
      <c r="F203" s="165" t="s">
        <v>2273</v>
      </c>
      <c r="H203" s="166">
        <v>180</v>
      </c>
      <c r="L203" s="163"/>
      <c r="M203" s="167"/>
      <c r="N203" s="168"/>
      <c r="O203" s="168"/>
      <c r="P203" s="168"/>
      <c r="Q203" s="168"/>
      <c r="R203" s="168"/>
      <c r="S203" s="168"/>
      <c r="T203" s="169"/>
      <c r="AT203" s="164" t="s">
        <v>169</v>
      </c>
      <c r="AU203" s="164" t="s">
        <v>82</v>
      </c>
      <c r="AV203" s="14" t="s">
        <v>82</v>
      </c>
      <c r="AW203" s="14" t="s">
        <v>171</v>
      </c>
      <c r="AX203" s="14" t="s">
        <v>80</v>
      </c>
      <c r="AY203" s="164" t="s">
        <v>157</v>
      </c>
    </row>
    <row r="204" spans="1:65" s="12" customFormat="1" ht="25.9" customHeight="1" x14ac:dyDescent="0.2">
      <c r="B204" s="128"/>
      <c r="D204" s="129" t="s">
        <v>71</v>
      </c>
      <c r="E204" s="130" t="s">
        <v>325</v>
      </c>
      <c r="F204" s="130" t="s">
        <v>326</v>
      </c>
      <c r="J204" s="131">
        <f>BK204</f>
        <v>0</v>
      </c>
      <c r="L204" s="128"/>
      <c r="M204" s="132"/>
      <c r="N204" s="133"/>
      <c r="O204" s="133"/>
      <c r="P204" s="134">
        <f>SUM(P205:P217)</f>
        <v>0</v>
      </c>
      <c r="Q204" s="133"/>
      <c r="R204" s="134">
        <f>SUM(R205:R217)</f>
        <v>0</v>
      </c>
      <c r="S204" s="133"/>
      <c r="T204" s="135">
        <f>SUM(T205:T217)</f>
        <v>0</v>
      </c>
      <c r="AR204" s="129" t="s">
        <v>165</v>
      </c>
      <c r="AT204" s="136" t="s">
        <v>71</v>
      </c>
      <c r="AU204" s="136" t="s">
        <v>72</v>
      </c>
      <c r="AY204" s="129" t="s">
        <v>157</v>
      </c>
      <c r="BK204" s="137">
        <f>SUM(BK205:BK217)</f>
        <v>0</v>
      </c>
    </row>
    <row r="205" spans="1:65" s="2" customFormat="1" ht="156.75" customHeight="1" x14ac:dyDescent="0.2">
      <c r="A205" s="29"/>
      <c r="B205" s="140"/>
      <c r="C205" s="141" t="s">
        <v>327</v>
      </c>
      <c r="D205" s="141" t="s">
        <v>160</v>
      </c>
      <c r="E205" s="142" t="s">
        <v>633</v>
      </c>
      <c r="F205" s="143" t="s">
        <v>940</v>
      </c>
      <c r="G205" s="144" t="s">
        <v>186</v>
      </c>
      <c r="H205" s="145">
        <v>79.152000000000001</v>
      </c>
      <c r="I205" s="146"/>
      <c r="J205" s="146">
        <f>ROUND(I205*H205,2)</f>
        <v>0</v>
      </c>
      <c r="K205" s="143" t="s">
        <v>330</v>
      </c>
      <c r="L205" s="30"/>
      <c r="M205" s="147" t="s">
        <v>1</v>
      </c>
      <c r="N205" s="148" t="s">
        <v>37</v>
      </c>
      <c r="O205" s="149">
        <v>0</v>
      </c>
      <c r="P205" s="149">
        <f>O205*H205</f>
        <v>0</v>
      </c>
      <c r="Q205" s="149">
        <v>0</v>
      </c>
      <c r="R205" s="149">
        <f>Q205*H205</f>
        <v>0</v>
      </c>
      <c r="S205" s="149">
        <v>0</v>
      </c>
      <c r="T205" s="150">
        <f>S205*H205</f>
        <v>0</v>
      </c>
      <c r="U205" s="29"/>
      <c r="V205" s="29"/>
      <c r="W205" s="29"/>
      <c r="X205" s="29"/>
      <c r="Y205" s="29"/>
      <c r="Z205" s="29"/>
      <c r="AA205" s="29"/>
      <c r="AB205" s="29"/>
      <c r="AC205" s="29"/>
      <c r="AD205" s="29"/>
      <c r="AE205" s="29"/>
      <c r="AR205" s="151" t="s">
        <v>331</v>
      </c>
      <c r="AT205" s="151" t="s">
        <v>160</v>
      </c>
      <c r="AU205" s="151" t="s">
        <v>80</v>
      </c>
      <c r="AY205" s="17" t="s">
        <v>157</v>
      </c>
      <c r="BE205" s="152">
        <f>IF(N205="základní",J205,0)</f>
        <v>0</v>
      </c>
      <c r="BF205" s="152">
        <f>IF(N205="snížená",J205,0)</f>
        <v>0</v>
      </c>
      <c r="BG205" s="152">
        <f>IF(N205="zákl. přenesená",J205,0)</f>
        <v>0</v>
      </c>
      <c r="BH205" s="152">
        <f>IF(N205="sníž. přenesená",J205,0)</f>
        <v>0</v>
      </c>
      <c r="BI205" s="152">
        <f>IF(N205="nulová",J205,0)</f>
        <v>0</v>
      </c>
      <c r="BJ205" s="17" t="s">
        <v>80</v>
      </c>
      <c r="BK205" s="152">
        <f>ROUND(I205*H205,2)</f>
        <v>0</v>
      </c>
      <c r="BL205" s="17" t="s">
        <v>331</v>
      </c>
      <c r="BM205" s="151" t="s">
        <v>2304</v>
      </c>
    </row>
    <row r="206" spans="1:65" s="2" customFormat="1" ht="87.75" x14ac:dyDescent="0.2">
      <c r="A206" s="29"/>
      <c r="B206" s="30"/>
      <c r="C206" s="29"/>
      <c r="D206" s="153" t="s">
        <v>167</v>
      </c>
      <c r="E206" s="29"/>
      <c r="F206" s="154" t="s">
        <v>333</v>
      </c>
      <c r="G206" s="29"/>
      <c r="H206" s="29"/>
      <c r="I206" s="29"/>
      <c r="J206" s="29"/>
      <c r="K206" s="29"/>
      <c r="L206" s="30"/>
      <c r="M206" s="155"/>
      <c r="N206" s="156"/>
      <c r="O206" s="55"/>
      <c r="P206" s="55"/>
      <c r="Q206" s="55"/>
      <c r="R206" s="55"/>
      <c r="S206" s="55"/>
      <c r="T206" s="56"/>
      <c r="U206" s="29"/>
      <c r="V206" s="29"/>
      <c r="W206" s="29"/>
      <c r="X206" s="29"/>
      <c r="Y206" s="29"/>
      <c r="Z206" s="29"/>
      <c r="AA206" s="29"/>
      <c r="AB206" s="29"/>
      <c r="AC206" s="29"/>
      <c r="AD206" s="29"/>
      <c r="AE206" s="29"/>
      <c r="AT206" s="17" t="s">
        <v>167</v>
      </c>
      <c r="AU206" s="17" t="s">
        <v>80</v>
      </c>
    </row>
    <row r="207" spans="1:65" s="13" customFormat="1" x14ac:dyDescent="0.2">
      <c r="B207" s="157"/>
      <c r="D207" s="153" t="s">
        <v>169</v>
      </c>
      <c r="E207" s="158" t="s">
        <v>1</v>
      </c>
      <c r="F207" s="159" t="s">
        <v>1665</v>
      </c>
      <c r="H207" s="158" t="s">
        <v>1</v>
      </c>
      <c r="L207" s="157"/>
      <c r="M207" s="160"/>
      <c r="N207" s="161"/>
      <c r="O207" s="161"/>
      <c r="P207" s="161"/>
      <c r="Q207" s="161"/>
      <c r="R207" s="161"/>
      <c r="S207" s="161"/>
      <c r="T207" s="162"/>
      <c r="AT207" s="158" t="s">
        <v>169</v>
      </c>
      <c r="AU207" s="158" t="s">
        <v>80</v>
      </c>
      <c r="AV207" s="13" t="s">
        <v>80</v>
      </c>
      <c r="AW207" s="13" t="s">
        <v>171</v>
      </c>
      <c r="AX207" s="13" t="s">
        <v>72</v>
      </c>
      <c r="AY207" s="158" t="s">
        <v>157</v>
      </c>
    </row>
    <row r="208" spans="1:65" s="14" customFormat="1" ht="22.5" x14ac:dyDescent="0.2">
      <c r="B208" s="163"/>
      <c r="D208" s="153" t="s">
        <v>169</v>
      </c>
      <c r="E208" s="164" t="s">
        <v>1</v>
      </c>
      <c r="F208" s="165" t="s">
        <v>2305</v>
      </c>
      <c r="H208" s="166">
        <v>79.152000000000001</v>
      </c>
      <c r="L208" s="163"/>
      <c r="M208" s="167"/>
      <c r="N208" s="168"/>
      <c r="O208" s="168"/>
      <c r="P208" s="168"/>
      <c r="Q208" s="168"/>
      <c r="R208" s="168"/>
      <c r="S208" s="168"/>
      <c r="T208" s="169"/>
      <c r="AT208" s="164" t="s">
        <v>169</v>
      </c>
      <c r="AU208" s="164" t="s">
        <v>80</v>
      </c>
      <c r="AV208" s="14" t="s">
        <v>82</v>
      </c>
      <c r="AW208" s="14" t="s">
        <v>171</v>
      </c>
      <c r="AX208" s="14" t="s">
        <v>72</v>
      </c>
      <c r="AY208" s="164" t="s">
        <v>157</v>
      </c>
    </row>
    <row r="209" spans="1:65" s="15" customFormat="1" x14ac:dyDescent="0.2">
      <c r="B209" s="170"/>
      <c r="D209" s="153" t="s">
        <v>169</v>
      </c>
      <c r="E209" s="171" t="s">
        <v>1</v>
      </c>
      <c r="F209" s="172" t="s">
        <v>175</v>
      </c>
      <c r="H209" s="173">
        <v>79.152000000000001</v>
      </c>
      <c r="L209" s="170"/>
      <c r="M209" s="174"/>
      <c r="N209" s="175"/>
      <c r="O209" s="175"/>
      <c r="P209" s="175"/>
      <c r="Q209" s="175"/>
      <c r="R209" s="175"/>
      <c r="S209" s="175"/>
      <c r="T209" s="176"/>
      <c r="AT209" s="171" t="s">
        <v>169</v>
      </c>
      <c r="AU209" s="171" t="s">
        <v>80</v>
      </c>
      <c r="AV209" s="15" t="s">
        <v>165</v>
      </c>
      <c r="AW209" s="15" t="s">
        <v>171</v>
      </c>
      <c r="AX209" s="15" t="s">
        <v>80</v>
      </c>
      <c r="AY209" s="171" t="s">
        <v>157</v>
      </c>
    </row>
    <row r="210" spans="1:65" s="2" customFormat="1" ht="84" x14ac:dyDescent="0.2">
      <c r="A210" s="29"/>
      <c r="B210" s="140"/>
      <c r="C210" s="141" t="s">
        <v>335</v>
      </c>
      <c r="D210" s="141" t="s">
        <v>160</v>
      </c>
      <c r="E210" s="142" t="s">
        <v>391</v>
      </c>
      <c r="F210" s="143" t="s">
        <v>392</v>
      </c>
      <c r="G210" s="144" t="s">
        <v>236</v>
      </c>
      <c r="H210" s="145">
        <v>1</v>
      </c>
      <c r="I210" s="146"/>
      <c r="J210" s="146">
        <f>ROUND(I210*H210,2)</f>
        <v>0</v>
      </c>
      <c r="K210" s="143" t="s">
        <v>330</v>
      </c>
      <c r="L210" s="30"/>
      <c r="M210" s="147" t="s">
        <v>1</v>
      </c>
      <c r="N210" s="148" t="s">
        <v>37</v>
      </c>
      <c r="O210" s="149">
        <v>0</v>
      </c>
      <c r="P210" s="149">
        <f>O210*H210</f>
        <v>0</v>
      </c>
      <c r="Q210" s="149">
        <v>0</v>
      </c>
      <c r="R210" s="149">
        <f>Q210*H210</f>
        <v>0</v>
      </c>
      <c r="S210" s="149">
        <v>0</v>
      </c>
      <c r="T210" s="150">
        <f>S210*H210</f>
        <v>0</v>
      </c>
      <c r="U210" s="29"/>
      <c r="V210" s="29"/>
      <c r="W210" s="29"/>
      <c r="X210" s="29"/>
      <c r="Y210" s="29"/>
      <c r="Z210" s="29"/>
      <c r="AA210" s="29"/>
      <c r="AB210" s="29"/>
      <c r="AC210" s="29"/>
      <c r="AD210" s="29"/>
      <c r="AE210" s="29"/>
      <c r="AR210" s="151" t="s">
        <v>331</v>
      </c>
      <c r="AT210" s="151" t="s">
        <v>160</v>
      </c>
      <c r="AU210" s="151" t="s">
        <v>80</v>
      </c>
      <c r="AY210" s="17" t="s">
        <v>157</v>
      </c>
      <c r="BE210" s="152">
        <f>IF(N210="základní",J210,0)</f>
        <v>0</v>
      </c>
      <c r="BF210" s="152">
        <f>IF(N210="snížená",J210,0)</f>
        <v>0</v>
      </c>
      <c r="BG210" s="152">
        <f>IF(N210="zákl. přenesená",J210,0)</f>
        <v>0</v>
      </c>
      <c r="BH210" s="152">
        <f>IF(N210="sníž. přenesená",J210,0)</f>
        <v>0</v>
      </c>
      <c r="BI210" s="152">
        <f>IF(N210="nulová",J210,0)</f>
        <v>0</v>
      </c>
      <c r="BJ210" s="17" t="s">
        <v>80</v>
      </c>
      <c r="BK210" s="152">
        <f>ROUND(I210*H210,2)</f>
        <v>0</v>
      </c>
      <c r="BL210" s="17" t="s">
        <v>331</v>
      </c>
      <c r="BM210" s="151" t="s">
        <v>2306</v>
      </c>
    </row>
    <row r="211" spans="1:65" s="2" customFormat="1" ht="48.75" x14ac:dyDescent="0.2">
      <c r="A211" s="29"/>
      <c r="B211" s="30"/>
      <c r="C211" s="29"/>
      <c r="D211" s="153" t="s">
        <v>167</v>
      </c>
      <c r="E211" s="29"/>
      <c r="F211" s="154" t="s">
        <v>394</v>
      </c>
      <c r="G211" s="29"/>
      <c r="H211" s="29"/>
      <c r="I211" s="29"/>
      <c r="J211" s="29"/>
      <c r="K211" s="29"/>
      <c r="L211" s="30"/>
      <c r="M211" s="155"/>
      <c r="N211" s="156"/>
      <c r="O211" s="55"/>
      <c r="P211" s="55"/>
      <c r="Q211" s="55"/>
      <c r="R211" s="55"/>
      <c r="S211" s="55"/>
      <c r="T211" s="56"/>
      <c r="U211" s="29"/>
      <c r="V211" s="29"/>
      <c r="W211" s="29"/>
      <c r="X211" s="29"/>
      <c r="Y211" s="29"/>
      <c r="Z211" s="29"/>
      <c r="AA211" s="29"/>
      <c r="AB211" s="29"/>
      <c r="AC211" s="29"/>
      <c r="AD211" s="29"/>
      <c r="AE211" s="29"/>
      <c r="AT211" s="17" t="s">
        <v>167</v>
      </c>
      <c r="AU211" s="17" t="s">
        <v>80</v>
      </c>
    </row>
    <row r="212" spans="1:65" s="2" customFormat="1" ht="90" customHeight="1" x14ac:dyDescent="0.2">
      <c r="A212" s="29"/>
      <c r="B212" s="140"/>
      <c r="C212" s="141" t="s">
        <v>340</v>
      </c>
      <c r="D212" s="141" t="s">
        <v>160</v>
      </c>
      <c r="E212" s="142" t="s">
        <v>679</v>
      </c>
      <c r="F212" s="143" t="s">
        <v>1404</v>
      </c>
      <c r="G212" s="144" t="s">
        <v>186</v>
      </c>
      <c r="H212" s="145">
        <v>230.352</v>
      </c>
      <c r="I212" s="146"/>
      <c r="J212" s="146">
        <f>ROUND(I212*H212,2)</f>
        <v>0</v>
      </c>
      <c r="K212" s="143" t="s">
        <v>330</v>
      </c>
      <c r="L212" s="30"/>
      <c r="M212" s="147" t="s">
        <v>1</v>
      </c>
      <c r="N212" s="148" t="s">
        <v>37</v>
      </c>
      <c r="O212" s="149">
        <v>0</v>
      </c>
      <c r="P212" s="149">
        <f>O212*H212</f>
        <v>0</v>
      </c>
      <c r="Q212" s="149">
        <v>0</v>
      </c>
      <c r="R212" s="149">
        <f>Q212*H212</f>
        <v>0</v>
      </c>
      <c r="S212" s="149">
        <v>0</v>
      </c>
      <c r="T212" s="150">
        <f>S212*H212</f>
        <v>0</v>
      </c>
      <c r="U212" s="29"/>
      <c r="V212" s="29"/>
      <c r="W212" s="29"/>
      <c r="X212" s="29"/>
      <c r="Y212" s="29"/>
      <c r="Z212" s="29"/>
      <c r="AA212" s="29"/>
      <c r="AB212" s="29"/>
      <c r="AC212" s="29"/>
      <c r="AD212" s="29"/>
      <c r="AE212" s="29"/>
      <c r="AR212" s="151" t="s">
        <v>331</v>
      </c>
      <c r="AT212" s="151" t="s">
        <v>160</v>
      </c>
      <c r="AU212" s="151" t="s">
        <v>80</v>
      </c>
      <c r="AY212" s="17" t="s">
        <v>157</v>
      </c>
      <c r="BE212" s="152">
        <f>IF(N212="základní",J212,0)</f>
        <v>0</v>
      </c>
      <c r="BF212" s="152">
        <f>IF(N212="snížená",J212,0)</f>
        <v>0</v>
      </c>
      <c r="BG212" s="152">
        <f>IF(N212="zákl. přenesená",J212,0)</f>
        <v>0</v>
      </c>
      <c r="BH212" s="152">
        <f>IF(N212="sníž. přenesená",J212,0)</f>
        <v>0</v>
      </c>
      <c r="BI212" s="152">
        <f>IF(N212="nulová",J212,0)</f>
        <v>0</v>
      </c>
      <c r="BJ212" s="17" t="s">
        <v>80</v>
      </c>
      <c r="BK212" s="152">
        <f>ROUND(I212*H212,2)</f>
        <v>0</v>
      </c>
      <c r="BL212" s="17" t="s">
        <v>331</v>
      </c>
      <c r="BM212" s="151" t="s">
        <v>2307</v>
      </c>
    </row>
    <row r="213" spans="1:65" s="2" customFormat="1" ht="58.5" x14ac:dyDescent="0.2">
      <c r="A213" s="29"/>
      <c r="B213" s="30"/>
      <c r="C213" s="29"/>
      <c r="D213" s="153" t="s">
        <v>167</v>
      </c>
      <c r="E213" s="29"/>
      <c r="F213" s="154" t="s">
        <v>405</v>
      </c>
      <c r="G213" s="29"/>
      <c r="H213" s="29"/>
      <c r="I213" s="29"/>
      <c r="J213" s="29"/>
      <c r="K213" s="29"/>
      <c r="L213" s="30"/>
      <c r="M213" s="155"/>
      <c r="N213" s="156"/>
      <c r="O213" s="55"/>
      <c r="P213" s="55"/>
      <c r="Q213" s="55"/>
      <c r="R213" s="55"/>
      <c r="S213" s="55"/>
      <c r="T213" s="56"/>
      <c r="U213" s="29"/>
      <c r="V213" s="29"/>
      <c r="W213" s="29"/>
      <c r="X213" s="29"/>
      <c r="Y213" s="29"/>
      <c r="Z213" s="29"/>
      <c r="AA213" s="29"/>
      <c r="AB213" s="29"/>
      <c r="AC213" s="29"/>
      <c r="AD213" s="29"/>
      <c r="AE213" s="29"/>
      <c r="AT213" s="17" t="s">
        <v>167</v>
      </c>
      <c r="AU213" s="17" t="s">
        <v>80</v>
      </c>
    </row>
    <row r="214" spans="1:65" s="13" customFormat="1" x14ac:dyDescent="0.2">
      <c r="B214" s="157"/>
      <c r="D214" s="153" t="s">
        <v>169</v>
      </c>
      <c r="E214" s="158" t="s">
        <v>1</v>
      </c>
      <c r="F214" s="159" t="s">
        <v>1406</v>
      </c>
      <c r="H214" s="158" t="s">
        <v>1</v>
      </c>
      <c r="L214" s="157"/>
      <c r="M214" s="160"/>
      <c r="N214" s="161"/>
      <c r="O214" s="161"/>
      <c r="P214" s="161"/>
      <c r="Q214" s="161"/>
      <c r="R214" s="161"/>
      <c r="S214" s="161"/>
      <c r="T214" s="162"/>
      <c r="AT214" s="158" t="s">
        <v>169</v>
      </c>
      <c r="AU214" s="158" t="s">
        <v>80</v>
      </c>
      <c r="AV214" s="13" t="s">
        <v>80</v>
      </c>
      <c r="AW214" s="13" t="s">
        <v>171</v>
      </c>
      <c r="AX214" s="13" t="s">
        <v>72</v>
      </c>
      <c r="AY214" s="158" t="s">
        <v>157</v>
      </c>
    </row>
    <row r="215" spans="1:65" s="14" customFormat="1" ht="22.5" x14ac:dyDescent="0.2">
      <c r="B215" s="163"/>
      <c r="D215" s="153" t="s">
        <v>169</v>
      </c>
      <c r="E215" s="164" t="s">
        <v>1</v>
      </c>
      <c r="F215" s="165" t="s">
        <v>2308</v>
      </c>
      <c r="H215" s="166">
        <v>151.20000000000002</v>
      </c>
      <c r="L215" s="163"/>
      <c r="M215" s="167"/>
      <c r="N215" s="168"/>
      <c r="O215" s="168"/>
      <c r="P215" s="168"/>
      <c r="Q215" s="168"/>
      <c r="R215" s="168"/>
      <c r="S215" s="168"/>
      <c r="T215" s="169"/>
      <c r="AT215" s="164" t="s">
        <v>169</v>
      </c>
      <c r="AU215" s="164" t="s">
        <v>80</v>
      </c>
      <c r="AV215" s="14" t="s">
        <v>82</v>
      </c>
      <c r="AW215" s="14" t="s">
        <v>171</v>
      </c>
      <c r="AX215" s="14" t="s">
        <v>72</v>
      </c>
      <c r="AY215" s="164" t="s">
        <v>157</v>
      </c>
    </row>
    <row r="216" spans="1:65" s="14" customFormat="1" ht="22.5" x14ac:dyDescent="0.2">
      <c r="B216" s="163"/>
      <c r="D216" s="153" t="s">
        <v>169</v>
      </c>
      <c r="E216" s="164" t="s">
        <v>1</v>
      </c>
      <c r="F216" s="165" t="s">
        <v>2305</v>
      </c>
      <c r="H216" s="166">
        <v>79.152000000000001</v>
      </c>
      <c r="L216" s="163"/>
      <c r="M216" s="167"/>
      <c r="N216" s="168"/>
      <c r="O216" s="168"/>
      <c r="P216" s="168"/>
      <c r="Q216" s="168"/>
      <c r="R216" s="168"/>
      <c r="S216" s="168"/>
      <c r="T216" s="169"/>
      <c r="AT216" s="164" t="s">
        <v>169</v>
      </c>
      <c r="AU216" s="164" t="s">
        <v>80</v>
      </c>
      <c r="AV216" s="14" t="s">
        <v>82</v>
      </c>
      <c r="AW216" s="14" t="s">
        <v>171</v>
      </c>
      <c r="AX216" s="14" t="s">
        <v>72</v>
      </c>
      <c r="AY216" s="164" t="s">
        <v>157</v>
      </c>
    </row>
    <row r="217" spans="1:65" s="15" customFormat="1" x14ac:dyDescent="0.2">
      <c r="B217" s="170"/>
      <c r="D217" s="153" t="s">
        <v>169</v>
      </c>
      <c r="E217" s="171" t="s">
        <v>1</v>
      </c>
      <c r="F217" s="172" t="s">
        <v>175</v>
      </c>
      <c r="H217" s="173">
        <v>230.35200000000003</v>
      </c>
      <c r="L217" s="170"/>
      <c r="M217" s="174"/>
      <c r="N217" s="175"/>
      <c r="O217" s="175"/>
      <c r="P217" s="175"/>
      <c r="Q217" s="175"/>
      <c r="R217" s="175"/>
      <c r="S217" s="175"/>
      <c r="T217" s="176"/>
      <c r="AT217" s="171" t="s">
        <v>169</v>
      </c>
      <c r="AU217" s="171" t="s">
        <v>80</v>
      </c>
      <c r="AV217" s="15" t="s">
        <v>165</v>
      </c>
      <c r="AW217" s="15" t="s">
        <v>171</v>
      </c>
      <c r="AX217" s="15" t="s">
        <v>80</v>
      </c>
      <c r="AY217" s="171" t="s">
        <v>157</v>
      </c>
    </row>
    <row r="218" spans="1:65" s="12" customFormat="1" ht="25.9" customHeight="1" x14ac:dyDescent="0.2">
      <c r="B218" s="128"/>
      <c r="D218" s="129" t="s">
        <v>71</v>
      </c>
      <c r="E218" s="130" t="s">
        <v>411</v>
      </c>
      <c r="F218" s="130" t="s">
        <v>412</v>
      </c>
      <c r="J218" s="131">
        <f>BK218</f>
        <v>0</v>
      </c>
      <c r="L218" s="128"/>
      <c r="M218" s="132"/>
      <c r="N218" s="133"/>
      <c r="O218" s="133"/>
      <c r="P218" s="134">
        <f>P219</f>
        <v>0</v>
      </c>
      <c r="Q218" s="133"/>
      <c r="R218" s="134">
        <f>R219</f>
        <v>0</v>
      </c>
      <c r="S218" s="133"/>
      <c r="T218" s="135">
        <f>T219</f>
        <v>0</v>
      </c>
      <c r="AR218" s="129" t="s">
        <v>158</v>
      </c>
      <c r="AT218" s="136" t="s">
        <v>71</v>
      </c>
      <c r="AU218" s="136" t="s">
        <v>72</v>
      </c>
      <c r="AY218" s="129" t="s">
        <v>157</v>
      </c>
      <c r="BK218" s="137">
        <f>BK219</f>
        <v>0</v>
      </c>
    </row>
    <row r="219" spans="1:65" s="12" customFormat="1" ht="22.9" customHeight="1" x14ac:dyDescent="0.2">
      <c r="B219" s="128"/>
      <c r="D219" s="129" t="s">
        <v>71</v>
      </c>
      <c r="E219" s="138" t="s">
        <v>1135</v>
      </c>
      <c r="F219" s="138" t="s">
        <v>1136</v>
      </c>
      <c r="J219" s="139">
        <f>BK219</f>
        <v>0</v>
      </c>
      <c r="L219" s="128"/>
      <c r="M219" s="132"/>
      <c r="N219" s="133"/>
      <c r="O219" s="133"/>
      <c r="P219" s="134">
        <f>SUM(P220:P225)</f>
        <v>0</v>
      </c>
      <c r="Q219" s="133"/>
      <c r="R219" s="134">
        <f>SUM(R220:R225)</f>
        <v>0</v>
      </c>
      <c r="S219" s="133"/>
      <c r="T219" s="135">
        <f>SUM(T220:T225)</f>
        <v>0</v>
      </c>
      <c r="AR219" s="129" t="s">
        <v>158</v>
      </c>
      <c r="AT219" s="136" t="s">
        <v>71</v>
      </c>
      <c r="AU219" s="136" t="s">
        <v>80</v>
      </c>
      <c r="AY219" s="129" t="s">
        <v>157</v>
      </c>
      <c r="BK219" s="137">
        <f>SUM(BK220:BK225)</f>
        <v>0</v>
      </c>
    </row>
    <row r="220" spans="1:65" s="2" customFormat="1" ht="16.5" customHeight="1" x14ac:dyDescent="0.2">
      <c r="A220" s="29"/>
      <c r="B220" s="140"/>
      <c r="C220" s="141" t="s">
        <v>361</v>
      </c>
      <c r="D220" s="141" t="s">
        <v>160</v>
      </c>
      <c r="E220" s="142" t="s">
        <v>1137</v>
      </c>
      <c r="F220" s="143" t="s">
        <v>1138</v>
      </c>
      <c r="G220" s="144" t="s">
        <v>1139</v>
      </c>
      <c r="H220" s="145">
        <v>1</v>
      </c>
      <c r="I220" s="146"/>
      <c r="J220" s="146">
        <f>ROUND(I220*H220,2)</f>
        <v>0</v>
      </c>
      <c r="K220" s="143" t="s">
        <v>201</v>
      </c>
      <c r="L220" s="30"/>
      <c r="M220" s="147" t="s">
        <v>1</v>
      </c>
      <c r="N220" s="148" t="s">
        <v>37</v>
      </c>
      <c r="O220" s="149">
        <v>0</v>
      </c>
      <c r="P220" s="149">
        <f>O220*H220</f>
        <v>0</v>
      </c>
      <c r="Q220" s="149">
        <v>0</v>
      </c>
      <c r="R220" s="149">
        <f>Q220*H220</f>
        <v>0</v>
      </c>
      <c r="S220" s="149">
        <v>0</v>
      </c>
      <c r="T220" s="150">
        <f>S220*H220</f>
        <v>0</v>
      </c>
      <c r="U220" s="29"/>
      <c r="V220" s="29"/>
      <c r="W220" s="29"/>
      <c r="X220" s="29"/>
      <c r="Y220" s="29"/>
      <c r="Z220" s="29"/>
      <c r="AA220" s="29"/>
      <c r="AB220" s="29"/>
      <c r="AC220" s="29"/>
      <c r="AD220" s="29"/>
      <c r="AE220" s="29"/>
      <c r="AR220" s="151" t="s">
        <v>1140</v>
      </c>
      <c r="AT220" s="151" t="s">
        <v>160</v>
      </c>
      <c r="AU220" s="151" t="s">
        <v>82</v>
      </c>
      <c r="AY220" s="17" t="s">
        <v>157</v>
      </c>
      <c r="BE220" s="152">
        <f>IF(N220="základní",J220,0)</f>
        <v>0</v>
      </c>
      <c r="BF220" s="152">
        <f>IF(N220="snížená",J220,0)</f>
        <v>0</v>
      </c>
      <c r="BG220" s="152">
        <f>IF(N220="zákl. přenesená",J220,0)</f>
        <v>0</v>
      </c>
      <c r="BH220" s="152">
        <f>IF(N220="sníž. přenesená",J220,0)</f>
        <v>0</v>
      </c>
      <c r="BI220" s="152">
        <f>IF(N220="nulová",J220,0)</f>
        <v>0</v>
      </c>
      <c r="BJ220" s="17" t="s">
        <v>80</v>
      </c>
      <c r="BK220" s="152">
        <f>ROUND(I220*H220,2)</f>
        <v>0</v>
      </c>
      <c r="BL220" s="17" t="s">
        <v>1140</v>
      </c>
      <c r="BM220" s="151" t="s">
        <v>1141</v>
      </c>
    </row>
    <row r="221" spans="1:65" s="2" customFormat="1" ht="29.25" x14ac:dyDescent="0.2">
      <c r="A221" s="29"/>
      <c r="B221" s="30"/>
      <c r="C221" s="29"/>
      <c r="D221" s="153" t="s">
        <v>167</v>
      </c>
      <c r="E221" s="29"/>
      <c r="F221" s="154" t="s">
        <v>1142</v>
      </c>
      <c r="G221" s="29"/>
      <c r="H221" s="29"/>
      <c r="I221" s="29"/>
      <c r="J221" s="29"/>
      <c r="K221" s="29"/>
      <c r="L221" s="30"/>
      <c r="M221" s="155"/>
      <c r="N221" s="156"/>
      <c r="O221" s="55"/>
      <c r="P221" s="55"/>
      <c r="Q221" s="55"/>
      <c r="R221" s="55"/>
      <c r="S221" s="55"/>
      <c r="T221" s="56"/>
      <c r="U221" s="29"/>
      <c r="V221" s="29"/>
      <c r="W221" s="29"/>
      <c r="X221" s="29"/>
      <c r="Y221" s="29"/>
      <c r="Z221" s="29"/>
      <c r="AA221" s="29"/>
      <c r="AB221" s="29"/>
      <c r="AC221" s="29"/>
      <c r="AD221" s="29"/>
      <c r="AE221" s="29"/>
      <c r="AT221" s="17" t="s">
        <v>167</v>
      </c>
      <c r="AU221" s="17" t="s">
        <v>82</v>
      </c>
    </row>
    <row r="222" spans="1:65" s="2" customFormat="1" ht="24.2" customHeight="1" x14ac:dyDescent="0.2">
      <c r="A222" s="29"/>
      <c r="B222" s="140"/>
      <c r="C222" s="177" t="s">
        <v>371</v>
      </c>
      <c r="D222" s="177" t="s">
        <v>183</v>
      </c>
      <c r="E222" s="178" t="s">
        <v>2280</v>
      </c>
      <c r="F222" s="179" t="s">
        <v>2309</v>
      </c>
      <c r="G222" s="180" t="s">
        <v>2282</v>
      </c>
      <c r="H222" s="181">
        <v>1</v>
      </c>
      <c r="I222" s="182"/>
      <c r="J222" s="182">
        <f>ROUND(I222*H222,2)</f>
        <v>0</v>
      </c>
      <c r="K222" s="179" t="s">
        <v>1</v>
      </c>
      <c r="L222" s="183"/>
      <c r="M222" s="184" t="s">
        <v>1</v>
      </c>
      <c r="N222" s="185" t="s">
        <v>37</v>
      </c>
      <c r="O222" s="149">
        <v>0</v>
      </c>
      <c r="P222" s="149">
        <f>O222*H222</f>
        <v>0</v>
      </c>
      <c r="Q222" s="149">
        <v>0</v>
      </c>
      <c r="R222" s="149">
        <f>Q222*H222</f>
        <v>0</v>
      </c>
      <c r="S222" s="149">
        <v>0</v>
      </c>
      <c r="T222" s="150">
        <f>S222*H222</f>
        <v>0</v>
      </c>
      <c r="U222" s="29"/>
      <c r="V222" s="29"/>
      <c r="W222" s="29"/>
      <c r="X222" s="29"/>
      <c r="Y222" s="29"/>
      <c r="Z222" s="29"/>
      <c r="AA222" s="29"/>
      <c r="AB222" s="29"/>
      <c r="AC222" s="29"/>
      <c r="AD222" s="29"/>
      <c r="AE222" s="29"/>
      <c r="AR222" s="151" t="s">
        <v>331</v>
      </c>
      <c r="AT222" s="151" t="s">
        <v>183</v>
      </c>
      <c r="AU222" s="151" t="s">
        <v>82</v>
      </c>
      <c r="AY222" s="17" t="s">
        <v>157</v>
      </c>
      <c r="BE222" s="152">
        <f>IF(N222="základní",J222,0)</f>
        <v>0</v>
      </c>
      <c r="BF222" s="152">
        <f>IF(N222="snížená",J222,0)</f>
        <v>0</v>
      </c>
      <c r="BG222" s="152">
        <f>IF(N222="zákl. přenesená",J222,0)</f>
        <v>0</v>
      </c>
      <c r="BH222" s="152">
        <f>IF(N222="sníž. přenesená",J222,0)</f>
        <v>0</v>
      </c>
      <c r="BI222" s="152">
        <f>IF(N222="nulová",J222,0)</f>
        <v>0</v>
      </c>
      <c r="BJ222" s="17" t="s">
        <v>80</v>
      </c>
      <c r="BK222" s="152">
        <f>ROUND(I222*H222,2)</f>
        <v>0</v>
      </c>
      <c r="BL222" s="17" t="s">
        <v>331</v>
      </c>
      <c r="BM222" s="151" t="s">
        <v>2310</v>
      </c>
    </row>
    <row r="223" spans="1:65" s="2" customFormat="1" ht="58.5" x14ac:dyDescent="0.2">
      <c r="A223" s="29"/>
      <c r="B223" s="30"/>
      <c r="C223" s="29"/>
      <c r="D223" s="153" t="s">
        <v>979</v>
      </c>
      <c r="E223" s="29"/>
      <c r="F223" s="154" t="s">
        <v>2311</v>
      </c>
      <c r="G223" s="29"/>
      <c r="H223" s="29"/>
      <c r="I223" s="29"/>
      <c r="J223" s="29"/>
      <c r="K223" s="29"/>
      <c r="L223" s="30"/>
      <c r="M223" s="155"/>
      <c r="N223" s="156"/>
      <c r="O223" s="55"/>
      <c r="P223" s="55"/>
      <c r="Q223" s="55"/>
      <c r="R223" s="55"/>
      <c r="S223" s="55"/>
      <c r="T223" s="56"/>
      <c r="U223" s="29"/>
      <c r="V223" s="29"/>
      <c r="W223" s="29"/>
      <c r="X223" s="29"/>
      <c r="Y223" s="29"/>
      <c r="Z223" s="29"/>
      <c r="AA223" s="29"/>
      <c r="AB223" s="29"/>
      <c r="AC223" s="29"/>
      <c r="AD223" s="29"/>
      <c r="AE223" s="29"/>
      <c r="AT223" s="17" t="s">
        <v>979</v>
      </c>
      <c r="AU223" s="17" t="s">
        <v>82</v>
      </c>
    </row>
    <row r="224" spans="1:65" s="2" customFormat="1" ht="36" x14ac:dyDescent="0.2">
      <c r="A224" s="29"/>
      <c r="B224" s="140"/>
      <c r="C224" s="177" t="s">
        <v>377</v>
      </c>
      <c r="D224" s="177" t="s">
        <v>183</v>
      </c>
      <c r="E224" s="178" t="s">
        <v>2285</v>
      </c>
      <c r="F224" s="179" t="s">
        <v>2286</v>
      </c>
      <c r="G224" s="180" t="s">
        <v>2282</v>
      </c>
      <c r="H224" s="181">
        <v>1</v>
      </c>
      <c r="I224" s="182"/>
      <c r="J224" s="182">
        <f>ROUND(I224*H224,2)</f>
        <v>0</v>
      </c>
      <c r="K224" s="179" t="s">
        <v>1</v>
      </c>
      <c r="L224" s="183"/>
      <c r="M224" s="184" t="s">
        <v>1</v>
      </c>
      <c r="N224" s="185" t="s">
        <v>37</v>
      </c>
      <c r="O224" s="149">
        <v>0</v>
      </c>
      <c r="P224" s="149">
        <f>O224*H224</f>
        <v>0</v>
      </c>
      <c r="Q224" s="149">
        <v>0</v>
      </c>
      <c r="R224" s="149">
        <f>Q224*H224</f>
        <v>0</v>
      </c>
      <c r="S224" s="149">
        <v>0</v>
      </c>
      <c r="T224" s="150">
        <f>S224*H224</f>
        <v>0</v>
      </c>
      <c r="U224" s="29"/>
      <c r="V224" s="29"/>
      <c r="W224" s="29"/>
      <c r="X224" s="29"/>
      <c r="Y224" s="29"/>
      <c r="Z224" s="29"/>
      <c r="AA224" s="29"/>
      <c r="AB224" s="29"/>
      <c r="AC224" s="29"/>
      <c r="AD224" s="29"/>
      <c r="AE224" s="29"/>
      <c r="AR224" s="151" t="s">
        <v>331</v>
      </c>
      <c r="AT224" s="151" t="s">
        <v>183</v>
      </c>
      <c r="AU224" s="151" t="s">
        <v>82</v>
      </c>
      <c r="AY224" s="17" t="s">
        <v>157</v>
      </c>
      <c r="BE224" s="152">
        <f>IF(N224="základní",J224,0)</f>
        <v>0</v>
      </c>
      <c r="BF224" s="152">
        <f>IF(N224="snížená",J224,0)</f>
        <v>0</v>
      </c>
      <c r="BG224" s="152">
        <f>IF(N224="zákl. přenesená",J224,0)</f>
        <v>0</v>
      </c>
      <c r="BH224" s="152">
        <f>IF(N224="sníž. přenesená",J224,0)</f>
        <v>0</v>
      </c>
      <c r="BI224" s="152">
        <f>IF(N224="nulová",J224,0)</f>
        <v>0</v>
      </c>
      <c r="BJ224" s="17" t="s">
        <v>80</v>
      </c>
      <c r="BK224" s="152">
        <f>ROUND(I224*H224,2)</f>
        <v>0</v>
      </c>
      <c r="BL224" s="17" t="s">
        <v>331</v>
      </c>
      <c r="BM224" s="151" t="s">
        <v>2312</v>
      </c>
    </row>
    <row r="225" spans="1:47" s="2" customFormat="1" ht="39" x14ac:dyDescent="0.2">
      <c r="A225" s="29"/>
      <c r="B225" s="30"/>
      <c r="C225" s="29"/>
      <c r="D225" s="153" t="s">
        <v>979</v>
      </c>
      <c r="E225" s="29"/>
      <c r="F225" s="154" t="s">
        <v>2288</v>
      </c>
      <c r="G225" s="29"/>
      <c r="H225" s="29"/>
      <c r="I225" s="29"/>
      <c r="J225" s="29"/>
      <c r="K225" s="29"/>
      <c r="L225" s="30"/>
      <c r="M225" s="189"/>
      <c r="N225" s="190"/>
      <c r="O225" s="191"/>
      <c r="P225" s="191"/>
      <c r="Q225" s="191"/>
      <c r="R225" s="191"/>
      <c r="S225" s="191"/>
      <c r="T225" s="192"/>
      <c r="U225" s="29"/>
      <c r="V225" s="29"/>
      <c r="W225" s="29"/>
      <c r="X225" s="29"/>
      <c r="Y225" s="29"/>
      <c r="Z225" s="29"/>
      <c r="AA225" s="29"/>
      <c r="AB225" s="29"/>
      <c r="AC225" s="29"/>
      <c r="AD225" s="29"/>
      <c r="AE225" s="29"/>
      <c r="AT225" s="17" t="s">
        <v>979</v>
      </c>
      <c r="AU225" s="17" t="s">
        <v>82</v>
      </c>
    </row>
    <row r="226" spans="1:47" s="2" customFormat="1" ht="6.95" customHeight="1" x14ac:dyDescent="0.2">
      <c r="A226" s="29"/>
      <c r="B226" s="44"/>
      <c r="C226" s="45"/>
      <c r="D226" s="45"/>
      <c r="E226" s="45"/>
      <c r="F226" s="45"/>
      <c r="G226" s="45"/>
      <c r="H226" s="45"/>
      <c r="I226" s="45"/>
      <c r="J226" s="45"/>
      <c r="K226" s="45"/>
      <c r="L226" s="30"/>
      <c r="M226" s="29"/>
      <c r="O226" s="29"/>
      <c r="P226" s="29"/>
      <c r="Q226" s="29"/>
      <c r="R226" s="29"/>
      <c r="S226" s="29"/>
      <c r="T226" s="29"/>
      <c r="U226" s="29"/>
      <c r="V226" s="29"/>
      <c r="W226" s="29"/>
      <c r="X226" s="29"/>
      <c r="Y226" s="29"/>
      <c r="Z226" s="29"/>
      <c r="AA226" s="29"/>
      <c r="AB226" s="29"/>
      <c r="AC226" s="29"/>
      <c r="AD226" s="29"/>
      <c r="AE226" s="29"/>
    </row>
  </sheetData>
  <autoFilter ref="C125:K225"/>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20"/>
  <sheetViews>
    <sheetView showGridLines="0" topLeftCell="A107" workbookViewId="0">
      <selection activeCell="I119" sqref="I119"/>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127</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2313</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ROUND(J117,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ROUND((SUM(BE117:BE119)),  2)</f>
        <v>0</v>
      </c>
      <c r="G33" s="29"/>
      <c r="H33" s="29"/>
      <c r="I33" s="98">
        <v>0.21</v>
      </c>
      <c r="J33" s="97">
        <f>ROUND(((SUM(BE117:BE119))*I33),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ROUND((SUM(BF117:BF119)),  2)</f>
        <v>0</v>
      </c>
      <c r="G34" s="29"/>
      <c r="H34" s="29"/>
      <c r="I34" s="98">
        <v>0.15</v>
      </c>
      <c r="J34" s="97">
        <f>ROUND(((SUM(BF117:BF119))*I34),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ROUND((SUM(BG117:BG119)),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ROUND((SUM(BH117:BH119)),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ROUND((SUM(BI117:BI119)),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VRN.1 - Zařízení staveniště</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J117</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141</v>
      </c>
      <c r="E97" s="112"/>
      <c r="F97" s="112"/>
      <c r="G97" s="112"/>
      <c r="H97" s="112"/>
      <c r="I97" s="112"/>
      <c r="J97" s="113">
        <f>J118</f>
        <v>0</v>
      </c>
      <c r="L97" s="110"/>
    </row>
    <row r="98" spans="1:31" s="2" customFormat="1" ht="21.75" customHeight="1" x14ac:dyDescent="0.2">
      <c r="A98" s="29"/>
      <c r="B98" s="30"/>
      <c r="C98" s="29"/>
      <c r="D98" s="29"/>
      <c r="E98" s="29"/>
      <c r="F98" s="29"/>
      <c r="G98" s="29"/>
      <c r="H98" s="29"/>
      <c r="I98" s="29"/>
      <c r="J98" s="29"/>
      <c r="K98" s="29"/>
      <c r="L98" s="39"/>
      <c r="S98" s="29"/>
      <c r="T98" s="29"/>
      <c r="U98" s="29"/>
      <c r="V98" s="29"/>
      <c r="W98" s="29"/>
      <c r="X98" s="29"/>
      <c r="Y98" s="29"/>
      <c r="Z98" s="29"/>
      <c r="AA98" s="29"/>
      <c r="AB98" s="29"/>
      <c r="AC98" s="29"/>
      <c r="AD98" s="29"/>
      <c r="AE98" s="29"/>
    </row>
    <row r="99" spans="1:31" s="2" customFormat="1" ht="6.95" customHeight="1" x14ac:dyDescent="0.2">
      <c r="A99" s="29"/>
      <c r="B99" s="44"/>
      <c r="C99" s="45"/>
      <c r="D99" s="45"/>
      <c r="E99" s="45"/>
      <c r="F99" s="45"/>
      <c r="G99" s="45"/>
      <c r="H99" s="45"/>
      <c r="I99" s="45"/>
      <c r="J99" s="45"/>
      <c r="K99" s="45"/>
      <c r="L99" s="39"/>
      <c r="S99" s="29"/>
      <c r="T99" s="29"/>
      <c r="U99" s="29"/>
      <c r="V99" s="29"/>
      <c r="W99" s="29"/>
      <c r="X99" s="29"/>
      <c r="Y99" s="29"/>
      <c r="Z99" s="29"/>
      <c r="AA99" s="29"/>
      <c r="AB99" s="29"/>
      <c r="AC99" s="29"/>
      <c r="AD99" s="29"/>
      <c r="AE99" s="29"/>
    </row>
    <row r="103" spans="1:31" s="2" customFormat="1" ht="6.95" customHeight="1" x14ac:dyDescent="0.2">
      <c r="A103" s="29"/>
      <c r="B103" s="46"/>
      <c r="C103" s="47"/>
      <c r="D103" s="47"/>
      <c r="E103" s="47"/>
      <c r="F103" s="47"/>
      <c r="G103" s="47"/>
      <c r="H103" s="47"/>
      <c r="I103" s="47"/>
      <c r="J103" s="47"/>
      <c r="K103" s="47"/>
      <c r="L103" s="39"/>
      <c r="S103" s="29"/>
      <c r="T103" s="29"/>
      <c r="U103" s="29"/>
      <c r="V103" s="29"/>
      <c r="W103" s="29"/>
      <c r="X103" s="29"/>
      <c r="Y103" s="29"/>
      <c r="Z103" s="29"/>
      <c r="AA103" s="29"/>
      <c r="AB103" s="29"/>
      <c r="AC103" s="29"/>
      <c r="AD103" s="29"/>
      <c r="AE103" s="29"/>
    </row>
    <row r="104" spans="1:31" s="2" customFormat="1" ht="24.95" customHeight="1" x14ac:dyDescent="0.2">
      <c r="A104" s="29"/>
      <c r="B104" s="30"/>
      <c r="C104" s="21" t="s">
        <v>142</v>
      </c>
      <c r="D104" s="29"/>
      <c r="E104" s="29"/>
      <c r="F104" s="29"/>
      <c r="G104" s="29"/>
      <c r="H104" s="29"/>
      <c r="I104" s="29"/>
      <c r="J104" s="29"/>
      <c r="K104" s="29"/>
      <c r="L104" s="39"/>
      <c r="S104" s="29"/>
      <c r="T104" s="29"/>
      <c r="U104" s="29"/>
      <c r="V104" s="29"/>
      <c r="W104" s="29"/>
      <c r="X104" s="29"/>
      <c r="Y104" s="29"/>
      <c r="Z104" s="29"/>
      <c r="AA104" s="29"/>
      <c r="AB104" s="29"/>
      <c r="AC104" s="29"/>
      <c r="AD104" s="29"/>
      <c r="AE104" s="29"/>
    </row>
    <row r="105" spans="1:31" s="2" customFormat="1" ht="6.95" customHeight="1" x14ac:dyDescent="0.2">
      <c r="A105" s="29"/>
      <c r="B105" s="30"/>
      <c r="C105" s="29"/>
      <c r="D105" s="29"/>
      <c r="E105" s="29"/>
      <c r="F105" s="29"/>
      <c r="G105" s="29"/>
      <c r="H105" s="29"/>
      <c r="I105" s="29"/>
      <c r="J105" s="29"/>
      <c r="K105" s="29"/>
      <c r="L105" s="39"/>
      <c r="S105" s="29"/>
      <c r="T105" s="29"/>
      <c r="U105" s="29"/>
      <c r="V105" s="29"/>
      <c r="W105" s="29"/>
      <c r="X105" s="29"/>
      <c r="Y105" s="29"/>
      <c r="Z105" s="29"/>
      <c r="AA105" s="29"/>
      <c r="AB105" s="29"/>
      <c r="AC105" s="29"/>
      <c r="AD105" s="29"/>
      <c r="AE105" s="29"/>
    </row>
    <row r="106" spans="1:31" s="2" customFormat="1" ht="12" customHeight="1" x14ac:dyDescent="0.2">
      <c r="A106" s="29"/>
      <c r="B106" s="30"/>
      <c r="C106" s="26" t="s">
        <v>14</v>
      </c>
      <c r="D106" s="29"/>
      <c r="E106" s="29"/>
      <c r="F106" s="29"/>
      <c r="G106" s="29"/>
      <c r="H106" s="29"/>
      <c r="I106" s="29"/>
      <c r="J106" s="29"/>
      <c r="K106" s="29"/>
      <c r="L106" s="39"/>
      <c r="S106" s="29"/>
      <c r="T106" s="29"/>
      <c r="U106" s="29"/>
      <c r="V106" s="29"/>
      <c r="W106" s="29"/>
      <c r="X106" s="29"/>
      <c r="Y106" s="29"/>
      <c r="Z106" s="29"/>
      <c r="AA106" s="29"/>
      <c r="AB106" s="29"/>
      <c r="AC106" s="29"/>
      <c r="AD106" s="29"/>
      <c r="AE106" s="29"/>
    </row>
    <row r="107" spans="1:31" s="2" customFormat="1" ht="16.5" customHeight="1" x14ac:dyDescent="0.2">
      <c r="A107" s="29"/>
      <c r="B107" s="30"/>
      <c r="C107" s="29"/>
      <c r="D107" s="29"/>
      <c r="E107" s="253" t="str">
        <f>E7</f>
        <v>Oprava trati Moravské Bránice – Moravský Krumlov</v>
      </c>
      <c r="F107" s="254"/>
      <c r="G107" s="254"/>
      <c r="H107" s="254"/>
      <c r="I107" s="29"/>
      <c r="J107" s="29"/>
      <c r="K107" s="29"/>
      <c r="L107" s="39"/>
      <c r="S107" s="29"/>
      <c r="T107" s="29"/>
      <c r="U107" s="29"/>
      <c r="V107" s="29"/>
      <c r="W107" s="29"/>
      <c r="X107" s="29"/>
      <c r="Y107" s="29"/>
      <c r="Z107" s="29"/>
      <c r="AA107" s="29"/>
      <c r="AB107" s="29"/>
      <c r="AC107" s="29"/>
      <c r="AD107" s="29"/>
      <c r="AE107" s="29"/>
    </row>
    <row r="108" spans="1:31" s="2" customFormat="1" ht="12" customHeight="1" x14ac:dyDescent="0.2">
      <c r="A108" s="29"/>
      <c r="B108" s="30"/>
      <c r="C108" s="26" t="s">
        <v>131</v>
      </c>
      <c r="D108" s="29"/>
      <c r="E108" s="29"/>
      <c r="F108" s="29"/>
      <c r="G108" s="29"/>
      <c r="H108" s="29"/>
      <c r="I108" s="29"/>
      <c r="J108" s="29"/>
      <c r="K108" s="29"/>
      <c r="L108" s="39"/>
      <c r="S108" s="29"/>
      <c r="T108" s="29"/>
      <c r="U108" s="29"/>
      <c r="V108" s="29"/>
      <c r="W108" s="29"/>
      <c r="X108" s="29"/>
      <c r="Y108" s="29"/>
      <c r="Z108" s="29"/>
      <c r="AA108" s="29"/>
      <c r="AB108" s="29"/>
      <c r="AC108" s="29"/>
      <c r="AD108" s="29"/>
      <c r="AE108" s="29"/>
    </row>
    <row r="109" spans="1:31" s="2" customFormat="1" ht="16.5" customHeight="1" x14ac:dyDescent="0.2">
      <c r="A109" s="29"/>
      <c r="B109" s="30"/>
      <c r="C109" s="29"/>
      <c r="D109" s="29"/>
      <c r="E109" s="247" t="str">
        <f>E9</f>
        <v>VRN.1 - Zařízení staveniště</v>
      </c>
      <c r="F109" s="252"/>
      <c r="G109" s="252"/>
      <c r="H109" s="252"/>
      <c r="I109" s="29"/>
      <c r="J109" s="29"/>
      <c r="K109" s="29"/>
      <c r="L109" s="39"/>
      <c r="S109" s="29"/>
      <c r="T109" s="29"/>
      <c r="U109" s="29"/>
      <c r="V109" s="29"/>
      <c r="W109" s="29"/>
      <c r="X109" s="29"/>
      <c r="Y109" s="29"/>
      <c r="Z109" s="29"/>
      <c r="AA109" s="29"/>
      <c r="AB109" s="29"/>
      <c r="AC109" s="29"/>
      <c r="AD109" s="29"/>
      <c r="AE109" s="29"/>
    </row>
    <row r="110" spans="1:31" s="2" customFormat="1" ht="6.95" customHeight="1" x14ac:dyDescent="0.2">
      <c r="A110" s="29"/>
      <c r="B110" s="30"/>
      <c r="C110" s="29"/>
      <c r="D110" s="29"/>
      <c r="E110" s="29"/>
      <c r="F110" s="29"/>
      <c r="G110" s="29"/>
      <c r="H110" s="29"/>
      <c r="I110" s="29"/>
      <c r="J110" s="29"/>
      <c r="K110" s="29"/>
      <c r="L110" s="39"/>
      <c r="S110" s="29"/>
      <c r="T110" s="29"/>
      <c r="U110" s="29"/>
      <c r="V110" s="29"/>
      <c r="W110" s="29"/>
      <c r="X110" s="29"/>
      <c r="Y110" s="29"/>
      <c r="Z110" s="29"/>
      <c r="AA110" s="29"/>
      <c r="AB110" s="29"/>
      <c r="AC110" s="29"/>
      <c r="AD110" s="29"/>
      <c r="AE110" s="29"/>
    </row>
    <row r="111" spans="1:31" s="2" customFormat="1" ht="12" customHeight="1" x14ac:dyDescent="0.2">
      <c r="A111" s="29"/>
      <c r="B111" s="30"/>
      <c r="C111" s="26" t="s">
        <v>18</v>
      </c>
      <c r="D111" s="29"/>
      <c r="E111" s="29"/>
      <c r="F111" s="24" t="str">
        <f>F12</f>
        <v>Mezistaniční úsek km 128,431 – 122,460</v>
      </c>
      <c r="G111" s="29"/>
      <c r="H111" s="29"/>
      <c r="I111" s="26" t="s">
        <v>20</v>
      </c>
      <c r="J111" s="52" t="str">
        <f>IF(J12="","",J12)</f>
        <v>11. 2. 2021</v>
      </c>
      <c r="K111" s="29"/>
      <c r="L111" s="39"/>
      <c r="S111" s="29"/>
      <c r="T111" s="29"/>
      <c r="U111" s="29"/>
      <c r="V111" s="29"/>
      <c r="W111" s="29"/>
      <c r="X111" s="29"/>
      <c r="Y111" s="29"/>
      <c r="Z111" s="29"/>
      <c r="AA111" s="29"/>
      <c r="AB111" s="29"/>
      <c r="AC111" s="29"/>
      <c r="AD111" s="29"/>
      <c r="AE111" s="29"/>
    </row>
    <row r="112" spans="1:31" s="2" customFormat="1" ht="6.95" customHeight="1" x14ac:dyDescent="0.2">
      <c r="A112" s="29"/>
      <c r="B112" s="30"/>
      <c r="C112" s="29"/>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65" s="2" customFormat="1" ht="25.7" customHeight="1" x14ac:dyDescent="0.2">
      <c r="A113" s="29"/>
      <c r="B113" s="30"/>
      <c r="C113" s="26" t="s">
        <v>22</v>
      </c>
      <c r="D113" s="29"/>
      <c r="E113" s="29"/>
      <c r="F113" s="24" t="str">
        <f>E15</f>
        <v>SPRÁVA ŽELEZNIC, STÁTNÍ ORGANIZACE</v>
      </c>
      <c r="G113" s="29"/>
      <c r="H113" s="29"/>
      <c r="I113" s="26" t="s">
        <v>28</v>
      </c>
      <c r="J113" s="27" t="str">
        <f>E21</f>
        <v>Dopravní projektování spol. s r.o.</v>
      </c>
      <c r="K113" s="29"/>
      <c r="L113" s="39"/>
      <c r="S113" s="29"/>
      <c r="T113" s="29"/>
      <c r="U113" s="29"/>
      <c r="V113" s="29"/>
      <c r="W113" s="29"/>
      <c r="X113" s="29"/>
      <c r="Y113" s="29"/>
      <c r="Z113" s="29"/>
      <c r="AA113" s="29"/>
      <c r="AB113" s="29"/>
      <c r="AC113" s="29"/>
      <c r="AD113" s="29"/>
      <c r="AE113" s="29"/>
    </row>
    <row r="114" spans="1:65" s="2" customFormat="1" ht="25.7" customHeight="1" x14ac:dyDescent="0.2">
      <c r="A114" s="29"/>
      <c r="B114" s="30"/>
      <c r="C114" s="26" t="s">
        <v>26</v>
      </c>
      <c r="D114" s="29"/>
      <c r="E114" s="29"/>
      <c r="F114" s="24" t="str">
        <f>IF(E18="","",E18)</f>
        <v xml:space="preserve"> </v>
      </c>
      <c r="G114" s="29"/>
      <c r="H114" s="29"/>
      <c r="I114" s="26" t="s">
        <v>30</v>
      </c>
      <c r="J114" s="27" t="str">
        <f>E24</f>
        <v>Dopravní projektování spol. s r.o.</v>
      </c>
      <c r="K114" s="29"/>
      <c r="L114" s="39"/>
      <c r="S114" s="29"/>
      <c r="T114" s="29"/>
      <c r="U114" s="29"/>
      <c r="V114" s="29"/>
      <c r="W114" s="29"/>
      <c r="X114" s="29"/>
      <c r="Y114" s="29"/>
      <c r="Z114" s="29"/>
      <c r="AA114" s="29"/>
      <c r="AB114" s="29"/>
      <c r="AC114" s="29"/>
      <c r="AD114" s="29"/>
      <c r="AE114" s="29"/>
    </row>
    <row r="115" spans="1:65" s="2" customFormat="1" ht="10.35" customHeight="1" x14ac:dyDescent="0.2">
      <c r="A115" s="29"/>
      <c r="B115" s="30"/>
      <c r="C115" s="29"/>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5" s="11" customFormat="1" ht="29.25" customHeight="1" x14ac:dyDescent="0.2">
      <c r="A116" s="118"/>
      <c r="B116" s="119"/>
      <c r="C116" s="120" t="s">
        <v>143</v>
      </c>
      <c r="D116" s="121" t="s">
        <v>57</v>
      </c>
      <c r="E116" s="121" t="s">
        <v>53</v>
      </c>
      <c r="F116" s="121" t="s">
        <v>54</v>
      </c>
      <c r="G116" s="121" t="s">
        <v>144</v>
      </c>
      <c r="H116" s="121" t="s">
        <v>145</v>
      </c>
      <c r="I116" s="121" t="s">
        <v>146</v>
      </c>
      <c r="J116" s="121" t="s">
        <v>135</v>
      </c>
      <c r="K116" s="122" t="s">
        <v>147</v>
      </c>
      <c r="L116" s="123"/>
      <c r="M116" s="59" t="s">
        <v>1</v>
      </c>
      <c r="N116" s="60" t="s">
        <v>36</v>
      </c>
      <c r="O116" s="60" t="s">
        <v>148</v>
      </c>
      <c r="P116" s="60" t="s">
        <v>149</v>
      </c>
      <c r="Q116" s="60" t="s">
        <v>150</v>
      </c>
      <c r="R116" s="60" t="s">
        <v>151</v>
      </c>
      <c r="S116" s="60" t="s">
        <v>152</v>
      </c>
      <c r="T116" s="61" t="s">
        <v>153</v>
      </c>
      <c r="U116" s="118"/>
      <c r="V116" s="118"/>
      <c r="W116" s="118"/>
      <c r="X116" s="118"/>
      <c r="Y116" s="118"/>
      <c r="Z116" s="118"/>
      <c r="AA116" s="118"/>
      <c r="AB116" s="118"/>
      <c r="AC116" s="118"/>
      <c r="AD116" s="118"/>
      <c r="AE116" s="118"/>
    </row>
    <row r="117" spans="1:65" s="2" customFormat="1" ht="22.9" customHeight="1" x14ac:dyDescent="0.25">
      <c r="A117" s="29"/>
      <c r="B117" s="30"/>
      <c r="C117" s="66" t="s">
        <v>154</v>
      </c>
      <c r="D117" s="29"/>
      <c r="E117" s="29"/>
      <c r="F117" s="29"/>
      <c r="G117" s="29"/>
      <c r="H117" s="29"/>
      <c r="I117" s="29"/>
      <c r="J117" s="124">
        <f>BK117</f>
        <v>0</v>
      </c>
      <c r="K117" s="29"/>
      <c r="L117" s="30"/>
      <c r="M117" s="62"/>
      <c r="N117" s="53"/>
      <c r="O117" s="63"/>
      <c r="P117" s="125">
        <f>P118</f>
        <v>0</v>
      </c>
      <c r="Q117" s="63"/>
      <c r="R117" s="125">
        <f>R118</f>
        <v>0</v>
      </c>
      <c r="S117" s="63"/>
      <c r="T117" s="126">
        <f>T118</f>
        <v>0</v>
      </c>
      <c r="U117" s="29"/>
      <c r="V117" s="29"/>
      <c r="W117" s="29"/>
      <c r="X117" s="29"/>
      <c r="Y117" s="29"/>
      <c r="Z117" s="29"/>
      <c r="AA117" s="29"/>
      <c r="AB117" s="29"/>
      <c r="AC117" s="29"/>
      <c r="AD117" s="29"/>
      <c r="AE117" s="29"/>
      <c r="AT117" s="17" t="s">
        <v>71</v>
      </c>
      <c r="AU117" s="17" t="s">
        <v>137</v>
      </c>
      <c r="BK117" s="127">
        <f>BK118</f>
        <v>0</v>
      </c>
    </row>
    <row r="118" spans="1:65" s="12" customFormat="1" ht="25.9" customHeight="1" x14ac:dyDescent="0.2">
      <c r="B118" s="128"/>
      <c r="D118" s="129" t="s">
        <v>71</v>
      </c>
      <c r="E118" s="130" t="s">
        <v>411</v>
      </c>
      <c r="F118" s="130" t="s">
        <v>412</v>
      </c>
      <c r="J118" s="131">
        <f>BK118</f>
        <v>0</v>
      </c>
      <c r="L118" s="128"/>
      <c r="M118" s="132"/>
      <c r="N118" s="133"/>
      <c r="O118" s="133"/>
      <c r="P118" s="134">
        <f>P119</f>
        <v>0</v>
      </c>
      <c r="Q118" s="133"/>
      <c r="R118" s="134">
        <f>R119</f>
        <v>0</v>
      </c>
      <c r="S118" s="133"/>
      <c r="T118" s="135">
        <f>T119</f>
        <v>0</v>
      </c>
      <c r="AR118" s="129" t="s">
        <v>158</v>
      </c>
      <c r="AT118" s="136" t="s">
        <v>71</v>
      </c>
      <c r="AU118" s="136" t="s">
        <v>72</v>
      </c>
      <c r="AY118" s="129" t="s">
        <v>157</v>
      </c>
      <c r="BK118" s="137">
        <f>BK119</f>
        <v>0</v>
      </c>
    </row>
    <row r="119" spans="1:65" s="2" customFormat="1" ht="60" x14ac:dyDescent="0.2">
      <c r="A119" s="29"/>
      <c r="B119" s="140"/>
      <c r="C119" s="141" t="s">
        <v>80</v>
      </c>
      <c r="D119" s="141" t="s">
        <v>160</v>
      </c>
      <c r="E119" s="142" t="s">
        <v>2314</v>
      </c>
      <c r="F119" s="143" t="s">
        <v>2315</v>
      </c>
      <c r="G119" s="144" t="s">
        <v>416</v>
      </c>
      <c r="H119" s="145">
        <v>1</v>
      </c>
      <c r="I119" s="146"/>
      <c r="J119" s="146">
        <f>ROUND(I119*H119,2)</f>
        <v>0</v>
      </c>
      <c r="K119" s="143" t="s">
        <v>164</v>
      </c>
      <c r="L119" s="30"/>
      <c r="M119" s="193" t="s">
        <v>1</v>
      </c>
      <c r="N119" s="194" t="s">
        <v>37</v>
      </c>
      <c r="O119" s="195">
        <v>0</v>
      </c>
      <c r="P119" s="195">
        <f>O119*H119</f>
        <v>0</v>
      </c>
      <c r="Q119" s="195">
        <v>0</v>
      </c>
      <c r="R119" s="195">
        <f>Q119*H119</f>
        <v>0</v>
      </c>
      <c r="S119" s="195">
        <v>0</v>
      </c>
      <c r="T119" s="196">
        <f>S119*H119</f>
        <v>0</v>
      </c>
      <c r="U119" s="29"/>
      <c r="V119" s="29"/>
      <c r="W119" s="29"/>
      <c r="X119" s="29"/>
      <c r="Y119" s="29"/>
      <c r="Z119" s="29"/>
      <c r="AA119" s="29"/>
      <c r="AB119" s="29"/>
      <c r="AC119" s="29"/>
      <c r="AD119" s="29"/>
      <c r="AE119" s="29"/>
      <c r="AR119" s="151" t="s">
        <v>165</v>
      </c>
      <c r="AT119" s="151" t="s">
        <v>160</v>
      </c>
      <c r="AU119" s="151" t="s">
        <v>80</v>
      </c>
      <c r="AY119" s="17" t="s">
        <v>157</v>
      </c>
      <c r="BE119" s="152">
        <f>IF(N119="základní",J119,0)</f>
        <v>0</v>
      </c>
      <c r="BF119" s="152">
        <f>IF(N119="snížená",J119,0)</f>
        <v>0</v>
      </c>
      <c r="BG119" s="152">
        <f>IF(N119="zákl. přenesená",J119,0)</f>
        <v>0</v>
      </c>
      <c r="BH119" s="152">
        <f>IF(N119="sníž. přenesená",J119,0)</f>
        <v>0</v>
      </c>
      <c r="BI119" s="152">
        <f>IF(N119="nulová",J119,0)</f>
        <v>0</v>
      </c>
      <c r="BJ119" s="17" t="s">
        <v>80</v>
      </c>
      <c r="BK119" s="152">
        <f>ROUND(I119*H119,2)</f>
        <v>0</v>
      </c>
      <c r="BL119" s="17" t="s">
        <v>165</v>
      </c>
      <c r="BM119" s="151" t="s">
        <v>2316</v>
      </c>
    </row>
    <row r="120" spans="1:65" s="2" customFormat="1" ht="6.95" customHeight="1" x14ac:dyDescent="0.2">
      <c r="A120" s="29"/>
      <c r="B120" s="44"/>
      <c r="C120" s="45"/>
      <c r="D120" s="45"/>
      <c r="E120" s="45"/>
      <c r="F120" s="45"/>
      <c r="G120" s="45"/>
      <c r="H120" s="45"/>
      <c r="I120" s="45"/>
      <c r="J120" s="45"/>
      <c r="K120" s="45"/>
      <c r="L120" s="30"/>
      <c r="M120" s="29"/>
      <c r="O120" s="29"/>
      <c r="P120" s="29"/>
      <c r="Q120" s="29"/>
      <c r="R120" s="29"/>
      <c r="S120" s="29"/>
      <c r="T120" s="29"/>
      <c r="U120" s="29"/>
      <c r="V120" s="29"/>
      <c r="W120" s="29"/>
      <c r="X120" s="29"/>
      <c r="Y120" s="29"/>
      <c r="Z120" s="29"/>
      <c r="AA120" s="29"/>
      <c r="AB120" s="29"/>
      <c r="AC120" s="29"/>
      <c r="AD120" s="29"/>
      <c r="AE120" s="29"/>
    </row>
  </sheetData>
  <autoFilter ref="C116:K119"/>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20"/>
  <sheetViews>
    <sheetView showGridLines="0" topLeftCell="A110" workbookViewId="0">
      <selection activeCell="I119" sqref="I119"/>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129</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2317</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ROUND(J117,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ROUND((SUM(BE117:BE119)),  2)</f>
        <v>0</v>
      </c>
      <c r="G33" s="29"/>
      <c r="H33" s="29"/>
      <c r="I33" s="98">
        <v>0.21</v>
      </c>
      <c r="J33" s="97">
        <f>ROUND(((SUM(BE117:BE119))*I33),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ROUND((SUM(BF117:BF119)),  2)</f>
        <v>0</v>
      </c>
      <c r="G34" s="29"/>
      <c r="H34" s="29"/>
      <c r="I34" s="98">
        <v>0.15</v>
      </c>
      <c r="J34" s="97">
        <f>ROUND(((SUM(BF117:BF119))*I34),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ROUND((SUM(BG117:BG119)),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ROUND((SUM(BH117:BH119)),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ROUND((SUM(BI117:BI119)),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VRN.2 - Zařízení staveniště</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J117</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141</v>
      </c>
      <c r="E97" s="112"/>
      <c r="F97" s="112"/>
      <c r="G97" s="112"/>
      <c r="H97" s="112"/>
      <c r="I97" s="112"/>
      <c r="J97" s="113">
        <f>J118</f>
        <v>0</v>
      </c>
      <c r="L97" s="110"/>
    </row>
    <row r="98" spans="1:31" s="2" customFormat="1" ht="21.75" customHeight="1" x14ac:dyDescent="0.2">
      <c r="A98" s="29"/>
      <c r="B98" s="30"/>
      <c r="C98" s="29"/>
      <c r="D98" s="29"/>
      <c r="E98" s="29"/>
      <c r="F98" s="29"/>
      <c r="G98" s="29"/>
      <c r="H98" s="29"/>
      <c r="I98" s="29"/>
      <c r="J98" s="29"/>
      <c r="K98" s="29"/>
      <c r="L98" s="39"/>
      <c r="S98" s="29"/>
      <c r="T98" s="29"/>
      <c r="U98" s="29"/>
      <c r="V98" s="29"/>
      <c r="W98" s="29"/>
      <c r="X98" s="29"/>
      <c r="Y98" s="29"/>
      <c r="Z98" s="29"/>
      <c r="AA98" s="29"/>
      <c r="AB98" s="29"/>
      <c r="AC98" s="29"/>
      <c r="AD98" s="29"/>
      <c r="AE98" s="29"/>
    </row>
    <row r="99" spans="1:31" s="2" customFormat="1" ht="6.95" customHeight="1" x14ac:dyDescent="0.2">
      <c r="A99" s="29"/>
      <c r="B99" s="44"/>
      <c r="C99" s="45"/>
      <c r="D99" s="45"/>
      <c r="E99" s="45"/>
      <c r="F99" s="45"/>
      <c r="G99" s="45"/>
      <c r="H99" s="45"/>
      <c r="I99" s="45"/>
      <c r="J99" s="45"/>
      <c r="K99" s="45"/>
      <c r="L99" s="39"/>
      <c r="S99" s="29"/>
      <c r="T99" s="29"/>
      <c r="U99" s="29"/>
      <c r="V99" s="29"/>
      <c r="W99" s="29"/>
      <c r="X99" s="29"/>
      <c r="Y99" s="29"/>
      <c r="Z99" s="29"/>
      <c r="AA99" s="29"/>
      <c r="AB99" s="29"/>
      <c r="AC99" s="29"/>
      <c r="AD99" s="29"/>
      <c r="AE99" s="29"/>
    </row>
    <row r="103" spans="1:31" s="2" customFormat="1" ht="6.95" customHeight="1" x14ac:dyDescent="0.2">
      <c r="A103" s="29"/>
      <c r="B103" s="46"/>
      <c r="C103" s="47"/>
      <c r="D103" s="47"/>
      <c r="E103" s="47"/>
      <c r="F103" s="47"/>
      <c r="G103" s="47"/>
      <c r="H103" s="47"/>
      <c r="I103" s="47"/>
      <c r="J103" s="47"/>
      <c r="K103" s="47"/>
      <c r="L103" s="39"/>
      <c r="S103" s="29"/>
      <c r="T103" s="29"/>
      <c r="U103" s="29"/>
      <c r="V103" s="29"/>
      <c r="W103" s="29"/>
      <c r="X103" s="29"/>
      <c r="Y103" s="29"/>
      <c r="Z103" s="29"/>
      <c r="AA103" s="29"/>
      <c r="AB103" s="29"/>
      <c r="AC103" s="29"/>
      <c r="AD103" s="29"/>
      <c r="AE103" s="29"/>
    </row>
    <row r="104" spans="1:31" s="2" customFormat="1" ht="24.95" customHeight="1" x14ac:dyDescent="0.2">
      <c r="A104" s="29"/>
      <c r="B104" s="30"/>
      <c r="C104" s="21" t="s">
        <v>142</v>
      </c>
      <c r="D104" s="29"/>
      <c r="E104" s="29"/>
      <c r="F104" s="29"/>
      <c r="G104" s="29"/>
      <c r="H104" s="29"/>
      <c r="I104" s="29"/>
      <c r="J104" s="29"/>
      <c r="K104" s="29"/>
      <c r="L104" s="39"/>
      <c r="S104" s="29"/>
      <c r="T104" s="29"/>
      <c r="U104" s="29"/>
      <c r="V104" s="29"/>
      <c r="W104" s="29"/>
      <c r="X104" s="29"/>
      <c r="Y104" s="29"/>
      <c r="Z104" s="29"/>
      <c r="AA104" s="29"/>
      <c r="AB104" s="29"/>
      <c r="AC104" s="29"/>
      <c r="AD104" s="29"/>
      <c r="AE104" s="29"/>
    </row>
    <row r="105" spans="1:31" s="2" customFormat="1" ht="6.95" customHeight="1" x14ac:dyDescent="0.2">
      <c r="A105" s="29"/>
      <c r="B105" s="30"/>
      <c r="C105" s="29"/>
      <c r="D105" s="29"/>
      <c r="E105" s="29"/>
      <c r="F105" s="29"/>
      <c r="G105" s="29"/>
      <c r="H105" s="29"/>
      <c r="I105" s="29"/>
      <c r="J105" s="29"/>
      <c r="K105" s="29"/>
      <c r="L105" s="39"/>
      <c r="S105" s="29"/>
      <c r="T105" s="29"/>
      <c r="U105" s="29"/>
      <c r="V105" s="29"/>
      <c r="W105" s="29"/>
      <c r="X105" s="29"/>
      <c r="Y105" s="29"/>
      <c r="Z105" s="29"/>
      <c r="AA105" s="29"/>
      <c r="AB105" s="29"/>
      <c r="AC105" s="29"/>
      <c r="AD105" s="29"/>
      <c r="AE105" s="29"/>
    </row>
    <row r="106" spans="1:31" s="2" customFormat="1" ht="12" customHeight="1" x14ac:dyDescent="0.2">
      <c r="A106" s="29"/>
      <c r="B106" s="30"/>
      <c r="C106" s="26" t="s">
        <v>14</v>
      </c>
      <c r="D106" s="29"/>
      <c r="E106" s="29"/>
      <c r="F106" s="29"/>
      <c r="G106" s="29"/>
      <c r="H106" s="29"/>
      <c r="I106" s="29"/>
      <c r="J106" s="29"/>
      <c r="K106" s="29"/>
      <c r="L106" s="39"/>
      <c r="S106" s="29"/>
      <c r="T106" s="29"/>
      <c r="U106" s="29"/>
      <c r="V106" s="29"/>
      <c r="W106" s="29"/>
      <c r="X106" s="29"/>
      <c r="Y106" s="29"/>
      <c r="Z106" s="29"/>
      <c r="AA106" s="29"/>
      <c r="AB106" s="29"/>
      <c r="AC106" s="29"/>
      <c r="AD106" s="29"/>
      <c r="AE106" s="29"/>
    </row>
    <row r="107" spans="1:31" s="2" customFormat="1" ht="16.5" customHeight="1" x14ac:dyDescent="0.2">
      <c r="A107" s="29"/>
      <c r="B107" s="30"/>
      <c r="C107" s="29"/>
      <c r="D107" s="29"/>
      <c r="E107" s="253" t="str">
        <f>E7</f>
        <v>Oprava trati Moravské Bránice – Moravský Krumlov</v>
      </c>
      <c r="F107" s="254"/>
      <c r="G107" s="254"/>
      <c r="H107" s="254"/>
      <c r="I107" s="29"/>
      <c r="J107" s="29"/>
      <c r="K107" s="29"/>
      <c r="L107" s="39"/>
      <c r="S107" s="29"/>
      <c r="T107" s="29"/>
      <c r="U107" s="29"/>
      <c r="V107" s="29"/>
      <c r="W107" s="29"/>
      <c r="X107" s="29"/>
      <c r="Y107" s="29"/>
      <c r="Z107" s="29"/>
      <c r="AA107" s="29"/>
      <c r="AB107" s="29"/>
      <c r="AC107" s="29"/>
      <c r="AD107" s="29"/>
      <c r="AE107" s="29"/>
    </row>
    <row r="108" spans="1:31" s="2" customFormat="1" ht="12" customHeight="1" x14ac:dyDescent="0.2">
      <c r="A108" s="29"/>
      <c r="B108" s="30"/>
      <c r="C108" s="26" t="s">
        <v>131</v>
      </c>
      <c r="D108" s="29"/>
      <c r="E108" s="29"/>
      <c r="F108" s="29"/>
      <c r="G108" s="29"/>
      <c r="H108" s="29"/>
      <c r="I108" s="29"/>
      <c r="J108" s="29"/>
      <c r="K108" s="29"/>
      <c r="L108" s="39"/>
      <c r="S108" s="29"/>
      <c r="T108" s="29"/>
      <c r="U108" s="29"/>
      <c r="V108" s="29"/>
      <c r="W108" s="29"/>
      <c r="X108" s="29"/>
      <c r="Y108" s="29"/>
      <c r="Z108" s="29"/>
      <c r="AA108" s="29"/>
      <c r="AB108" s="29"/>
      <c r="AC108" s="29"/>
      <c r="AD108" s="29"/>
      <c r="AE108" s="29"/>
    </row>
    <row r="109" spans="1:31" s="2" customFormat="1" ht="16.5" customHeight="1" x14ac:dyDescent="0.2">
      <c r="A109" s="29"/>
      <c r="B109" s="30"/>
      <c r="C109" s="29"/>
      <c r="D109" s="29"/>
      <c r="E109" s="247" t="str">
        <f>E9</f>
        <v>VRN.2 - Zařízení staveniště</v>
      </c>
      <c r="F109" s="252"/>
      <c r="G109" s="252"/>
      <c r="H109" s="252"/>
      <c r="I109" s="29"/>
      <c r="J109" s="29"/>
      <c r="K109" s="29"/>
      <c r="L109" s="39"/>
      <c r="S109" s="29"/>
      <c r="T109" s="29"/>
      <c r="U109" s="29"/>
      <c r="V109" s="29"/>
      <c r="W109" s="29"/>
      <c r="X109" s="29"/>
      <c r="Y109" s="29"/>
      <c r="Z109" s="29"/>
      <c r="AA109" s="29"/>
      <c r="AB109" s="29"/>
      <c r="AC109" s="29"/>
      <c r="AD109" s="29"/>
      <c r="AE109" s="29"/>
    </row>
    <row r="110" spans="1:31" s="2" customFormat="1" ht="6.95" customHeight="1" x14ac:dyDescent="0.2">
      <c r="A110" s="29"/>
      <c r="B110" s="30"/>
      <c r="C110" s="29"/>
      <c r="D110" s="29"/>
      <c r="E110" s="29"/>
      <c r="F110" s="29"/>
      <c r="G110" s="29"/>
      <c r="H110" s="29"/>
      <c r="I110" s="29"/>
      <c r="J110" s="29"/>
      <c r="K110" s="29"/>
      <c r="L110" s="39"/>
      <c r="S110" s="29"/>
      <c r="T110" s="29"/>
      <c r="U110" s="29"/>
      <c r="V110" s="29"/>
      <c r="W110" s="29"/>
      <c r="X110" s="29"/>
      <c r="Y110" s="29"/>
      <c r="Z110" s="29"/>
      <c r="AA110" s="29"/>
      <c r="AB110" s="29"/>
      <c r="AC110" s="29"/>
      <c r="AD110" s="29"/>
      <c r="AE110" s="29"/>
    </row>
    <row r="111" spans="1:31" s="2" customFormat="1" ht="12" customHeight="1" x14ac:dyDescent="0.2">
      <c r="A111" s="29"/>
      <c r="B111" s="30"/>
      <c r="C111" s="26" t="s">
        <v>18</v>
      </c>
      <c r="D111" s="29"/>
      <c r="E111" s="29"/>
      <c r="F111" s="24" t="str">
        <f>F12</f>
        <v>Mezistaniční úsek km 128,431 – 122,460</v>
      </c>
      <c r="G111" s="29"/>
      <c r="H111" s="29"/>
      <c r="I111" s="26" t="s">
        <v>20</v>
      </c>
      <c r="J111" s="52" t="str">
        <f>IF(J12="","",J12)</f>
        <v>11. 2. 2021</v>
      </c>
      <c r="K111" s="29"/>
      <c r="L111" s="39"/>
      <c r="S111" s="29"/>
      <c r="T111" s="29"/>
      <c r="U111" s="29"/>
      <c r="V111" s="29"/>
      <c r="W111" s="29"/>
      <c r="X111" s="29"/>
      <c r="Y111" s="29"/>
      <c r="Z111" s="29"/>
      <c r="AA111" s="29"/>
      <c r="AB111" s="29"/>
      <c r="AC111" s="29"/>
      <c r="AD111" s="29"/>
      <c r="AE111" s="29"/>
    </row>
    <row r="112" spans="1:31" s="2" customFormat="1" ht="6.95" customHeight="1" x14ac:dyDescent="0.2">
      <c r="A112" s="29"/>
      <c r="B112" s="30"/>
      <c r="C112" s="29"/>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65" s="2" customFormat="1" ht="25.7" customHeight="1" x14ac:dyDescent="0.2">
      <c r="A113" s="29"/>
      <c r="B113" s="30"/>
      <c r="C113" s="26" t="s">
        <v>22</v>
      </c>
      <c r="D113" s="29"/>
      <c r="E113" s="29"/>
      <c r="F113" s="24" t="str">
        <f>E15</f>
        <v>SPRÁVA ŽELEZNIC, STÁTNÍ ORGANIZACE</v>
      </c>
      <c r="G113" s="29"/>
      <c r="H113" s="29"/>
      <c r="I113" s="26" t="s">
        <v>28</v>
      </c>
      <c r="J113" s="27" t="str">
        <f>E21</f>
        <v>Dopravní projektování spol. s r.o.</v>
      </c>
      <c r="K113" s="29"/>
      <c r="L113" s="39"/>
      <c r="S113" s="29"/>
      <c r="T113" s="29"/>
      <c r="U113" s="29"/>
      <c r="V113" s="29"/>
      <c r="W113" s="29"/>
      <c r="X113" s="29"/>
      <c r="Y113" s="29"/>
      <c r="Z113" s="29"/>
      <c r="AA113" s="29"/>
      <c r="AB113" s="29"/>
      <c r="AC113" s="29"/>
      <c r="AD113" s="29"/>
      <c r="AE113" s="29"/>
    </row>
    <row r="114" spans="1:65" s="2" customFormat="1" ht="25.7" customHeight="1" x14ac:dyDescent="0.2">
      <c r="A114" s="29"/>
      <c r="B114" s="30"/>
      <c r="C114" s="26" t="s">
        <v>26</v>
      </c>
      <c r="D114" s="29"/>
      <c r="E114" s="29"/>
      <c r="F114" s="24" t="str">
        <f>IF(E18="","",E18)</f>
        <v xml:space="preserve"> </v>
      </c>
      <c r="G114" s="29"/>
      <c r="H114" s="29"/>
      <c r="I114" s="26" t="s">
        <v>30</v>
      </c>
      <c r="J114" s="27" t="str">
        <f>E24</f>
        <v>Dopravní projektování spol. s r.o.</v>
      </c>
      <c r="K114" s="29"/>
      <c r="L114" s="39"/>
      <c r="S114" s="29"/>
      <c r="T114" s="29"/>
      <c r="U114" s="29"/>
      <c r="V114" s="29"/>
      <c r="W114" s="29"/>
      <c r="X114" s="29"/>
      <c r="Y114" s="29"/>
      <c r="Z114" s="29"/>
      <c r="AA114" s="29"/>
      <c r="AB114" s="29"/>
      <c r="AC114" s="29"/>
      <c r="AD114" s="29"/>
      <c r="AE114" s="29"/>
    </row>
    <row r="115" spans="1:65" s="2" customFormat="1" ht="10.35" customHeight="1" x14ac:dyDescent="0.2">
      <c r="A115" s="29"/>
      <c r="B115" s="30"/>
      <c r="C115" s="29"/>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5" s="11" customFormat="1" ht="29.25" customHeight="1" x14ac:dyDescent="0.2">
      <c r="A116" s="118"/>
      <c r="B116" s="119"/>
      <c r="C116" s="120" t="s">
        <v>143</v>
      </c>
      <c r="D116" s="121" t="s">
        <v>57</v>
      </c>
      <c r="E116" s="121" t="s">
        <v>53</v>
      </c>
      <c r="F116" s="121" t="s">
        <v>54</v>
      </c>
      <c r="G116" s="121" t="s">
        <v>144</v>
      </c>
      <c r="H116" s="121" t="s">
        <v>145</v>
      </c>
      <c r="I116" s="121" t="s">
        <v>146</v>
      </c>
      <c r="J116" s="121" t="s">
        <v>135</v>
      </c>
      <c r="K116" s="122" t="s">
        <v>147</v>
      </c>
      <c r="L116" s="123"/>
      <c r="M116" s="59" t="s">
        <v>1</v>
      </c>
      <c r="N116" s="60" t="s">
        <v>36</v>
      </c>
      <c r="O116" s="60" t="s">
        <v>148</v>
      </c>
      <c r="P116" s="60" t="s">
        <v>149</v>
      </c>
      <c r="Q116" s="60" t="s">
        <v>150</v>
      </c>
      <c r="R116" s="60" t="s">
        <v>151</v>
      </c>
      <c r="S116" s="60" t="s">
        <v>152</v>
      </c>
      <c r="T116" s="61" t="s">
        <v>153</v>
      </c>
      <c r="U116" s="118"/>
      <c r="V116" s="118"/>
      <c r="W116" s="118"/>
      <c r="X116" s="118"/>
      <c r="Y116" s="118"/>
      <c r="Z116" s="118"/>
      <c r="AA116" s="118"/>
      <c r="AB116" s="118"/>
      <c r="AC116" s="118"/>
      <c r="AD116" s="118"/>
      <c r="AE116" s="118"/>
    </row>
    <row r="117" spans="1:65" s="2" customFormat="1" ht="22.9" customHeight="1" x14ac:dyDescent="0.25">
      <c r="A117" s="29"/>
      <c r="B117" s="30"/>
      <c r="C117" s="66" t="s">
        <v>154</v>
      </c>
      <c r="D117" s="29"/>
      <c r="E117" s="29"/>
      <c r="F117" s="29"/>
      <c r="G117" s="29"/>
      <c r="H117" s="29"/>
      <c r="I117" s="29"/>
      <c r="J117" s="124">
        <f>BK117</f>
        <v>0</v>
      </c>
      <c r="K117" s="29"/>
      <c r="L117" s="30"/>
      <c r="M117" s="62"/>
      <c r="N117" s="53"/>
      <c r="O117" s="63"/>
      <c r="P117" s="125">
        <f>P118</f>
        <v>0</v>
      </c>
      <c r="Q117" s="63"/>
      <c r="R117" s="125">
        <f>R118</f>
        <v>0</v>
      </c>
      <c r="S117" s="63"/>
      <c r="T117" s="126">
        <f>T118</f>
        <v>0</v>
      </c>
      <c r="U117" s="29"/>
      <c r="V117" s="29"/>
      <c r="W117" s="29"/>
      <c r="X117" s="29"/>
      <c r="Y117" s="29"/>
      <c r="Z117" s="29"/>
      <c r="AA117" s="29"/>
      <c r="AB117" s="29"/>
      <c r="AC117" s="29"/>
      <c r="AD117" s="29"/>
      <c r="AE117" s="29"/>
      <c r="AT117" s="17" t="s">
        <v>71</v>
      </c>
      <c r="AU117" s="17" t="s">
        <v>137</v>
      </c>
      <c r="BK117" s="127">
        <f>BK118</f>
        <v>0</v>
      </c>
    </row>
    <row r="118" spans="1:65" s="12" customFormat="1" ht="25.9" customHeight="1" x14ac:dyDescent="0.2">
      <c r="B118" s="128"/>
      <c r="D118" s="129" t="s">
        <v>71</v>
      </c>
      <c r="E118" s="130" t="s">
        <v>411</v>
      </c>
      <c r="F118" s="130" t="s">
        <v>412</v>
      </c>
      <c r="J118" s="131">
        <f>BK118</f>
        <v>0</v>
      </c>
      <c r="L118" s="128"/>
      <c r="M118" s="132"/>
      <c r="N118" s="133"/>
      <c r="O118" s="133"/>
      <c r="P118" s="134">
        <f>P119</f>
        <v>0</v>
      </c>
      <c r="Q118" s="133"/>
      <c r="R118" s="134">
        <f>R119</f>
        <v>0</v>
      </c>
      <c r="S118" s="133"/>
      <c r="T118" s="135">
        <f>T119</f>
        <v>0</v>
      </c>
      <c r="AR118" s="129" t="s">
        <v>158</v>
      </c>
      <c r="AT118" s="136" t="s">
        <v>71</v>
      </c>
      <c r="AU118" s="136" t="s">
        <v>72</v>
      </c>
      <c r="AY118" s="129" t="s">
        <v>157</v>
      </c>
      <c r="BK118" s="137">
        <f>BK119</f>
        <v>0</v>
      </c>
    </row>
    <row r="119" spans="1:65" s="2" customFormat="1" ht="60" x14ac:dyDescent="0.2">
      <c r="A119" s="29"/>
      <c r="B119" s="140"/>
      <c r="C119" s="141" t="s">
        <v>80</v>
      </c>
      <c r="D119" s="141" t="s">
        <v>160</v>
      </c>
      <c r="E119" s="142" t="s">
        <v>2314</v>
      </c>
      <c r="F119" s="143" t="s">
        <v>2315</v>
      </c>
      <c r="G119" s="144" t="s">
        <v>416</v>
      </c>
      <c r="H119" s="145">
        <v>1</v>
      </c>
      <c r="I119" s="146"/>
      <c r="J119" s="146">
        <f>ROUND(I119*H119,2)</f>
        <v>0</v>
      </c>
      <c r="K119" s="143" t="s">
        <v>164</v>
      </c>
      <c r="L119" s="30"/>
      <c r="M119" s="193" t="s">
        <v>1</v>
      </c>
      <c r="N119" s="194" t="s">
        <v>37</v>
      </c>
      <c r="O119" s="195">
        <v>0</v>
      </c>
      <c r="P119" s="195">
        <f>O119*H119</f>
        <v>0</v>
      </c>
      <c r="Q119" s="195">
        <v>0</v>
      </c>
      <c r="R119" s="195">
        <f>Q119*H119</f>
        <v>0</v>
      </c>
      <c r="S119" s="195">
        <v>0</v>
      </c>
      <c r="T119" s="196">
        <f>S119*H119</f>
        <v>0</v>
      </c>
      <c r="U119" s="29"/>
      <c r="V119" s="29"/>
      <c r="W119" s="29"/>
      <c r="X119" s="29"/>
      <c r="Y119" s="29"/>
      <c r="Z119" s="29"/>
      <c r="AA119" s="29"/>
      <c r="AB119" s="29"/>
      <c r="AC119" s="29"/>
      <c r="AD119" s="29"/>
      <c r="AE119" s="29"/>
      <c r="AR119" s="151" t="s">
        <v>165</v>
      </c>
      <c r="AT119" s="151" t="s">
        <v>160</v>
      </c>
      <c r="AU119" s="151" t="s">
        <v>80</v>
      </c>
      <c r="AY119" s="17" t="s">
        <v>157</v>
      </c>
      <c r="BE119" s="152">
        <f>IF(N119="základní",J119,0)</f>
        <v>0</v>
      </c>
      <c r="BF119" s="152">
        <f>IF(N119="snížená",J119,0)</f>
        <v>0</v>
      </c>
      <c r="BG119" s="152">
        <f>IF(N119="zákl. přenesená",J119,0)</f>
        <v>0</v>
      </c>
      <c r="BH119" s="152">
        <f>IF(N119="sníž. přenesená",J119,0)</f>
        <v>0</v>
      </c>
      <c r="BI119" s="152">
        <f>IF(N119="nulová",J119,0)</f>
        <v>0</v>
      </c>
      <c r="BJ119" s="17" t="s">
        <v>80</v>
      </c>
      <c r="BK119" s="152">
        <f>ROUND(I119*H119,2)</f>
        <v>0</v>
      </c>
      <c r="BL119" s="17" t="s">
        <v>165</v>
      </c>
      <c r="BM119" s="151" t="s">
        <v>2316</v>
      </c>
    </row>
    <row r="120" spans="1:65" s="2" customFormat="1" ht="6.95" customHeight="1" x14ac:dyDescent="0.2">
      <c r="A120" s="29"/>
      <c r="B120" s="44"/>
      <c r="C120" s="45"/>
      <c r="D120" s="45"/>
      <c r="E120" s="45"/>
      <c r="F120" s="45"/>
      <c r="G120" s="45"/>
      <c r="H120" s="45"/>
      <c r="I120" s="45"/>
      <c r="J120" s="45"/>
      <c r="K120" s="45"/>
      <c r="L120" s="30"/>
      <c r="M120" s="29"/>
      <c r="O120" s="29"/>
      <c r="P120" s="29"/>
      <c r="Q120" s="29"/>
      <c r="R120" s="29"/>
      <c r="S120" s="29"/>
      <c r="T120" s="29"/>
      <c r="U120" s="29"/>
      <c r="V120" s="29"/>
      <c r="W120" s="29"/>
      <c r="X120" s="29"/>
      <c r="Y120" s="29"/>
      <c r="Z120" s="29"/>
      <c r="AA120" s="29"/>
      <c r="AB120" s="29"/>
      <c r="AC120" s="29"/>
      <c r="AD120" s="29"/>
      <c r="AE120" s="29"/>
    </row>
  </sheetData>
  <autoFilter ref="C116:K119"/>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5"/>
  <sheetViews>
    <sheetView showGridLines="0" topLeftCell="A112" workbookViewId="0"/>
  </sheetViews>
  <sheetFormatPr defaultRowHeight="11.25" x14ac:dyDescent="0.2"/>
  <cols>
    <col min="1" max="1" width="8.33203125" style="1" customWidth="1"/>
    <col min="2" max="2" width="1.6640625" style="1" customWidth="1"/>
    <col min="3" max="3" width="25" style="1" customWidth="1"/>
    <col min="4" max="4" width="75.83203125" style="1" customWidth="1"/>
    <col min="5" max="5" width="13.33203125" style="1" customWidth="1"/>
    <col min="6" max="6" width="20" style="1" customWidth="1"/>
    <col min="7" max="7" width="1.6640625" style="1" customWidth="1"/>
    <col min="8" max="8" width="8.33203125" style="1" customWidth="1"/>
  </cols>
  <sheetData>
    <row r="1" spans="1:8" s="1" customFormat="1" ht="11.25" customHeight="1" x14ac:dyDescent="0.2"/>
    <row r="2" spans="1:8" s="1" customFormat="1" ht="36.950000000000003" customHeight="1" x14ac:dyDescent="0.2"/>
    <row r="3" spans="1:8" s="1" customFormat="1" ht="6.95" customHeight="1" x14ac:dyDescent="0.2">
      <c r="B3" s="18"/>
      <c r="C3" s="19"/>
      <c r="D3" s="19"/>
      <c r="E3" s="19"/>
      <c r="F3" s="19"/>
      <c r="G3" s="19"/>
      <c r="H3" s="20"/>
    </row>
    <row r="4" spans="1:8" s="1" customFormat="1" ht="24.95" customHeight="1" x14ac:dyDescent="0.2">
      <c r="B4" s="20"/>
      <c r="C4" s="21" t="s">
        <v>2318</v>
      </c>
      <c r="H4" s="20"/>
    </row>
    <row r="5" spans="1:8" s="1" customFormat="1" ht="12" customHeight="1" x14ac:dyDescent="0.2">
      <c r="B5" s="20"/>
      <c r="C5" s="23" t="s">
        <v>12</v>
      </c>
      <c r="D5" s="243" t="s">
        <v>13</v>
      </c>
      <c r="E5" s="233"/>
      <c r="F5" s="233"/>
      <c r="H5" s="20"/>
    </row>
    <row r="6" spans="1:8" s="1" customFormat="1" ht="36.950000000000003" customHeight="1" x14ac:dyDescent="0.2">
      <c r="B6" s="20"/>
      <c r="C6" s="25" t="s">
        <v>14</v>
      </c>
      <c r="D6" s="242" t="s">
        <v>15</v>
      </c>
      <c r="E6" s="233"/>
      <c r="F6" s="233"/>
      <c r="H6" s="20"/>
    </row>
    <row r="7" spans="1:8" s="1" customFormat="1" ht="16.5" customHeight="1" x14ac:dyDescent="0.2">
      <c r="B7" s="20"/>
      <c r="C7" s="26" t="s">
        <v>20</v>
      </c>
      <c r="D7" s="52" t="str">
        <f>'Rekapitulace stavby'!AN8</f>
        <v>11. 2. 2021</v>
      </c>
      <c r="H7" s="20"/>
    </row>
    <row r="8" spans="1:8" s="2" customFormat="1" ht="10.9" customHeight="1" x14ac:dyDescent="0.2">
      <c r="A8" s="29"/>
      <c r="B8" s="30"/>
      <c r="C8" s="29"/>
      <c r="D8" s="29"/>
      <c r="E8" s="29"/>
      <c r="F8" s="29"/>
      <c r="G8" s="29"/>
      <c r="H8" s="30"/>
    </row>
    <row r="9" spans="1:8" s="11" customFormat="1" ht="29.25" customHeight="1" x14ac:dyDescent="0.2">
      <c r="A9" s="118"/>
      <c r="B9" s="119"/>
      <c r="C9" s="120" t="s">
        <v>53</v>
      </c>
      <c r="D9" s="121" t="s">
        <v>54</v>
      </c>
      <c r="E9" s="121" t="s">
        <v>144</v>
      </c>
      <c r="F9" s="122" t="s">
        <v>2319</v>
      </c>
      <c r="G9" s="118"/>
      <c r="H9" s="119"/>
    </row>
    <row r="10" spans="1:8" s="2" customFormat="1" ht="22.5" x14ac:dyDescent="0.2">
      <c r="A10" s="29"/>
      <c r="B10" s="30"/>
      <c r="C10" s="205" t="s">
        <v>1251</v>
      </c>
      <c r="D10" s="205" t="s">
        <v>2320</v>
      </c>
      <c r="E10" s="17" t="s">
        <v>1772</v>
      </c>
      <c r="F10" s="206">
        <v>20.555</v>
      </c>
      <c r="G10" s="29"/>
      <c r="H10" s="30"/>
    </row>
    <row r="11" spans="1:8" s="2" customFormat="1" ht="16.899999999999999" customHeight="1" x14ac:dyDescent="0.2">
      <c r="A11" s="29"/>
      <c r="B11" s="30"/>
      <c r="C11" s="207" t="s">
        <v>2321</v>
      </c>
      <c r="D11" s="208" t="s">
        <v>2321</v>
      </c>
      <c r="E11" s="209" t="s">
        <v>1</v>
      </c>
      <c r="F11" s="210">
        <v>0</v>
      </c>
      <c r="G11" s="29"/>
      <c r="H11" s="30"/>
    </row>
    <row r="12" spans="1:8" s="2" customFormat="1" ht="16.899999999999999" customHeight="1" x14ac:dyDescent="0.2">
      <c r="A12" s="29"/>
      <c r="B12" s="30"/>
      <c r="C12" s="205" t="s">
        <v>2321</v>
      </c>
      <c r="D12" s="205" t="s">
        <v>2322</v>
      </c>
      <c r="E12" s="17" t="s">
        <v>1</v>
      </c>
      <c r="F12" s="206">
        <v>0</v>
      </c>
      <c r="G12" s="29"/>
      <c r="H12" s="30"/>
    </row>
    <row r="13" spans="1:8" s="2" customFormat="1" ht="16.899999999999999" customHeight="1" x14ac:dyDescent="0.2">
      <c r="A13" s="29"/>
      <c r="B13" s="30"/>
      <c r="C13" s="211" t="s">
        <v>2323</v>
      </c>
      <c r="D13" s="29"/>
      <c r="E13" s="29"/>
      <c r="F13" s="29"/>
      <c r="G13" s="29"/>
      <c r="H13" s="30"/>
    </row>
    <row r="14" spans="1:8" s="2" customFormat="1" ht="22.5" x14ac:dyDescent="0.2">
      <c r="A14" s="29"/>
      <c r="B14" s="30"/>
      <c r="C14" s="205" t="s">
        <v>1350</v>
      </c>
      <c r="D14" s="205" t="s">
        <v>1009</v>
      </c>
      <c r="E14" s="17" t="s">
        <v>1785</v>
      </c>
      <c r="F14" s="206">
        <v>173.42</v>
      </c>
      <c r="G14" s="29"/>
      <c r="H14" s="30"/>
    </row>
    <row r="15" spans="1:8" s="2" customFormat="1" ht="16.899999999999999" customHeight="1" x14ac:dyDescent="0.2">
      <c r="A15" s="29"/>
      <c r="B15" s="30"/>
      <c r="C15" s="207" t="s">
        <v>1838</v>
      </c>
      <c r="D15" s="208" t="s">
        <v>1838</v>
      </c>
      <c r="E15" s="209" t="s">
        <v>1</v>
      </c>
      <c r="F15" s="210">
        <v>6.8</v>
      </c>
      <c r="G15" s="29"/>
      <c r="H15" s="30"/>
    </row>
    <row r="16" spans="1:8" s="2" customFormat="1" ht="16.899999999999999" customHeight="1" x14ac:dyDescent="0.2">
      <c r="A16" s="29"/>
      <c r="B16" s="30"/>
      <c r="C16" s="205" t="s">
        <v>1838</v>
      </c>
      <c r="D16" s="205" t="s">
        <v>1839</v>
      </c>
      <c r="E16" s="17" t="s">
        <v>1</v>
      </c>
      <c r="F16" s="206">
        <v>6.8</v>
      </c>
      <c r="G16" s="29"/>
      <c r="H16" s="30"/>
    </row>
    <row r="17" spans="1:8" s="2" customFormat="1" ht="16.899999999999999" customHeight="1" x14ac:dyDescent="0.2">
      <c r="A17" s="29"/>
      <c r="B17" s="30"/>
      <c r="C17" s="211" t="s">
        <v>2323</v>
      </c>
      <c r="D17" s="29"/>
      <c r="E17" s="29"/>
      <c r="F17" s="29"/>
      <c r="G17" s="29"/>
      <c r="H17" s="30"/>
    </row>
    <row r="18" spans="1:8" s="2" customFormat="1" ht="22.5" x14ac:dyDescent="0.2">
      <c r="A18" s="29"/>
      <c r="B18" s="30"/>
      <c r="C18" s="205" t="s">
        <v>1354</v>
      </c>
      <c r="D18" s="205" t="s">
        <v>1835</v>
      </c>
      <c r="E18" s="17" t="s">
        <v>1785</v>
      </c>
      <c r="F18" s="206">
        <v>186.64</v>
      </c>
      <c r="G18" s="29"/>
      <c r="H18" s="30"/>
    </row>
    <row r="19" spans="1:8" s="2" customFormat="1" ht="16.899999999999999" customHeight="1" x14ac:dyDescent="0.2">
      <c r="A19" s="29"/>
      <c r="B19" s="30"/>
      <c r="C19" s="207" t="s">
        <v>2324</v>
      </c>
      <c r="D19" s="208" t="s">
        <v>2324</v>
      </c>
      <c r="E19" s="209" t="s">
        <v>1</v>
      </c>
      <c r="F19" s="210">
        <v>163.875</v>
      </c>
      <c r="G19" s="29"/>
      <c r="H19" s="30"/>
    </row>
    <row r="20" spans="1:8" s="2" customFormat="1" ht="16.899999999999999" customHeight="1" x14ac:dyDescent="0.2">
      <c r="A20" s="29"/>
      <c r="B20" s="30"/>
      <c r="C20" s="205" t="s">
        <v>2324</v>
      </c>
      <c r="D20" s="205" t="s">
        <v>2325</v>
      </c>
      <c r="E20" s="17" t="s">
        <v>1</v>
      </c>
      <c r="F20" s="206">
        <v>163.875</v>
      </c>
      <c r="G20" s="29"/>
      <c r="H20" s="30"/>
    </row>
    <row r="21" spans="1:8" s="2" customFormat="1" ht="16.899999999999999" customHeight="1" x14ac:dyDescent="0.2">
      <c r="A21" s="29"/>
      <c r="B21" s="30"/>
      <c r="C21" s="211" t="s">
        <v>2323</v>
      </c>
      <c r="D21" s="29"/>
      <c r="E21" s="29"/>
      <c r="F21" s="29"/>
      <c r="G21" s="29"/>
      <c r="H21" s="30"/>
    </row>
    <row r="22" spans="1:8" s="2" customFormat="1" ht="22.5" x14ac:dyDescent="0.2">
      <c r="A22" s="29"/>
      <c r="B22" s="30"/>
      <c r="C22" s="205" t="s">
        <v>1359</v>
      </c>
      <c r="D22" s="205" t="s">
        <v>1843</v>
      </c>
      <c r="E22" s="17" t="s">
        <v>1785</v>
      </c>
      <c r="F22" s="206">
        <v>865</v>
      </c>
      <c r="G22" s="29"/>
      <c r="H22" s="30"/>
    </row>
    <row r="23" spans="1:8" s="2" customFormat="1" ht="16.899999999999999" customHeight="1" x14ac:dyDescent="0.2">
      <c r="A23" s="29"/>
      <c r="B23" s="30"/>
      <c r="C23" s="207" t="s">
        <v>1847</v>
      </c>
      <c r="D23" s="208" t="s">
        <v>1847</v>
      </c>
      <c r="E23" s="209" t="s">
        <v>1</v>
      </c>
      <c r="F23" s="210">
        <v>179.84</v>
      </c>
      <c r="G23" s="29"/>
      <c r="H23" s="30"/>
    </row>
    <row r="24" spans="1:8" s="2" customFormat="1" ht="16.899999999999999" customHeight="1" x14ac:dyDescent="0.2">
      <c r="A24" s="29"/>
      <c r="B24" s="30"/>
      <c r="C24" s="205" t="s">
        <v>1847</v>
      </c>
      <c r="D24" s="205" t="s">
        <v>1840</v>
      </c>
      <c r="E24" s="17" t="s">
        <v>1</v>
      </c>
      <c r="F24" s="206">
        <v>179.84</v>
      </c>
      <c r="G24" s="29"/>
      <c r="H24" s="30"/>
    </row>
    <row r="25" spans="1:8" s="2" customFormat="1" ht="16.899999999999999" customHeight="1" x14ac:dyDescent="0.2">
      <c r="A25" s="29"/>
      <c r="B25" s="30"/>
      <c r="C25" s="207" t="s">
        <v>1817</v>
      </c>
      <c r="D25" s="208" t="s">
        <v>1817</v>
      </c>
      <c r="E25" s="209" t="s">
        <v>1</v>
      </c>
      <c r="F25" s="210">
        <v>42.777000000000001</v>
      </c>
      <c r="G25" s="29"/>
      <c r="H25" s="30"/>
    </row>
    <row r="26" spans="1:8" s="2" customFormat="1" ht="16.899999999999999" customHeight="1" x14ac:dyDescent="0.2">
      <c r="A26" s="29"/>
      <c r="B26" s="30"/>
      <c r="C26" s="205" t="s">
        <v>1817</v>
      </c>
      <c r="D26" s="205" t="s">
        <v>1818</v>
      </c>
      <c r="E26" s="17" t="s">
        <v>1</v>
      </c>
      <c r="F26" s="206">
        <v>42.777000000000001</v>
      </c>
      <c r="G26" s="29"/>
      <c r="H26" s="30"/>
    </row>
    <row r="27" spans="1:8" s="2" customFormat="1" ht="16.899999999999999" customHeight="1" x14ac:dyDescent="0.2">
      <c r="A27" s="29"/>
      <c r="B27" s="30"/>
      <c r="C27" s="207" t="s">
        <v>1821</v>
      </c>
      <c r="D27" s="208" t="s">
        <v>1821</v>
      </c>
      <c r="E27" s="209" t="s">
        <v>1</v>
      </c>
      <c r="F27" s="210">
        <v>85.554000000000002</v>
      </c>
      <c r="G27" s="29"/>
      <c r="H27" s="30"/>
    </row>
    <row r="28" spans="1:8" s="2" customFormat="1" ht="16.899999999999999" customHeight="1" x14ac:dyDescent="0.2">
      <c r="A28" s="29"/>
      <c r="B28" s="30"/>
      <c r="C28" s="205" t="s">
        <v>1821</v>
      </c>
      <c r="D28" s="205" t="s">
        <v>1822</v>
      </c>
      <c r="E28" s="17" t="s">
        <v>1</v>
      </c>
      <c r="F28" s="206">
        <v>85.554000000000002</v>
      </c>
      <c r="G28" s="29"/>
      <c r="H28" s="30"/>
    </row>
    <row r="29" spans="1:8" s="2" customFormat="1" ht="16.899999999999999" customHeight="1" x14ac:dyDescent="0.2">
      <c r="A29" s="29"/>
      <c r="B29" s="30"/>
      <c r="C29" s="207" t="s">
        <v>2326</v>
      </c>
      <c r="D29" s="208" t="s">
        <v>2326</v>
      </c>
      <c r="E29" s="209" t="s">
        <v>1</v>
      </c>
      <c r="F29" s="210">
        <v>29.67</v>
      </c>
      <c r="G29" s="29"/>
      <c r="H29" s="30"/>
    </row>
    <row r="30" spans="1:8" s="2" customFormat="1" ht="16.899999999999999" customHeight="1" x14ac:dyDescent="0.2">
      <c r="A30" s="29"/>
      <c r="B30" s="30"/>
      <c r="C30" s="205" t="s">
        <v>2326</v>
      </c>
      <c r="D30" s="205" t="s">
        <v>2327</v>
      </c>
      <c r="E30" s="17" t="s">
        <v>1</v>
      </c>
      <c r="F30" s="206">
        <v>29.67</v>
      </c>
      <c r="G30" s="29"/>
      <c r="H30" s="30"/>
    </row>
    <row r="31" spans="1:8" s="2" customFormat="1" ht="16.899999999999999" customHeight="1" x14ac:dyDescent="0.2">
      <c r="A31" s="29"/>
      <c r="B31" s="30"/>
      <c r="C31" s="205" t="s">
        <v>2328</v>
      </c>
      <c r="D31" s="205" t="s">
        <v>1840</v>
      </c>
      <c r="E31" s="17" t="s">
        <v>1</v>
      </c>
      <c r="F31" s="206">
        <v>179.84</v>
      </c>
      <c r="G31" s="29"/>
      <c r="H31" s="30"/>
    </row>
    <row r="32" spans="1:8" s="2" customFormat="1" ht="16.899999999999999" customHeight="1" x14ac:dyDescent="0.2">
      <c r="A32" s="29"/>
      <c r="B32" s="30"/>
      <c r="C32" s="211" t="s">
        <v>2323</v>
      </c>
      <c r="D32" s="29"/>
      <c r="E32" s="29"/>
      <c r="F32" s="29"/>
      <c r="G32" s="29"/>
      <c r="H32" s="30"/>
    </row>
    <row r="33" spans="1:8" s="2" customFormat="1" ht="22.5" x14ac:dyDescent="0.2">
      <c r="A33" s="29"/>
      <c r="B33" s="30"/>
      <c r="C33" s="205" t="s">
        <v>1350</v>
      </c>
      <c r="D33" s="205" t="s">
        <v>1009</v>
      </c>
      <c r="E33" s="17" t="s">
        <v>1785</v>
      </c>
      <c r="F33" s="206">
        <v>173.42</v>
      </c>
      <c r="G33" s="29"/>
      <c r="H33" s="30"/>
    </row>
    <row r="34" spans="1:8" s="2" customFormat="1" ht="16.899999999999999" customHeight="1" x14ac:dyDescent="0.2">
      <c r="A34" s="29"/>
      <c r="B34" s="30"/>
      <c r="C34" s="207" t="s">
        <v>1731</v>
      </c>
      <c r="D34" s="208" t="s">
        <v>1731</v>
      </c>
      <c r="E34" s="209" t="s">
        <v>1</v>
      </c>
      <c r="F34" s="210">
        <v>179.84</v>
      </c>
      <c r="G34" s="29"/>
      <c r="H34" s="30"/>
    </row>
    <row r="35" spans="1:8" s="2" customFormat="1" ht="16.899999999999999" customHeight="1" x14ac:dyDescent="0.2">
      <c r="A35" s="29"/>
      <c r="B35" s="30"/>
      <c r="C35" s="207" t="s">
        <v>2329</v>
      </c>
      <c r="D35" s="208" t="s">
        <v>2329</v>
      </c>
      <c r="E35" s="209" t="s">
        <v>1</v>
      </c>
      <c r="F35" s="210">
        <v>2.64</v>
      </c>
      <c r="G35" s="29"/>
      <c r="H35" s="30"/>
    </row>
    <row r="36" spans="1:8" s="2" customFormat="1" ht="16.899999999999999" customHeight="1" x14ac:dyDescent="0.2">
      <c r="A36" s="29"/>
      <c r="B36" s="30"/>
      <c r="C36" s="205" t="s">
        <v>2329</v>
      </c>
      <c r="D36" s="205" t="s">
        <v>2330</v>
      </c>
      <c r="E36" s="17" t="s">
        <v>1</v>
      </c>
      <c r="F36" s="206">
        <v>2.64</v>
      </c>
      <c r="G36" s="29"/>
      <c r="H36" s="30"/>
    </row>
    <row r="37" spans="1:8" s="2" customFormat="1" ht="16.899999999999999" customHeight="1" x14ac:dyDescent="0.2">
      <c r="A37" s="29"/>
      <c r="B37" s="30"/>
      <c r="C37" s="211" t="s">
        <v>2323</v>
      </c>
      <c r="D37" s="29"/>
      <c r="E37" s="29"/>
      <c r="F37" s="29"/>
      <c r="G37" s="29"/>
      <c r="H37" s="30"/>
    </row>
    <row r="38" spans="1:8" s="2" customFormat="1" ht="22.5" x14ac:dyDescent="0.2">
      <c r="A38" s="29"/>
      <c r="B38" s="30"/>
      <c r="C38" s="205" t="s">
        <v>1170</v>
      </c>
      <c r="D38" s="205" t="s">
        <v>1171</v>
      </c>
      <c r="E38" s="17" t="s">
        <v>909</v>
      </c>
      <c r="F38" s="206">
        <v>8.4</v>
      </c>
      <c r="G38" s="29"/>
      <c r="H38" s="30"/>
    </row>
    <row r="39" spans="1:8" s="2" customFormat="1" ht="16.899999999999999" customHeight="1" x14ac:dyDescent="0.2">
      <c r="A39" s="29"/>
      <c r="B39" s="30"/>
      <c r="C39" s="207" t="s">
        <v>2331</v>
      </c>
      <c r="D39" s="208" t="s">
        <v>2331</v>
      </c>
      <c r="E39" s="209" t="s">
        <v>1</v>
      </c>
      <c r="F39" s="210">
        <v>29.67</v>
      </c>
      <c r="G39" s="29"/>
      <c r="H39" s="30"/>
    </row>
    <row r="40" spans="1:8" s="2" customFormat="1" ht="16.899999999999999" customHeight="1" x14ac:dyDescent="0.2">
      <c r="A40" s="29"/>
      <c r="B40" s="30"/>
      <c r="C40" s="205" t="s">
        <v>2331</v>
      </c>
      <c r="D40" s="205" t="s">
        <v>2327</v>
      </c>
      <c r="E40" s="17" t="s">
        <v>1</v>
      </c>
      <c r="F40" s="206">
        <v>29.67</v>
      </c>
      <c r="G40" s="29"/>
      <c r="H40" s="30"/>
    </row>
    <row r="41" spans="1:8" s="2" customFormat="1" ht="16.899999999999999" customHeight="1" x14ac:dyDescent="0.2">
      <c r="A41" s="29"/>
      <c r="B41" s="30"/>
      <c r="C41" s="207" t="s">
        <v>2332</v>
      </c>
      <c r="D41" s="208" t="s">
        <v>2332</v>
      </c>
      <c r="E41" s="209" t="s">
        <v>1</v>
      </c>
      <c r="F41" s="210">
        <v>34.71</v>
      </c>
      <c r="G41" s="29"/>
      <c r="H41" s="30"/>
    </row>
    <row r="42" spans="1:8" s="2" customFormat="1" ht="16.899999999999999" customHeight="1" x14ac:dyDescent="0.2">
      <c r="A42" s="29"/>
      <c r="B42" s="30"/>
      <c r="C42" s="205" t="s">
        <v>2332</v>
      </c>
      <c r="D42" s="205" t="s">
        <v>2333</v>
      </c>
      <c r="E42" s="17" t="s">
        <v>1</v>
      </c>
      <c r="F42" s="206">
        <v>34.71</v>
      </c>
      <c r="G42" s="29"/>
      <c r="H42" s="30"/>
    </row>
    <row r="43" spans="1:8" s="2" customFormat="1" ht="16.899999999999999" customHeight="1" x14ac:dyDescent="0.2">
      <c r="A43" s="29"/>
      <c r="B43" s="30"/>
      <c r="C43" s="207" t="s">
        <v>2334</v>
      </c>
      <c r="D43" s="208" t="s">
        <v>2334</v>
      </c>
      <c r="E43" s="209" t="s">
        <v>1</v>
      </c>
      <c r="F43" s="210">
        <v>347.1</v>
      </c>
      <c r="G43" s="29"/>
      <c r="H43" s="30"/>
    </row>
    <row r="44" spans="1:8" s="2" customFormat="1" ht="16.899999999999999" customHeight="1" x14ac:dyDescent="0.2">
      <c r="A44" s="29"/>
      <c r="B44" s="30"/>
      <c r="C44" s="205" t="s">
        <v>2334</v>
      </c>
      <c r="D44" s="205" t="s">
        <v>2335</v>
      </c>
      <c r="E44" s="17" t="s">
        <v>1</v>
      </c>
      <c r="F44" s="206">
        <v>347.1</v>
      </c>
      <c r="G44" s="29"/>
      <c r="H44" s="30"/>
    </row>
    <row r="45" spans="1:8" s="2" customFormat="1" ht="16.899999999999999" customHeight="1" x14ac:dyDescent="0.2">
      <c r="A45" s="29"/>
      <c r="B45" s="30"/>
      <c r="C45" s="207" t="s">
        <v>2336</v>
      </c>
      <c r="D45" s="208" t="s">
        <v>2336</v>
      </c>
      <c r="E45" s="209" t="s">
        <v>1</v>
      </c>
      <c r="F45" s="210">
        <v>1.8</v>
      </c>
      <c r="G45" s="29"/>
      <c r="H45" s="30"/>
    </row>
    <row r="46" spans="1:8" s="2" customFormat="1" ht="16.899999999999999" customHeight="1" x14ac:dyDescent="0.2">
      <c r="A46" s="29"/>
      <c r="B46" s="30"/>
      <c r="C46" s="205" t="s">
        <v>2336</v>
      </c>
      <c r="D46" s="205" t="s">
        <v>2337</v>
      </c>
      <c r="E46" s="17" t="s">
        <v>1</v>
      </c>
      <c r="F46" s="206">
        <v>1.8</v>
      </c>
      <c r="G46" s="29"/>
      <c r="H46" s="30"/>
    </row>
    <row r="47" spans="1:8" s="2" customFormat="1" ht="16.899999999999999" customHeight="1" x14ac:dyDescent="0.2">
      <c r="A47" s="29"/>
      <c r="B47" s="30"/>
      <c r="C47" s="211" t="s">
        <v>2323</v>
      </c>
      <c r="D47" s="29"/>
      <c r="E47" s="29"/>
      <c r="F47" s="29"/>
      <c r="G47" s="29"/>
      <c r="H47" s="30"/>
    </row>
    <row r="48" spans="1:8" s="2" customFormat="1" ht="16.899999999999999" customHeight="1" x14ac:dyDescent="0.2">
      <c r="A48" s="29"/>
      <c r="B48" s="30"/>
      <c r="C48" s="205" t="s">
        <v>1601</v>
      </c>
      <c r="D48" s="205" t="s">
        <v>1602</v>
      </c>
      <c r="E48" s="17" t="s">
        <v>909</v>
      </c>
      <c r="F48" s="206">
        <v>4.8499999999999996</v>
      </c>
      <c r="G48" s="29"/>
      <c r="H48" s="30"/>
    </row>
    <row r="49" spans="1:8" s="2" customFormat="1" ht="16.899999999999999" customHeight="1" x14ac:dyDescent="0.2">
      <c r="A49" s="29"/>
      <c r="B49" s="30"/>
      <c r="C49" s="207" t="s">
        <v>2338</v>
      </c>
      <c r="D49" s="208" t="s">
        <v>2338</v>
      </c>
      <c r="E49" s="209" t="s">
        <v>1</v>
      </c>
      <c r="F49" s="210">
        <v>2.7</v>
      </c>
      <c r="G49" s="29"/>
      <c r="H49" s="30"/>
    </row>
    <row r="50" spans="1:8" s="2" customFormat="1" ht="16.899999999999999" customHeight="1" x14ac:dyDescent="0.2">
      <c r="A50" s="29"/>
      <c r="B50" s="30"/>
      <c r="C50" s="205" t="s">
        <v>2338</v>
      </c>
      <c r="D50" s="205" t="s">
        <v>2339</v>
      </c>
      <c r="E50" s="17" t="s">
        <v>1</v>
      </c>
      <c r="F50" s="206">
        <v>2.7</v>
      </c>
      <c r="G50" s="29"/>
      <c r="H50" s="30"/>
    </row>
    <row r="51" spans="1:8" s="2" customFormat="1" ht="16.899999999999999" customHeight="1" x14ac:dyDescent="0.2">
      <c r="A51" s="29"/>
      <c r="B51" s="30"/>
      <c r="C51" s="207" t="s">
        <v>1729</v>
      </c>
      <c r="D51" s="208" t="s">
        <v>1729</v>
      </c>
      <c r="E51" s="209" t="s">
        <v>1</v>
      </c>
      <c r="F51" s="210">
        <v>9.5135799999999993</v>
      </c>
      <c r="G51" s="29"/>
      <c r="H51" s="30"/>
    </row>
    <row r="52" spans="1:8" s="2" customFormat="1" ht="16.899999999999999" customHeight="1" x14ac:dyDescent="0.2">
      <c r="A52" s="29"/>
      <c r="B52" s="30"/>
      <c r="C52" s="205" t="s">
        <v>1729</v>
      </c>
      <c r="D52" s="205" t="s">
        <v>1811</v>
      </c>
      <c r="E52" s="17" t="s">
        <v>1</v>
      </c>
      <c r="F52" s="206">
        <v>9.5135799999999993</v>
      </c>
      <c r="G52" s="29"/>
      <c r="H52" s="30"/>
    </row>
    <row r="53" spans="1:8" s="2" customFormat="1" ht="16.899999999999999" customHeight="1" x14ac:dyDescent="0.2">
      <c r="A53" s="29"/>
      <c r="B53" s="30"/>
      <c r="C53" s="211" t="s">
        <v>2323</v>
      </c>
      <c r="D53" s="29"/>
      <c r="E53" s="29"/>
      <c r="F53" s="29"/>
      <c r="G53" s="29"/>
      <c r="H53" s="30"/>
    </row>
    <row r="54" spans="1:8" s="2" customFormat="1" ht="22.5" x14ac:dyDescent="0.2">
      <c r="A54" s="29"/>
      <c r="B54" s="30"/>
      <c r="C54" s="205" t="s">
        <v>1251</v>
      </c>
      <c r="D54" s="205" t="s">
        <v>2320</v>
      </c>
      <c r="E54" s="17" t="s">
        <v>1772</v>
      </c>
      <c r="F54" s="206">
        <v>20.555</v>
      </c>
      <c r="G54" s="29"/>
      <c r="H54" s="30"/>
    </row>
    <row r="55" spans="1:8" s="2" customFormat="1" ht="16.899999999999999" customHeight="1" x14ac:dyDescent="0.2">
      <c r="A55" s="29"/>
      <c r="B55" s="30"/>
      <c r="C55" s="207" t="s">
        <v>2340</v>
      </c>
      <c r="D55" s="208" t="s">
        <v>2340</v>
      </c>
      <c r="E55" s="209" t="s">
        <v>1</v>
      </c>
      <c r="F55" s="210">
        <v>2.8559999999999999</v>
      </c>
      <c r="G55" s="29"/>
      <c r="H55" s="30"/>
    </row>
    <row r="56" spans="1:8" s="2" customFormat="1" ht="16.899999999999999" customHeight="1" x14ac:dyDescent="0.2">
      <c r="A56" s="29"/>
      <c r="B56" s="30"/>
      <c r="C56" s="205" t="s">
        <v>2340</v>
      </c>
      <c r="D56" s="205" t="s">
        <v>2341</v>
      </c>
      <c r="E56" s="17" t="s">
        <v>1</v>
      </c>
      <c r="F56" s="206">
        <v>2.8559999999999999</v>
      </c>
      <c r="G56" s="29"/>
      <c r="H56" s="30"/>
    </row>
    <row r="57" spans="1:8" s="2" customFormat="1" ht="16.899999999999999" customHeight="1" x14ac:dyDescent="0.2">
      <c r="A57" s="29"/>
      <c r="B57" s="30"/>
      <c r="C57" s="211" t="s">
        <v>2323</v>
      </c>
      <c r="D57" s="29"/>
      <c r="E57" s="29"/>
      <c r="F57" s="29"/>
      <c r="G57" s="29"/>
      <c r="H57" s="30"/>
    </row>
    <row r="58" spans="1:8" s="2" customFormat="1" ht="16.899999999999999" customHeight="1" x14ac:dyDescent="0.2">
      <c r="A58" s="29"/>
      <c r="B58" s="30"/>
      <c r="C58" s="205" t="s">
        <v>1337</v>
      </c>
      <c r="D58" s="205" t="s">
        <v>1338</v>
      </c>
      <c r="E58" s="17" t="s">
        <v>909</v>
      </c>
      <c r="F58" s="206">
        <v>61.936</v>
      </c>
      <c r="G58" s="29"/>
      <c r="H58" s="30"/>
    </row>
    <row r="59" spans="1:8" s="2" customFormat="1" ht="16.899999999999999" customHeight="1" x14ac:dyDescent="0.2">
      <c r="A59" s="29"/>
      <c r="B59" s="30"/>
      <c r="C59" s="205" t="s">
        <v>2321</v>
      </c>
      <c r="D59" s="205" t="s">
        <v>2322</v>
      </c>
      <c r="E59" s="17" t="s">
        <v>1</v>
      </c>
      <c r="F59" s="206">
        <v>0</v>
      </c>
      <c r="G59" s="29"/>
      <c r="H59" s="30"/>
    </row>
    <row r="60" spans="1:8" s="2" customFormat="1" ht="16.899999999999999" customHeight="1" x14ac:dyDescent="0.2">
      <c r="A60" s="29"/>
      <c r="B60" s="30"/>
      <c r="C60" s="207" t="s">
        <v>2328</v>
      </c>
      <c r="D60" s="208" t="s">
        <v>2328</v>
      </c>
      <c r="E60" s="209" t="s">
        <v>1</v>
      </c>
      <c r="F60" s="210">
        <v>179.84</v>
      </c>
      <c r="G60" s="29"/>
      <c r="H60" s="30"/>
    </row>
    <row r="61" spans="1:8" s="2" customFormat="1" ht="16.899999999999999" customHeight="1" x14ac:dyDescent="0.2">
      <c r="A61" s="29"/>
      <c r="B61" s="30"/>
      <c r="C61" s="205" t="s">
        <v>1731</v>
      </c>
      <c r="D61" s="205" t="s">
        <v>1840</v>
      </c>
      <c r="E61" s="17" t="s">
        <v>1</v>
      </c>
      <c r="F61" s="206">
        <v>179.84</v>
      </c>
      <c r="G61" s="29"/>
      <c r="H61" s="30"/>
    </row>
    <row r="62" spans="1:8" s="2" customFormat="1" ht="16.899999999999999" customHeight="1" x14ac:dyDescent="0.2">
      <c r="A62" s="29"/>
      <c r="B62" s="30"/>
      <c r="C62" s="211" t="s">
        <v>2323</v>
      </c>
      <c r="D62" s="29"/>
      <c r="E62" s="29"/>
      <c r="F62" s="29"/>
      <c r="G62" s="29"/>
      <c r="H62" s="30"/>
    </row>
    <row r="63" spans="1:8" s="2" customFormat="1" ht="22.5" x14ac:dyDescent="0.2">
      <c r="A63" s="29"/>
      <c r="B63" s="30"/>
      <c r="C63" s="205" t="s">
        <v>1354</v>
      </c>
      <c r="D63" s="205" t="s">
        <v>1835</v>
      </c>
      <c r="E63" s="17" t="s">
        <v>1785</v>
      </c>
      <c r="F63" s="206">
        <v>186.64</v>
      </c>
      <c r="G63" s="29"/>
      <c r="H63" s="30"/>
    </row>
    <row r="64" spans="1:8" s="2" customFormat="1" ht="16.899999999999999" customHeight="1" x14ac:dyDescent="0.2">
      <c r="A64" s="29"/>
      <c r="B64" s="30"/>
      <c r="C64" s="207" t="s">
        <v>2342</v>
      </c>
      <c r="D64" s="208" t="s">
        <v>2342</v>
      </c>
      <c r="E64" s="209" t="s">
        <v>1</v>
      </c>
      <c r="F64" s="210">
        <v>1366.7840000000001</v>
      </c>
      <c r="G64" s="29"/>
      <c r="H64" s="30"/>
    </row>
    <row r="65" spans="1:8" s="2" customFormat="1" ht="16.899999999999999" customHeight="1" x14ac:dyDescent="0.2">
      <c r="A65" s="29"/>
      <c r="B65" s="30"/>
      <c r="C65" s="205" t="s">
        <v>2342</v>
      </c>
      <c r="D65" s="205" t="s">
        <v>2343</v>
      </c>
      <c r="E65" s="17" t="s">
        <v>1</v>
      </c>
      <c r="F65" s="206">
        <v>1366.7840000000001</v>
      </c>
      <c r="G65" s="29"/>
      <c r="H65" s="30"/>
    </row>
    <row r="66" spans="1:8" s="2" customFormat="1" ht="16.899999999999999" customHeight="1" x14ac:dyDescent="0.2">
      <c r="A66" s="29"/>
      <c r="B66" s="30"/>
      <c r="C66" s="211" t="s">
        <v>2323</v>
      </c>
      <c r="D66" s="29"/>
      <c r="E66" s="29"/>
      <c r="F66" s="29"/>
      <c r="G66" s="29"/>
      <c r="H66" s="30"/>
    </row>
    <row r="67" spans="1:8" s="2" customFormat="1" ht="22.5" x14ac:dyDescent="0.2">
      <c r="A67" s="29"/>
      <c r="B67" s="30"/>
      <c r="C67" s="205" t="s">
        <v>1359</v>
      </c>
      <c r="D67" s="205" t="s">
        <v>1843</v>
      </c>
      <c r="E67" s="17" t="s">
        <v>1785</v>
      </c>
      <c r="F67" s="206">
        <v>865</v>
      </c>
      <c r="G67" s="29"/>
      <c r="H67" s="30"/>
    </row>
    <row r="68" spans="1:8" s="2" customFormat="1" ht="16.899999999999999" customHeight="1" x14ac:dyDescent="0.2">
      <c r="A68" s="29"/>
      <c r="B68" s="30"/>
      <c r="C68" s="207" t="s">
        <v>2344</v>
      </c>
      <c r="D68" s="208" t="s">
        <v>2344</v>
      </c>
      <c r="E68" s="209" t="s">
        <v>1</v>
      </c>
      <c r="F68" s="210">
        <v>2.4</v>
      </c>
      <c r="G68" s="29"/>
      <c r="H68" s="30"/>
    </row>
    <row r="69" spans="1:8" s="2" customFormat="1" ht="16.899999999999999" customHeight="1" x14ac:dyDescent="0.2">
      <c r="A69" s="29"/>
      <c r="B69" s="30"/>
      <c r="C69" s="205" t="s">
        <v>2344</v>
      </c>
      <c r="D69" s="205" t="s">
        <v>2345</v>
      </c>
      <c r="E69" s="17" t="s">
        <v>1</v>
      </c>
      <c r="F69" s="206">
        <v>2.4</v>
      </c>
      <c r="G69" s="29"/>
      <c r="H69" s="30"/>
    </row>
    <row r="70" spans="1:8" s="2" customFormat="1" ht="16.899999999999999" customHeight="1" x14ac:dyDescent="0.2">
      <c r="A70" s="29"/>
      <c r="B70" s="30"/>
      <c r="C70" s="211" t="s">
        <v>2323</v>
      </c>
      <c r="D70" s="29"/>
      <c r="E70" s="29"/>
      <c r="F70" s="29"/>
      <c r="G70" s="29"/>
      <c r="H70" s="30"/>
    </row>
    <row r="71" spans="1:8" s="2" customFormat="1" ht="22.5" x14ac:dyDescent="0.2">
      <c r="A71" s="29"/>
      <c r="B71" s="30"/>
      <c r="C71" s="205" t="s">
        <v>1170</v>
      </c>
      <c r="D71" s="205" t="s">
        <v>1171</v>
      </c>
      <c r="E71" s="17" t="s">
        <v>909</v>
      </c>
      <c r="F71" s="206">
        <v>8.4</v>
      </c>
      <c r="G71" s="29"/>
      <c r="H71" s="30"/>
    </row>
    <row r="72" spans="1:8" s="2" customFormat="1" ht="16.899999999999999" customHeight="1" x14ac:dyDescent="0.2">
      <c r="A72" s="29"/>
      <c r="B72" s="30"/>
      <c r="C72" s="207" t="s">
        <v>2346</v>
      </c>
      <c r="D72" s="208" t="s">
        <v>2346</v>
      </c>
      <c r="E72" s="209" t="s">
        <v>1</v>
      </c>
      <c r="F72" s="210">
        <v>5.6087999999999996</v>
      </c>
      <c r="G72" s="29"/>
      <c r="H72" s="30"/>
    </row>
    <row r="73" spans="1:8" s="2" customFormat="1" ht="16.899999999999999" customHeight="1" x14ac:dyDescent="0.2">
      <c r="A73" s="29"/>
      <c r="B73" s="30"/>
      <c r="C73" s="205" t="s">
        <v>2346</v>
      </c>
      <c r="D73" s="205" t="s">
        <v>2347</v>
      </c>
      <c r="E73" s="17" t="s">
        <v>1</v>
      </c>
      <c r="F73" s="206">
        <v>5.6087999999999996</v>
      </c>
      <c r="G73" s="29"/>
      <c r="H73" s="30"/>
    </row>
    <row r="74" spans="1:8" s="2" customFormat="1" ht="16.899999999999999" customHeight="1" x14ac:dyDescent="0.2">
      <c r="A74" s="29"/>
      <c r="B74" s="30"/>
      <c r="C74" s="207" t="s">
        <v>2348</v>
      </c>
      <c r="D74" s="208" t="s">
        <v>2348</v>
      </c>
      <c r="E74" s="209" t="s">
        <v>1</v>
      </c>
      <c r="F74" s="210">
        <v>2.6676000000000002</v>
      </c>
      <c r="G74" s="29"/>
      <c r="H74" s="30"/>
    </row>
    <row r="75" spans="1:8" s="2" customFormat="1" ht="16.899999999999999" customHeight="1" x14ac:dyDescent="0.2">
      <c r="A75" s="29"/>
      <c r="B75" s="30"/>
      <c r="C75" s="205" t="s">
        <v>2348</v>
      </c>
      <c r="D75" s="205" t="s">
        <v>2349</v>
      </c>
      <c r="E75" s="17" t="s">
        <v>1</v>
      </c>
      <c r="F75" s="206">
        <v>2.6676000000000002</v>
      </c>
      <c r="G75" s="29"/>
      <c r="H75" s="30"/>
    </row>
    <row r="76" spans="1:8" s="2" customFormat="1" ht="16.899999999999999" customHeight="1" x14ac:dyDescent="0.2">
      <c r="A76" s="29"/>
      <c r="B76" s="30"/>
      <c r="C76" s="207" t="s">
        <v>1812</v>
      </c>
      <c r="D76" s="208" t="s">
        <v>1812</v>
      </c>
      <c r="E76" s="209" t="s">
        <v>1</v>
      </c>
      <c r="F76" s="210">
        <v>20.55518</v>
      </c>
      <c r="G76" s="29"/>
      <c r="H76" s="30"/>
    </row>
    <row r="77" spans="1:8" s="2" customFormat="1" ht="16.899999999999999" customHeight="1" x14ac:dyDescent="0.2">
      <c r="A77" s="29"/>
      <c r="B77" s="30"/>
      <c r="C77" s="205" t="s">
        <v>1812</v>
      </c>
      <c r="D77" s="205" t="s">
        <v>1813</v>
      </c>
      <c r="E77" s="17" t="s">
        <v>1</v>
      </c>
      <c r="F77" s="206">
        <v>20.55518</v>
      </c>
      <c r="G77" s="29"/>
      <c r="H77" s="30"/>
    </row>
    <row r="78" spans="1:8" s="2" customFormat="1" ht="16.899999999999999" customHeight="1" x14ac:dyDescent="0.2">
      <c r="A78" s="29"/>
      <c r="B78" s="30"/>
      <c r="C78" s="207" t="s">
        <v>2350</v>
      </c>
      <c r="D78" s="208" t="s">
        <v>2350</v>
      </c>
      <c r="E78" s="209" t="s">
        <v>1</v>
      </c>
      <c r="F78" s="210">
        <v>34.32</v>
      </c>
      <c r="G78" s="29"/>
      <c r="H78" s="30"/>
    </row>
    <row r="79" spans="1:8" s="2" customFormat="1" ht="16.899999999999999" customHeight="1" x14ac:dyDescent="0.2">
      <c r="A79" s="29"/>
      <c r="B79" s="30"/>
      <c r="C79" s="205" t="s">
        <v>2350</v>
      </c>
      <c r="D79" s="205" t="s">
        <v>2351</v>
      </c>
      <c r="E79" s="17" t="s">
        <v>1</v>
      </c>
      <c r="F79" s="206">
        <v>34.32</v>
      </c>
      <c r="G79" s="29"/>
      <c r="H79" s="30"/>
    </row>
    <row r="80" spans="1:8" s="2" customFormat="1" ht="16.899999999999999" customHeight="1" x14ac:dyDescent="0.2">
      <c r="A80" s="29"/>
      <c r="B80" s="30"/>
      <c r="C80" s="211" t="s">
        <v>2323</v>
      </c>
      <c r="D80" s="29"/>
      <c r="E80" s="29"/>
      <c r="F80" s="29"/>
      <c r="G80" s="29"/>
      <c r="H80" s="30"/>
    </row>
    <row r="81" spans="1:8" s="2" customFormat="1" ht="16.899999999999999" customHeight="1" x14ac:dyDescent="0.2">
      <c r="A81" s="29"/>
      <c r="B81" s="30"/>
      <c r="C81" s="205" t="s">
        <v>1337</v>
      </c>
      <c r="D81" s="205" t="s">
        <v>1338</v>
      </c>
      <c r="E81" s="17" t="s">
        <v>909</v>
      </c>
      <c r="F81" s="206">
        <v>61.936</v>
      </c>
      <c r="G81" s="29"/>
      <c r="H81" s="30"/>
    </row>
    <row r="82" spans="1:8" s="2" customFormat="1" ht="16.899999999999999" customHeight="1" x14ac:dyDescent="0.2">
      <c r="A82" s="29"/>
      <c r="B82" s="30"/>
      <c r="C82" s="205" t="s">
        <v>2352</v>
      </c>
      <c r="D82" s="205" t="s">
        <v>2353</v>
      </c>
      <c r="E82" s="17" t="s">
        <v>1</v>
      </c>
      <c r="F82" s="206">
        <v>65.3964</v>
      </c>
      <c r="G82" s="29"/>
      <c r="H82" s="30"/>
    </row>
    <row r="83" spans="1:8" s="2" customFormat="1" ht="16.899999999999999" customHeight="1" x14ac:dyDescent="0.2">
      <c r="A83" s="29"/>
      <c r="B83" s="30"/>
      <c r="C83" s="207" t="s">
        <v>2354</v>
      </c>
      <c r="D83" s="208" t="s">
        <v>2354</v>
      </c>
      <c r="E83" s="209" t="s">
        <v>1</v>
      </c>
      <c r="F83" s="210">
        <v>6.5396000000000001</v>
      </c>
      <c r="G83" s="29"/>
      <c r="H83" s="30"/>
    </row>
    <row r="84" spans="1:8" s="2" customFormat="1" ht="16.899999999999999" customHeight="1" x14ac:dyDescent="0.2">
      <c r="A84" s="29"/>
      <c r="B84" s="30"/>
      <c r="C84" s="205" t="s">
        <v>2354</v>
      </c>
      <c r="D84" s="205" t="s">
        <v>2355</v>
      </c>
      <c r="E84" s="17" t="s">
        <v>1</v>
      </c>
      <c r="F84" s="206">
        <v>6.5396000000000001</v>
      </c>
      <c r="G84" s="29"/>
      <c r="H84" s="30"/>
    </row>
    <row r="85" spans="1:8" s="2" customFormat="1" ht="16.899999999999999" customHeight="1" x14ac:dyDescent="0.2">
      <c r="A85" s="29"/>
      <c r="B85" s="30"/>
      <c r="C85" s="211" t="s">
        <v>2323</v>
      </c>
      <c r="D85" s="29"/>
      <c r="E85" s="29"/>
      <c r="F85" s="29"/>
      <c r="G85" s="29"/>
      <c r="H85" s="30"/>
    </row>
    <row r="86" spans="1:8" s="2" customFormat="1" ht="16.899999999999999" customHeight="1" x14ac:dyDescent="0.2">
      <c r="A86" s="29"/>
      <c r="B86" s="30"/>
      <c r="C86" s="207" t="s">
        <v>2356</v>
      </c>
      <c r="D86" s="208" t="s">
        <v>2356</v>
      </c>
      <c r="E86" s="209" t="s">
        <v>1</v>
      </c>
      <c r="F86" s="210">
        <v>63.072000000000003</v>
      </c>
      <c r="G86" s="29"/>
      <c r="H86" s="30"/>
    </row>
    <row r="87" spans="1:8" s="2" customFormat="1" ht="16.899999999999999" customHeight="1" x14ac:dyDescent="0.2">
      <c r="A87" s="29"/>
      <c r="B87" s="30"/>
      <c r="C87" s="205" t="s">
        <v>2356</v>
      </c>
      <c r="D87" s="205" t="s">
        <v>2357</v>
      </c>
      <c r="E87" s="17" t="s">
        <v>1</v>
      </c>
      <c r="F87" s="206">
        <v>63.072000000000003</v>
      </c>
      <c r="G87" s="29"/>
      <c r="H87" s="30"/>
    </row>
    <row r="88" spans="1:8" s="2" customFormat="1" ht="16.899999999999999" customHeight="1" x14ac:dyDescent="0.2">
      <c r="A88" s="29"/>
      <c r="B88" s="30"/>
      <c r="C88" s="211" t="s">
        <v>2323</v>
      </c>
      <c r="D88" s="29"/>
      <c r="E88" s="29"/>
      <c r="F88" s="29"/>
      <c r="G88" s="29"/>
      <c r="H88" s="30"/>
    </row>
    <row r="89" spans="1:8" s="2" customFormat="1" ht="22.5" x14ac:dyDescent="0.2">
      <c r="A89" s="29"/>
      <c r="B89" s="30"/>
      <c r="C89" s="205" t="s">
        <v>1350</v>
      </c>
      <c r="D89" s="205" t="s">
        <v>1009</v>
      </c>
      <c r="E89" s="17" t="s">
        <v>1785</v>
      </c>
      <c r="F89" s="206">
        <v>173.42</v>
      </c>
      <c r="G89" s="29"/>
      <c r="H89" s="30"/>
    </row>
    <row r="90" spans="1:8" s="2" customFormat="1" ht="16.899999999999999" customHeight="1" x14ac:dyDescent="0.2">
      <c r="A90" s="29"/>
      <c r="B90" s="30"/>
      <c r="C90" s="207" t="s">
        <v>1841</v>
      </c>
      <c r="D90" s="208" t="s">
        <v>1841</v>
      </c>
      <c r="E90" s="209" t="s">
        <v>1</v>
      </c>
      <c r="F90" s="210">
        <v>186.64</v>
      </c>
      <c r="G90" s="29"/>
      <c r="H90" s="30"/>
    </row>
    <row r="91" spans="1:8" s="2" customFormat="1" ht="16.899999999999999" customHeight="1" x14ac:dyDescent="0.2">
      <c r="A91" s="29"/>
      <c r="B91" s="30"/>
      <c r="C91" s="205" t="s">
        <v>1841</v>
      </c>
      <c r="D91" s="205" t="s">
        <v>1842</v>
      </c>
      <c r="E91" s="17" t="s">
        <v>1</v>
      </c>
      <c r="F91" s="206">
        <v>186.64</v>
      </c>
      <c r="G91" s="29"/>
      <c r="H91" s="30"/>
    </row>
    <row r="92" spans="1:8" s="2" customFormat="1" ht="16.899999999999999" customHeight="1" x14ac:dyDescent="0.2">
      <c r="A92" s="29"/>
      <c r="B92" s="30"/>
      <c r="C92" s="207" t="s">
        <v>2358</v>
      </c>
      <c r="D92" s="208" t="s">
        <v>2358</v>
      </c>
      <c r="E92" s="209" t="s">
        <v>1</v>
      </c>
      <c r="F92" s="210">
        <v>1530.6590000000001</v>
      </c>
      <c r="G92" s="29"/>
      <c r="H92" s="30"/>
    </row>
    <row r="93" spans="1:8" s="2" customFormat="1" ht="16.899999999999999" customHeight="1" x14ac:dyDescent="0.2">
      <c r="A93" s="29"/>
      <c r="B93" s="30"/>
      <c r="C93" s="205" t="s">
        <v>2358</v>
      </c>
      <c r="D93" s="205" t="s">
        <v>2359</v>
      </c>
      <c r="E93" s="17" t="s">
        <v>1</v>
      </c>
      <c r="F93" s="206">
        <v>1530.6590000000001</v>
      </c>
      <c r="G93" s="29"/>
      <c r="H93" s="30"/>
    </row>
    <row r="94" spans="1:8" s="2" customFormat="1" ht="16.899999999999999" customHeight="1" x14ac:dyDescent="0.2">
      <c r="A94" s="29"/>
      <c r="B94" s="30"/>
      <c r="C94" s="207" t="s">
        <v>2360</v>
      </c>
      <c r="D94" s="208" t="s">
        <v>2360</v>
      </c>
      <c r="E94" s="209" t="s">
        <v>1</v>
      </c>
      <c r="F94" s="210">
        <v>5.04</v>
      </c>
      <c r="G94" s="29"/>
      <c r="H94" s="30"/>
    </row>
    <row r="95" spans="1:8" s="2" customFormat="1" ht="16.899999999999999" customHeight="1" x14ac:dyDescent="0.2">
      <c r="A95" s="29"/>
      <c r="B95" s="30"/>
      <c r="C95" s="205" t="s">
        <v>2360</v>
      </c>
      <c r="D95" s="205" t="s">
        <v>2361</v>
      </c>
      <c r="E95" s="17" t="s">
        <v>1</v>
      </c>
      <c r="F95" s="206">
        <v>5.04</v>
      </c>
      <c r="G95" s="29"/>
      <c r="H95" s="30"/>
    </row>
    <row r="96" spans="1:8" s="2" customFormat="1" ht="16.899999999999999" customHeight="1" x14ac:dyDescent="0.2">
      <c r="A96" s="29"/>
      <c r="B96" s="30"/>
      <c r="C96" s="207" t="s">
        <v>2362</v>
      </c>
      <c r="D96" s="208" t="s">
        <v>2362</v>
      </c>
      <c r="E96" s="209" t="s">
        <v>1</v>
      </c>
      <c r="F96" s="210">
        <v>3.294</v>
      </c>
      <c r="G96" s="29"/>
      <c r="H96" s="30"/>
    </row>
    <row r="97" spans="1:8" s="2" customFormat="1" ht="16.899999999999999" customHeight="1" x14ac:dyDescent="0.2">
      <c r="A97" s="29"/>
      <c r="B97" s="30"/>
      <c r="C97" s="205" t="s">
        <v>2362</v>
      </c>
      <c r="D97" s="205" t="s">
        <v>2363</v>
      </c>
      <c r="E97" s="17" t="s">
        <v>1</v>
      </c>
      <c r="F97" s="206">
        <v>3.294</v>
      </c>
      <c r="G97" s="29"/>
      <c r="H97" s="30"/>
    </row>
    <row r="98" spans="1:8" s="2" customFormat="1" ht="16.899999999999999" customHeight="1" x14ac:dyDescent="0.2">
      <c r="A98" s="29"/>
      <c r="B98" s="30"/>
      <c r="C98" s="211" t="s">
        <v>2323</v>
      </c>
      <c r="D98" s="29"/>
      <c r="E98" s="29"/>
      <c r="F98" s="29"/>
      <c r="G98" s="29"/>
      <c r="H98" s="30"/>
    </row>
    <row r="99" spans="1:8" s="2" customFormat="1" ht="16.899999999999999" customHeight="1" x14ac:dyDescent="0.2">
      <c r="A99" s="29"/>
      <c r="B99" s="30"/>
      <c r="C99" s="205" t="s">
        <v>1337</v>
      </c>
      <c r="D99" s="205" t="s">
        <v>1338</v>
      </c>
      <c r="E99" s="17" t="s">
        <v>909</v>
      </c>
      <c r="F99" s="206">
        <v>61.936</v>
      </c>
      <c r="G99" s="29"/>
      <c r="H99" s="30"/>
    </row>
    <row r="100" spans="1:8" s="2" customFormat="1" ht="16.899999999999999" customHeight="1" x14ac:dyDescent="0.2">
      <c r="A100" s="29"/>
      <c r="B100" s="30"/>
      <c r="C100" s="207" t="s">
        <v>2364</v>
      </c>
      <c r="D100" s="208" t="s">
        <v>2364</v>
      </c>
      <c r="E100" s="209" t="s">
        <v>1</v>
      </c>
      <c r="F100" s="210">
        <v>242.91200000000001</v>
      </c>
      <c r="G100" s="29"/>
      <c r="H100" s="30"/>
    </row>
    <row r="101" spans="1:8" s="2" customFormat="1" ht="16.899999999999999" customHeight="1" x14ac:dyDescent="0.2">
      <c r="A101" s="29"/>
      <c r="B101" s="30"/>
      <c r="C101" s="205" t="s">
        <v>2364</v>
      </c>
      <c r="D101" s="205" t="s">
        <v>2365</v>
      </c>
      <c r="E101" s="17" t="s">
        <v>1</v>
      </c>
      <c r="F101" s="206">
        <v>242.91200000000001</v>
      </c>
      <c r="G101" s="29"/>
      <c r="H101" s="30"/>
    </row>
    <row r="102" spans="1:8" s="2" customFormat="1" ht="16.899999999999999" customHeight="1" x14ac:dyDescent="0.2">
      <c r="A102" s="29"/>
      <c r="B102" s="30"/>
      <c r="C102" s="207" t="s">
        <v>2366</v>
      </c>
      <c r="D102" s="208" t="s">
        <v>2366</v>
      </c>
      <c r="E102" s="209" t="s">
        <v>1</v>
      </c>
      <c r="F102" s="210">
        <v>21.487500000000001</v>
      </c>
      <c r="G102" s="29"/>
      <c r="H102" s="30"/>
    </row>
    <row r="103" spans="1:8" s="2" customFormat="1" ht="16.899999999999999" customHeight="1" x14ac:dyDescent="0.2">
      <c r="A103" s="29"/>
      <c r="B103" s="30"/>
      <c r="C103" s="205" t="s">
        <v>2366</v>
      </c>
      <c r="D103" s="205" t="s">
        <v>2367</v>
      </c>
      <c r="E103" s="17" t="s">
        <v>1</v>
      </c>
      <c r="F103" s="206">
        <v>21.487500000000001</v>
      </c>
      <c r="G103" s="29"/>
      <c r="H103" s="30"/>
    </row>
    <row r="104" spans="1:8" s="2" customFormat="1" ht="16.899999999999999" customHeight="1" x14ac:dyDescent="0.2">
      <c r="A104" s="29"/>
      <c r="B104" s="30"/>
      <c r="C104" s="207" t="s">
        <v>2368</v>
      </c>
      <c r="D104" s="208" t="s">
        <v>2368</v>
      </c>
      <c r="E104" s="209" t="s">
        <v>1</v>
      </c>
      <c r="F104" s="210">
        <v>9.7704000000000004</v>
      </c>
      <c r="G104" s="29"/>
      <c r="H104" s="30"/>
    </row>
    <row r="105" spans="1:8" s="2" customFormat="1" ht="16.899999999999999" customHeight="1" x14ac:dyDescent="0.2">
      <c r="A105" s="29"/>
      <c r="B105" s="30"/>
      <c r="C105" s="205" t="s">
        <v>2368</v>
      </c>
      <c r="D105" s="205" t="s">
        <v>2369</v>
      </c>
      <c r="E105" s="17" t="s">
        <v>1</v>
      </c>
      <c r="F105" s="206">
        <v>9.7704000000000004</v>
      </c>
      <c r="G105" s="29"/>
      <c r="H105" s="30"/>
    </row>
    <row r="106" spans="1:8" s="2" customFormat="1" ht="16.899999999999999" customHeight="1" x14ac:dyDescent="0.2">
      <c r="A106" s="29"/>
      <c r="B106" s="30"/>
      <c r="C106" s="211" t="s">
        <v>2323</v>
      </c>
      <c r="D106" s="29"/>
      <c r="E106" s="29"/>
      <c r="F106" s="29"/>
      <c r="G106" s="29"/>
      <c r="H106" s="30"/>
    </row>
    <row r="107" spans="1:8" s="2" customFormat="1" ht="16.899999999999999" customHeight="1" x14ac:dyDescent="0.2">
      <c r="A107" s="29"/>
      <c r="B107" s="30"/>
      <c r="C107" s="205" t="s">
        <v>1337</v>
      </c>
      <c r="D107" s="205" t="s">
        <v>1338</v>
      </c>
      <c r="E107" s="17" t="s">
        <v>909</v>
      </c>
      <c r="F107" s="206">
        <v>61.936</v>
      </c>
      <c r="G107" s="29"/>
      <c r="H107" s="30"/>
    </row>
    <row r="108" spans="1:8" s="2" customFormat="1" ht="16.899999999999999" customHeight="1" x14ac:dyDescent="0.2">
      <c r="A108" s="29"/>
      <c r="B108" s="30"/>
      <c r="C108" s="207" t="s">
        <v>2370</v>
      </c>
      <c r="D108" s="208" t="s">
        <v>2370</v>
      </c>
      <c r="E108" s="209" t="s">
        <v>1</v>
      </c>
      <c r="F108" s="210">
        <v>10.35</v>
      </c>
      <c r="G108" s="29"/>
      <c r="H108" s="30"/>
    </row>
    <row r="109" spans="1:8" s="2" customFormat="1" ht="16.899999999999999" customHeight="1" x14ac:dyDescent="0.2">
      <c r="A109" s="29"/>
      <c r="B109" s="30"/>
      <c r="C109" s="205" t="s">
        <v>2370</v>
      </c>
      <c r="D109" s="205" t="s">
        <v>2371</v>
      </c>
      <c r="E109" s="17" t="s">
        <v>1</v>
      </c>
      <c r="F109" s="206">
        <v>10.35</v>
      </c>
      <c r="G109" s="29"/>
      <c r="H109" s="30"/>
    </row>
    <row r="110" spans="1:8" s="2" customFormat="1" ht="16.899999999999999" customHeight="1" x14ac:dyDescent="0.2">
      <c r="A110" s="29"/>
      <c r="B110" s="30"/>
      <c r="C110" s="211" t="s">
        <v>2323</v>
      </c>
      <c r="D110" s="29"/>
      <c r="E110" s="29"/>
      <c r="F110" s="29"/>
      <c r="G110" s="29"/>
      <c r="H110" s="30"/>
    </row>
    <row r="111" spans="1:8" s="2" customFormat="1" ht="16.899999999999999" customHeight="1" x14ac:dyDescent="0.2">
      <c r="A111" s="29"/>
      <c r="B111" s="30"/>
      <c r="C111" s="205" t="s">
        <v>1337</v>
      </c>
      <c r="D111" s="205" t="s">
        <v>1338</v>
      </c>
      <c r="E111" s="17" t="s">
        <v>909</v>
      </c>
      <c r="F111" s="206">
        <v>61.936</v>
      </c>
      <c r="G111" s="29"/>
      <c r="H111" s="30"/>
    </row>
    <row r="112" spans="1:8" s="2" customFormat="1" ht="16.899999999999999" customHeight="1" x14ac:dyDescent="0.2">
      <c r="A112" s="29"/>
      <c r="B112" s="30"/>
      <c r="C112" s="207" t="s">
        <v>2352</v>
      </c>
      <c r="D112" s="208" t="s">
        <v>2352</v>
      </c>
      <c r="E112" s="209" t="s">
        <v>1</v>
      </c>
      <c r="F112" s="210">
        <v>65.3964</v>
      </c>
      <c r="G112" s="29"/>
      <c r="H112" s="30"/>
    </row>
    <row r="113" spans="1:8" s="2" customFormat="1" ht="16.899999999999999" customHeight="1" x14ac:dyDescent="0.2">
      <c r="A113" s="29"/>
      <c r="B113" s="30"/>
      <c r="C113" s="205" t="s">
        <v>1337</v>
      </c>
      <c r="D113" s="205" t="s">
        <v>1338</v>
      </c>
      <c r="E113" s="17" t="s">
        <v>909</v>
      </c>
      <c r="F113" s="206">
        <v>61.936</v>
      </c>
      <c r="G113" s="29"/>
      <c r="H113" s="30"/>
    </row>
    <row r="114" spans="1:8" s="2" customFormat="1" ht="16.899999999999999" customHeight="1" x14ac:dyDescent="0.2">
      <c r="A114" s="29"/>
      <c r="B114" s="30"/>
      <c r="C114" s="207" t="s">
        <v>2372</v>
      </c>
      <c r="D114" s="208" t="s">
        <v>2372</v>
      </c>
      <c r="E114" s="209" t="s">
        <v>1</v>
      </c>
      <c r="F114" s="210">
        <v>71.936000000000007</v>
      </c>
      <c r="G114" s="29"/>
      <c r="H114" s="30"/>
    </row>
    <row r="115" spans="1:8" s="2" customFormat="1" ht="16.899999999999999" customHeight="1" x14ac:dyDescent="0.2">
      <c r="A115" s="29"/>
      <c r="B115" s="30"/>
      <c r="C115" s="205" t="s">
        <v>2372</v>
      </c>
      <c r="D115" s="205" t="s">
        <v>2373</v>
      </c>
      <c r="E115" s="17" t="s">
        <v>1</v>
      </c>
      <c r="F115" s="206">
        <v>71.936000000000007</v>
      </c>
      <c r="G115" s="29"/>
      <c r="H115" s="30"/>
    </row>
    <row r="116" spans="1:8" s="2" customFormat="1" ht="26.45" customHeight="1" x14ac:dyDescent="0.2">
      <c r="A116" s="29"/>
      <c r="B116" s="30"/>
      <c r="C116" s="212" t="s">
        <v>2374</v>
      </c>
      <c r="D116" s="212" t="s">
        <v>107</v>
      </c>
      <c r="E116" s="29"/>
      <c r="F116" s="29"/>
      <c r="G116" s="29"/>
      <c r="H116" s="30"/>
    </row>
    <row r="117" spans="1:8" s="2" customFormat="1" ht="16.899999999999999" customHeight="1" x14ac:dyDescent="0.2">
      <c r="A117" s="29"/>
      <c r="B117" s="30"/>
      <c r="C117" s="207" t="s">
        <v>1774</v>
      </c>
      <c r="D117" s="208" t="s">
        <v>1774</v>
      </c>
      <c r="E117" s="209" t="s">
        <v>1</v>
      </c>
      <c r="F117" s="210">
        <v>100.96</v>
      </c>
      <c r="G117" s="29"/>
      <c r="H117" s="30"/>
    </row>
    <row r="118" spans="1:8" s="2" customFormat="1" ht="16.899999999999999" customHeight="1" x14ac:dyDescent="0.2">
      <c r="A118" s="29"/>
      <c r="B118" s="30"/>
      <c r="C118" s="205" t="s">
        <v>1774</v>
      </c>
      <c r="D118" s="205" t="s">
        <v>1775</v>
      </c>
      <c r="E118" s="17" t="s">
        <v>1</v>
      </c>
      <c r="F118" s="206">
        <v>100.96</v>
      </c>
      <c r="G118" s="29"/>
      <c r="H118" s="30"/>
    </row>
    <row r="119" spans="1:8" s="2" customFormat="1" ht="16.899999999999999" customHeight="1" x14ac:dyDescent="0.2">
      <c r="A119" s="29"/>
      <c r="B119" s="30"/>
      <c r="C119" s="207" t="s">
        <v>2375</v>
      </c>
      <c r="D119" s="208" t="s">
        <v>2375</v>
      </c>
      <c r="E119" s="209" t="s">
        <v>1</v>
      </c>
      <c r="F119" s="210">
        <v>34.71</v>
      </c>
      <c r="G119" s="29"/>
      <c r="H119" s="30"/>
    </row>
    <row r="120" spans="1:8" s="2" customFormat="1" ht="16.899999999999999" customHeight="1" x14ac:dyDescent="0.2">
      <c r="A120" s="29"/>
      <c r="B120" s="30"/>
      <c r="C120" s="205" t="s">
        <v>2375</v>
      </c>
      <c r="D120" s="205" t="s">
        <v>2376</v>
      </c>
      <c r="E120" s="17" t="s">
        <v>1</v>
      </c>
      <c r="F120" s="206">
        <v>34.71</v>
      </c>
      <c r="G120" s="29"/>
      <c r="H120" s="30"/>
    </row>
    <row r="121" spans="1:8" s="2" customFormat="1" ht="16.899999999999999" customHeight="1" x14ac:dyDescent="0.2">
      <c r="A121" s="29"/>
      <c r="B121" s="30"/>
      <c r="C121" s="207" t="s">
        <v>2377</v>
      </c>
      <c r="D121" s="208" t="s">
        <v>2377</v>
      </c>
      <c r="E121" s="209" t="s">
        <v>1</v>
      </c>
      <c r="F121" s="210">
        <v>29.67</v>
      </c>
      <c r="G121" s="29"/>
      <c r="H121" s="30"/>
    </row>
    <row r="122" spans="1:8" s="2" customFormat="1" ht="16.899999999999999" customHeight="1" x14ac:dyDescent="0.2">
      <c r="A122" s="29"/>
      <c r="B122" s="30"/>
      <c r="C122" s="205" t="s">
        <v>2377</v>
      </c>
      <c r="D122" s="205" t="s">
        <v>2378</v>
      </c>
      <c r="E122" s="17" t="s">
        <v>1</v>
      </c>
      <c r="F122" s="206">
        <v>29.67</v>
      </c>
      <c r="G122" s="29"/>
      <c r="H122" s="30"/>
    </row>
    <row r="123" spans="1:8" s="2" customFormat="1" ht="16.899999999999999" customHeight="1" x14ac:dyDescent="0.2">
      <c r="A123" s="29"/>
      <c r="B123" s="30"/>
      <c r="C123" s="207" t="s">
        <v>2379</v>
      </c>
      <c r="D123" s="208" t="s">
        <v>2379</v>
      </c>
      <c r="E123" s="209" t="s">
        <v>1</v>
      </c>
      <c r="F123" s="210">
        <v>3.8088000000000002</v>
      </c>
      <c r="G123" s="29"/>
      <c r="H123" s="30"/>
    </row>
    <row r="124" spans="1:8" s="2" customFormat="1" ht="16.899999999999999" customHeight="1" x14ac:dyDescent="0.2">
      <c r="A124" s="29"/>
      <c r="B124" s="30"/>
      <c r="C124" s="205" t="s">
        <v>2379</v>
      </c>
      <c r="D124" s="205" t="s">
        <v>2380</v>
      </c>
      <c r="E124" s="17" t="s">
        <v>1</v>
      </c>
      <c r="F124" s="206">
        <v>3.8088000000000002</v>
      </c>
      <c r="G124" s="29"/>
      <c r="H124" s="30"/>
    </row>
    <row r="125" spans="1:8" s="2" customFormat="1" ht="16.899999999999999" customHeight="1" x14ac:dyDescent="0.2">
      <c r="A125" s="29"/>
      <c r="B125" s="30"/>
      <c r="C125" s="211" t="s">
        <v>2323</v>
      </c>
      <c r="D125" s="29"/>
      <c r="E125" s="29"/>
      <c r="F125" s="29"/>
      <c r="G125" s="29"/>
      <c r="H125" s="30"/>
    </row>
    <row r="126" spans="1:8" s="2" customFormat="1" ht="16.899999999999999" customHeight="1" x14ac:dyDescent="0.2">
      <c r="A126" s="29"/>
      <c r="B126" s="30"/>
      <c r="C126" s="205" t="s">
        <v>1601</v>
      </c>
      <c r="D126" s="205" t="s">
        <v>1602</v>
      </c>
      <c r="E126" s="17" t="s">
        <v>909</v>
      </c>
      <c r="F126" s="206">
        <v>4.8499999999999996</v>
      </c>
      <c r="G126" s="29"/>
      <c r="H126" s="30"/>
    </row>
    <row r="127" spans="1:8" s="2" customFormat="1" ht="16.899999999999999" customHeight="1" x14ac:dyDescent="0.2">
      <c r="A127" s="29"/>
      <c r="B127" s="30"/>
      <c r="C127" s="207" t="s">
        <v>2381</v>
      </c>
      <c r="D127" s="208" t="s">
        <v>2381</v>
      </c>
      <c r="E127" s="209" t="s">
        <v>1</v>
      </c>
      <c r="F127" s="210">
        <v>21.48</v>
      </c>
      <c r="G127" s="29"/>
      <c r="H127" s="30"/>
    </row>
    <row r="128" spans="1:8" s="2" customFormat="1" ht="16.899999999999999" customHeight="1" x14ac:dyDescent="0.2">
      <c r="A128" s="29"/>
      <c r="B128" s="30"/>
      <c r="C128" s="205" t="s">
        <v>2381</v>
      </c>
      <c r="D128" s="205" t="s">
        <v>2382</v>
      </c>
      <c r="E128" s="17" t="s">
        <v>1</v>
      </c>
      <c r="F128" s="206">
        <v>21.48</v>
      </c>
      <c r="G128" s="29"/>
      <c r="H128" s="30"/>
    </row>
    <row r="129" spans="1:8" s="2" customFormat="1" ht="16.899999999999999" customHeight="1" x14ac:dyDescent="0.2">
      <c r="A129" s="29"/>
      <c r="B129" s="30"/>
      <c r="C129" s="207" t="s">
        <v>2383</v>
      </c>
      <c r="D129" s="208" t="s">
        <v>2383</v>
      </c>
      <c r="E129" s="209" t="s">
        <v>1</v>
      </c>
      <c r="F129" s="210">
        <v>21.48</v>
      </c>
      <c r="G129" s="29"/>
      <c r="H129" s="30"/>
    </row>
    <row r="130" spans="1:8" s="2" customFormat="1" ht="16.899999999999999" customHeight="1" x14ac:dyDescent="0.2">
      <c r="A130" s="29"/>
      <c r="B130" s="30"/>
      <c r="C130" s="205" t="s">
        <v>2383</v>
      </c>
      <c r="D130" s="205" t="s">
        <v>2384</v>
      </c>
      <c r="E130" s="17" t="s">
        <v>1</v>
      </c>
      <c r="F130" s="206">
        <v>21.48</v>
      </c>
      <c r="G130" s="29"/>
      <c r="H130" s="30"/>
    </row>
    <row r="131" spans="1:8" s="2" customFormat="1" ht="16.899999999999999" customHeight="1" x14ac:dyDescent="0.2">
      <c r="A131" s="29"/>
      <c r="B131" s="30"/>
      <c r="C131" s="207" t="s">
        <v>1756</v>
      </c>
      <c r="D131" s="208" t="s">
        <v>1756</v>
      </c>
      <c r="E131" s="209" t="s">
        <v>1</v>
      </c>
      <c r="F131" s="210">
        <v>168</v>
      </c>
      <c r="G131" s="29"/>
      <c r="H131" s="30"/>
    </row>
    <row r="132" spans="1:8" s="2" customFormat="1" ht="16.899999999999999" customHeight="1" x14ac:dyDescent="0.2">
      <c r="A132" s="29"/>
      <c r="B132" s="30"/>
      <c r="C132" s="205" t="s">
        <v>1756</v>
      </c>
      <c r="D132" s="205" t="s">
        <v>1159</v>
      </c>
      <c r="E132" s="17" t="s">
        <v>1</v>
      </c>
      <c r="F132" s="206">
        <v>168</v>
      </c>
      <c r="G132" s="29"/>
      <c r="H132" s="30"/>
    </row>
    <row r="133" spans="1:8" s="2" customFormat="1" ht="16.899999999999999" customHeight="1" x14ac:dyDescent="0.2">
      <c r="A133" s="29"/>
      <c r="B133" s="30"/>
      <c r="C133" s="207" t="s">
        <v>2385</v>
      </c>
      <c r="D133" s="208" t="s">
        <v>2385</v>
      </c>
      <c r="E133" s="209" t="s">
        <v>1</v>
      </c>
      <c r="F133" s="210">
        <v>18.899999999999999</v>
      </c>
      <c r="G133" s="29"/>
      <c r="H133" s="30"/>
    </row>
    <row r="134" spans="1:8" s="2" customFormat="1" ht="16.899999999999999" customHeight="1" x14ac:dyDescent="0.2">
      <c r="A134" s="29"/>
      <c r="B134" s="30"/>
      <c r="C134" s="205" t="s">
        <v>2385</v>
      </c>
      <c r="D134" s="205" t="s">
        <v>2386</v>
      </c>
      <c r="E134" s="17" t="s">
        <v>1</v>
      </c>
      <c r="F134" s="206">
        <v>18.899999999999999</v>
      </c>
      <c r="G134" s="29"/>
      <c r="H134" s="30"/>
    </row>
    <row r="135" spans="1:8" s="2" customFormat="1" ht="16.899999999999999" customHeight="1" x14ac:dyDescent="0.2">
      <c r="A135" s="29"/>
      <c r="B135" s="30"/>
      <c r="C135" s="207" t="s">
        <v>2387</v>
      </c>
      <c r="D135" s="208" t="s">
        <v>2387</v>
      </c>
      <c r="E135" s="209" t="s">
        <v>1</v>
      </c>
      <c r="F135" s="210">
        <v>62.272799999999997</v>
      </c>
      <c r="G135" s="29"/>
      <c r="H135" s="30"/>
    </row>
    <row r="136" spans="1:8" s="2" customFormat="1" ht="16.899999999999999" customHeight="1" x14ac:dyDescent="0.2">
      <c r="A136" s="29"/>
      <c r="B136" s="30"/>
      <c r="C136" s="205" t="s">
        <v>2387</v>
      </c>
      <c r="D136" s="205" t="s">
        <v>2388</v>
      </c>
      <c r="E136" s="17" t="s">
        <v>1</v>
      </c>
      <c r="F136" s="206">
        <v>62.272799999999997</v>
      </c>
      <c r="G136" s="29"/>
      <c r="H136" s="30"/>
    </row>
    <row r="137" spans="1:8" s="2" customFormat="1" ht="16.899999999999999" customHeight="1" x14ac:dyDescent="0.2">
      <c r="A137" s="29"/>
      <c r="B137" s="30"/>
      <c r="C137" s="207" t="s">
        <v>1809</v>
      </c>
      <c r="D137" s="208" t="s">
        <v>1809</v>
      </c>
      <c r="E137" s="209" t="s">
        <v>1</v>
      </c>
      <c r="F137" s="210">
        <v>11.041600000000001</v>
      </c>
      <c r="G137" s="29"/>
      <c r="H137" s="30"/>
    </row>
    <row r="138" spans="1:8" s="2" customFormat="1" ht="16.899999999999999" customHeight="1" x14ac:dyDescent="0.2">
      <c r="A138" s="29"/>
      <c r="B138" s="30"/>
      <c r="C138" s="205" t="s">
        <v>1809</v>
      </c>
      <c r="D138" s="205" t="s">
        <v>1810</v>
      </c>
      <c r="E138" s="17" t="s">
        <v>1</v>
      </c>
      <c r="F138" s="206">
        <v>11.041600000000001</v>
      </c>
      <c r="G138" s="29"/>
      <c r="H138" s="30"/>
    </row>
    <row r="139" spans="1:8" s="2" customFormat="1" ht="16.899999999999999" customHeight="1" x14ac:dyDescent="0.2">
      <c r="A139" s="29"/>
      <c r="B139" s="30"/>
      <c r="C139" s="211" t="s">
        <v>2323</v>
      </c>
      <c r="D139" s="29"/>
      <c r="E139" s="29"/>
      <c r="F139" s="29"/>
      <c r="G139" s="29"/>
      <c r="H139" s="30"/>
    </row>
    <row r="140" spans="1:8" s="2" customFormat="1" ht="16.899999999999999" customHeight="1" x14ac:dyDescent="0.2">
      <c r="A140" s="29"/>
      <c r="B140" s="30"/>
      <c r="C140" s="207" t="s">
        <v>2389</v>
      </c>
      <c r="D140" s="208" t="s">
        <v>2389</v>
      </c>
      <c r="E140" s="209" t="s">
        <v>1</v>
      </c>
      <c r="F140" s="210">
        <v>4.806</v>
      </c>
      <c r="G140" s="29"/>
      <c r="H140" s="30"/>
    </row>
    <row r="141" spans="1:8" s="2" customFormat="1" ht="16.899999999999999" customHeight="1" x14ac:dyDescent="0.2">
      <c r="A141" s="29"/>
      <c r="B141" s="30"/>
      <c r="C141" s="205" t="s">
        <v>2389</v>
      </c>
      <c r="D141" s="205" t="s">
        <v>2390</v>
      </c>
      <c r="E141" s="17" t="s">
        <v>1</v>
      </c>
      <c r="F141" s="206">
        <v>4.806</v>
      </c>
      <c r="G141" s="29"/>
      <c r="H141" s="30"/>
    </row>
    <row r="142" spans="1:8" s="2" customFormat="1" ht="16.899999999999999" customHeight="1" x14ac:dyDescent="0.2">
      <c r="A142" s="29"/>
      <c r="B142" s="30"/>
      <c r="C142" s="211" t="s">
        <v>2323</v>
      </c>
      <c r="D142" s="29"/>
      <c r="E142" s="29"/>
      <c r="F142" s="29"/>
      <c r="G142" s="29"/>
      <c r="H142" s="30"/>
    </row>
    <row r="143" spans="1:8" s="2" customFormat="1" ht="16.899999999999999" customHeight="1" x14ac:dyDescent="0.2">
      <c r="A143" s="29"/>
      <c r="B143" s="30"/>
      <c r="C143" s="205" t="s">
        <v>1337</v>
      </c>
      <c r="D143" s="205" t="s">
        <v>1338</v>
      </c>
      <c r="E143" s="17" t="s">
        <v>909</v>
      </c>
      <c r="F143" s="206">
        <v>61.936</v>
      </c>
      <c r="G143" s="29"/>
      <c r="H143" s="30"/>
    </row>
    <row r="144" spans="1:8" s="2" customFormat="1" ht="7.35" customHeight="1" x14ac:dyDescent="0.2">
      <c r="A144" s="29"/>
      <c r="B144" s="44"/>
      <c r="C144" s="45"/>
      <c r="D144" s="45"/>
      <c r="E144" s="45"/>
      <c r="F144" s="45"/>
      <c r="G144" s="45"/>
      <c r="H144" s="30"/>
    </row>
    <row r="145" spans="1:8" s="2" customFormat="1" x14ac:dyDescent="0.2">
      <c r="A145" s="29"/>
      <c r="B145" s="29"/>
      <c r="C145" s="29"/>
      <c r="D145" s="29"/>
      <c r="E145" s="29"/>
      <c r="F145" s="29"/>
      <c r="G145" s="29"/>
      <c r="H145" s="29"/>
    </row>
  </sheetData>
  <mergeCells count="2">
    <mergeCell ref="D5:F5"/>
    <mergeCell ref="D6:F6"/>
  </mergeCells>
  <pageMargins left="0.7" right="0.7" top="0.78740157499999996" bottom="0.78740157499999996" header="0.3" footer="0.3"/>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78"/>
  <sheetViews>
    <sheetView showGridLines="0" topLeftCell="A108" workbookViewId="0">
      <selection activeCell="I123" sqref="I123:I378"/>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81</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132</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ROUND(J120,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ROUND((SUM(BE120:BE377)),  2)</f>
        <v>0</v>
      </c>
      <c r="G33" s="29"/>
      <c r="H33" s="29"/>
      <c r="I33" s="98">
        <v>0.21</v>
      </c>
      <c r="J33" s="97">
        <f>ROUND(((SUM(BE120:BE377))*I33),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ROUND((SUM(BF120:BF377)),  2)</f>
        <v>0</v>
      </c>
      <c r="G34" s="29"/>
      <c r="H34" s="29"/>
      <c r="I34" s="98">
        <v>0.15</v>
      </c>
      <c r="J34" s="97">
        <f>ROUND(((SUM(BF120:BF377))*I34),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ROUND((SUM(BG120:BG377)),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ROUND((SUM(BH120:BH377)),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ROUND((SUM(BI120:BI377)),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660.1 - Železniční svršek</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J120</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J121</f>
        <v>0</v>
      </c>
      <c r="L97" s="110"/>
    </row>
    <row r="98" spans="1:31" s="10" customFormat="1" ht="19.899999999999999" customHeight="1" x14ac:dyDescent="0.2">
      <c r="B98" s="114"/>
      <c r="D98" s="115" t="s">
        <v>139</v>
      </c>
      <c r="E98" s="116"/>
      <c r="F98" s="116"/>
      <c r="G98" s="116"/>
      <c r="H98" s="116"/>
      <c r="I98" s="116"/>
      <c r="J98" s="117">
        <f>J122</f>
        <v>0</v>
      </c>
      <c r="L98" s="114"/>
    </row>
    <row r="99" spans="1:31" s="9" customFormat="1" ht="24.95" customHeight="1" x14ac:dyDescent="0.2">
      <c r="B99" s="110"/>
      <c r="D99" s="111" t="s">
        <v>140</v>
      </c>
      <c r="E99" s="112"/>
      <c r="F99" s="112"/>
      <c r="G99" s="112"/>
      <c r="H99" s="112"/>
      <c r="I99" s="112"/>
      <c r="J99" s="113">
        <f>J253</f>
        <v>0</v>
      </c>
      <c r="L99" s="110"/>
    </row>
    <row r="100" spans="1:31" s="9" customFormat="1" ht="24.95" customHeight="1" x14ac:dyDescent="0.2">
      <c r="B100" s="110"/>
      <c r="D100" s="111" t="s">
        <v>141</v>
      </c>
      <c r="E100" s="112"/>
      <c r="F100" s="112"/>
      <c r="G100" s="112"/>
      <c r="H100" s="112"/>
      <c r="I100" s="112"/>
      <c r="J100" s="113">
        <f>J338</f>
        <v>0</v>
      </c>
      <c r="L100" s="110"/>
    </row>
    <row r="101" spans="1:31" s="2" customFormat="1" ht="21.75" customHeight="1" x14ac:dyDescent="0.2">
      <c r="A101" s="29"/>
      <c r="B101" s="30"/>
      <c r="C101" s="29"/>
      <c r="D101" s="29"/>
      <c r="E101" s="29"/>
      <c r="F101" s="29"/>
      <c r="G101" s="29"/>
      <c r="H101" s="29"/>
      <c r="I101" s="29"/>
      <c r="J101" s="29"/>
      <c r="K101" s="29"/>
      <c r="L101" s="39"/>
      <c r="S101" s="29"/>
      <c r="T101" s="29"/>
      <c r="U101" s="29"/>
      <c r="V101" s="29"/>
      <c r="W101" s="29"/>
      <c r="X101" s="29"/>
      <c r="Y101" s="29"/>
      <c r="Z101" s="29"/>
      <c r="AA101" s="29"/>
      <c r="AB101" s="29"/>
      <c r="AC101" s="29"/>
      <c r="AD101" s="29"/>
      <c r="AE101" s="29"/>
    </row>
    <row r="102" spans="1:31" s="2" customFormat="1" ht="6.95" customHeight="1" x14ac:dyDescent="0.2">
      <c r="A102" s="29"/>
      <c r="B102" s="44"/>
      <c r="C102" s="45"/>
      <c r="D102" s="45"/>
      <c r="E102" s="45"/>
      <c r="F102" s="45"/>
      <c r="G102" s="45"/>
      <c r="H102" s="45"/>
      <c r="I102" s="45"/>
      <c r="J102" s="45"/>
      <c r="K102" s="45"/>
      <c r="L102" s="39"/>
      <c r="S102" s="29"/>
      <c r="T102" s="29"/>
      <c r="U102" s="29"/>
      <c r="V102" s="29"/>
      <c r="W102" s="29"/>
      <c r="X102" s="29"/>
      <c r="Y102" s="29"/>
      <c r="Z102" s="29"/>
      <c r="AA102" s="29"/>
      <c r="AB102" s="29"/>
      <c r="AC102" s="29"/>
      <c r="AD102" s="29"/>
      <c r="AE102" s="29"/>
    </row>
    <row r="106" spans="1:31" s="2" customFormat="1" ht="6.95" customHeight="1" x14ac:dyDescent="0.2">
      <c r="A106" s="29"/>
      <c r="B106" s="46"/>
      <c r="C106" s="47"/>
      <c r="D106" s="47"/>
      <c r="E106" s="47"/>
      <c r="F106" s="47"/>
      <c r="G106" s="47"/>
      <c r="H106" s="47"/>
      <c r="I106" s="47"/>
      <c r="J106" s="47"/>
      <c r="K106" s="47"/>
      <c r="L106" s="39"/>
      <c r="S106" s="29"/>
      <c r="T106" s="29"/>
      <c r="U106" s="29"/>
      <c r="V106" s="29"/>
      <c r="W106" s="29"/>
      <c r="X106" s="29"/>
      <c r="Y106" s="29"/>
      <c r="Z106" s="29"/>
      <c r="AA106" s="29"/>
      <c r="AB106" s="29"/>
      <c r="AC106" s="29"/>
      <c r="AD106" s="29"/>
      <c r="AE106" s="29"/>
    </row>
    <row r="107" spans="1:31" s="2" customFormat="1" ht="24.95" customHeight="1" x14ac:dyDescent="0.2">
      <c r="A107" s="29"/>
      <c r="B107" s="30"/>
      <c r="C107" s="21" t="s">
        <v>142</v>
      </c>
      <c r="D107" s="29"/>
      <c r="E107" s="29"/>
      <c r="F107" s="29"/>
      <c r="G107" s="29"/>
      <c r="H107" s="29"/>
      <c r="I107" s="29"/>
      <c r="J107" s="29"/>
      <c r="K107" s="29"/>
      <c r="L107" s="39"/>
      <c r="S107" s="29"/>
      <c r="T107" s="29"/>
      <c r="U107" s="29"/>
      <c r="V107" s="29"/>
      <c r="W107" s="29"/>
      <c r="X107" s="29"/>
      <c r="Y107" s="29"/>
      <c r="Z107" s="29"/>
      <c r="AA107" s="29"/>
      <c r="AB107" s="29"/>
      <c r="AC107" s="29"/>
      <c r="AD107" s="29"/>
      <c r="AE107" s="29"/>
    </row>
    <row r="108" spans="1:31" s="2" customFormat="1" ht="6.95" customHeight="1" x14ac:dyDescent="0.2">
      <c r="A108" s="29"/>
      <c r="B108" s="30"/>
      <c r="C108" s="29"/>
      <c r="D108" s="29"/>
      <c r="E108" s="29"/>
      <c r="F108" s="29"/>
      <c r="G108" s="29"/>
      <c r="H108" s="29"/>
      <c r="I108" s="29"/>
      <c r="J108" s="29"/>
      <c r="K108" s="29"/>
      <c r="L108" s="39"/>
      <c r="S108" s="29"/>
      <c r="T108" s="29"/>
      <c r="U108" s="29"/>
      <c r="V108" s="29"/>
      <c r="W108" s="29"/>
      <c r="X108" s="29"/>
      <c r="Y108" s="29"/>
      <c r="Z108" s="29"/>
      <c r="AA108" s="29"/>
      <c r="AB108" s="29"/>
      <c r="AC108" s="29"/>
      <c r="AD108" s="29"/>
      <c r="AE108" s="29"/>
    </row>
    <row r="109" spans="1:31" s="2" customFormat="1" ht="12" customHeight="1" x14ac:dyDescent="0.2">
      <c r="A109" s="29"/>
      <c r="B109" s="30"/>
      <c r="C109" s="26" t="s">
        <v>14</v>
      </c>
      <c r="D109" s="29"/>
      <c r="E109" s="29"/>
      <c r="F109" s="29"/>
      <c r="G109" s="29"/>
      <c r="H109" s="29"/>
      <c r="I109" s="29"/>
      <c r="J109" s="29"/>
      <c r="K109" s="29"/>
      <c r="L109" s="39"/>
      <c r="S109" s="29"/>
      <c r="T109" s="29"/>
      <c r="U109" s="29"/>
      <c r="V109" s="29"/>
      <c r="W109" s="29"/>
      <c r="X109" s="29"/>
      <c r="Y109" s="29"/>
      <c r="Z109" s="29"/>
      <c r="AA109" s="29"/>
      <c r="AB109" s="29"/>
      <c r="AC109" s="29"/>
      <c r="AD109" s="29"/>
      <c r="AE109" s="29"/>
    </row>
    <row r="110" spans="1:31" s="2" customFormat="1" ht="16.5" customHeight="1" x14ac:dyDescent="0.2">
      <c r="A110" s="29"/>
      <c r="B110" s="30"/>
      <c r="C110" s="29"/>
      <c r="D110" s="29"/>
      <c r="E110" s="253" t="str">
        <f>E7</f>
        <v>Oprava trati Moravské Bránice – Moravský Krumlov</v>
      </c>
      <c r="F110" s="254"/>
      <c r="G110" s="254"/>
      <c r="H110" s="254"/>
      <c r="I110" s="29"/>
      <c r="J110" s="29"/>
      <c r="K110" s="29"/>
      <c r="L110" s="39"/>
      <c r="S110" s="29"/>
      <c r="T110" s="29"/>
      <c r="U110" s="29"/>
      <c r="V110" s="29"/>
      <c r="W110" s="29"/>
      <c r="X110" s="29"/>
      <c r="Y110" s="29"/>
      <c r="Z110" s="29"/>
      <c r="AA110" s="29"/>
      <c r="AB110" s="29"/>
      <c r="AC110" s="29"/>
      <c r="AD110" s="29"/>
      <c r="AE110" s="29"/>
    </row>
    <row r="111" spans="1:31" s="2" customFormat="1" ht="12" customHeight="1" x14ac:dyDescent="0.2">
      <c r="A111" s="29"/>
      <c r="B111" s="30"/>
      <c r="C111" s="26" t="s">
        <v>131</v>
      </c>
      <c r="D111" s="29"/>
      <c r="E111" s="29"/>
      <c r="F111" s="29"/>
      <c r="G111" s="29"/>
      <c r="H111" s="29"/>
      <c r="I111" s="29"/>
      <c r="J111" s="29"/>
      <c r="K111" s="29"/>
      <c r="L111" s="39"/>
      <c r="S111" s="29"/>
      <c r="T111" s="29"/>
      <c r="U111" s="29"/>
      <c r="V111" s="29"/>
      <c r="W111" s="29"/>
      <c r="X111" s="29"/>
      <c r="Y111" s="29"/>
      <c r="Z111" s="29"/>
      <c r="AA111" s="29"/>
      <c r="AB111" s="29"/>
      <c r="AC111" s="29"/>
      <c r="AD111" s="29"/>
      <c r="AE111" s="29"/>
    </row>
    <row r="112" spans="1:31" s="2" customFormat="1" ht="16.5" customHeight="1" x14ac:dyDescent="0.2">
      <c r="A112" s="29"/>
      <c r="B112" s="30"/>
      <c r="C112" s="29"/>
      <c r="D112" s="29"/>
      <c r="E112" s="247" t="str">
        <f>E9</f>
        <v>SO 660.1 - Železniční svršek</v>
      </c>
      <c r="F112" s="252"/>
      <c r="G112" s="252"/>
      <c r="H112" s="252"/>
      <c r="I112" s="29"/>
      <c r="J112" s="29"/>
      <c r="K112" s="29"/>
      <c r="L112" s="39"/>
      <c r="S112" s="29"/>
      <c r="T112" s="29"/>
      <c r="U112" s="29"/>
      <c r="V112" s="29"/>
      <c r="W112" s="29"/>
      <c r="X112" s="29"/>
      <c r="Y112" s="29"/>
      <c r="Z112" s="29"/>
      <c r="AA112" s="29"/>
      <c r="AB112" s="29"/>
      <c r="AC112" s="29"/>
      <c r="AD112" s="29"/>
      <c r="AE112" s="29"/>
    </row>
    <row r="113" spans="1:65" s="2" customFormat="1" ht="6.95" customHeight="1" x14ac:dyDescent="0.2">
      <c r="A113" s="29"/>
      <c r="B113" s="30"/>
      <c r="C113" s="29"/>
      <c r="D113" s="29"/>
      <c r="E113" s="29"/>
      <c r="F113" s="29"/>
      <c r="G113" s="29"/>
      <c r="H113" s="29"/>
      <c r="I113" s="29"/>
      <c r="J113" s="29"/>
      <c r="K113" s="29"/>
      <c r="L113" s="39"/>
      <c r="S113" s="29"/>
      <c r="T113" s="29"/>
      <c r="U113" s="29"/>
      <c r="V113" s="29"/>
      <c r="W113" s="29"/>
      <c r="X113" s="29"/>
      <c r="Y113" s="29"/>
      <c r="Z113" s="29"/>
      <c r="AA113" s="29"/>
      <c r="AB113" s="29"/>
      <c r="AC113" s="29"/>
      <c r="AD113" s="29"/>
      <c r="AE113" s="29"/>
    </row>
    <row r="114" spans="1:65" s="2" customFormat="1" ht="12" customHeight="1" x14ac:dyDescent="0.2">
      <c r="A114" s="29"/>
      <c r="B114" s="30"/>
      <c r="C114" s="26" t="s">
        <v>18</v>
      </c>
      <c r="D114" s="29"/>
      <c r="E114" s="29"/>
      <c r="F114" s="24" t="str">
        <f>F12</f>
        <v>Mezistaniční úsek km 128,431 – 122,460</v>
      </c>
      <c r="G114" s="29"/>
      <c r="H114" s="29"/>
      <c r="I114" s="26" t="s">
        <v>20</v>
      </c>
      <c r="J114" s="52" t="str">
        <f>IF(J12="","",J12)</f>
        <v>11. 2. 2021</v>
      </c>
      <c r="K114" s="29"/>
      <c r="L114" s="39"/>
      <c r="S114" s="29"/>
      <c r="T114" s="29"/>
      <c r="U114" s="29"/>
      <c r="V114" s="29"/>
      <c r="W114" s="29"/>
      <c r="X114" s="29"/>
      <c r="Y114" s="29"/>
      <c r="Z114" s="29"/>
      <c r="AA114" s="29"/>
      <c r="AB114" s="29"/>
      <c r="AC114" s="29"/>
      <c r="AD114" s="29"/>
      <c r="AE114" s="29"/>
    </row>
    <row r="115" spans="1:65" s="2" customFormat="1" ht="6.95" customHeight="1" x14ac:dyDescent="0.2">
      <c r="A115" s="29"/>
      <c r="B115" s="30"/>
      <c r="C115" s="29"/>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5" s="2" customFormat="1" ht="25.7" customHeight="1" x14ac:dyDescent="0.2">
      <c r="A116" s="29"/>
      <c r="B116" s="30"/>
      <c r="C116" s="26" t="s">
        <v>22</v>
      </c>
      <c r="D116" s="29"/>
      <c r="E116" s="29"/>
      <c r="F116" s="24" t="str">
        <f>E15</f>
        <v>SPRÁVA ŽELEZNIC, STÁTNÍ ORGANIZACE</v>
      </c>
      <c r="G116" s="29"/>
      <c r="H116" s="29"/>
      <c r="I116" s="26" t="s">
        <v>28</v>
      </c>
      <c r="J116" s="27" t="str">
        <f>E21</f>
        <v>Dopravní projektování spol. s r.o.</v>
      </c>
      <c r="K116" s="29"/>
      <c r="L116" s="39"/>
      <c r="S116" s="29"/>
      <c r="T116" s="29"/>
      <c r="U116" s="29"/>
      <c r="V116" s="29"/>
      <c r="W116" s="29"/>
      <c r="X116" s="29"/>
      <c r="Y116" s="29"/>
      <c r="Z116" s="29"/>
      <c r="AA116" s="29"/>
      <c r="AB116" s="29"/>
      <c r="AC116" s="29"/>
      <c r="AD116" s="29"/>
      <c r="AE116" s="29"/>
    </row>
    <row r="117" spans="1:65" s="2" customFormat="1" ht="25.7" customHeight="1" x14ac:dyDescent="0.2">
      <c r="A117" s="29"/>
      <c r="B117" s="30"/>
      <c r="C117" s="26" t="s">
        <v>26</v>
      </c>
      <c r="D117" s="29"/>
      <c r="E117" s="29"/>
      <c r="F117" s="24" t="str">
        <f>IF(E18="","",E18)</f>
        <v xml:space="preserve"> </v>
      </c>
      <c r="G117" s="29"/>
      <c r="H117" s="29"/>
      <c r="I117" s="26" t="s">
        <v>30</v>
      </c>
      <c r="J117" s="27" t="str">
        <f>E24</f>
        <v>Dopravní projektování spol. s r.o.</v>
      </c>
      <c r="K117" s="29"/>
      <c r="L117" s="39"/>
      <c r="S117" s="29"/>
      <c r="T117" s="29"/>
      <c r="U117" s="29"/>
      <c r="V117" s="29"/>
      <c r="W117" s="29"/>
      <c r="X117" s="29"/>
      <c r="Y117" s="29"/>
      <c r="Z117" s="29"/>
      <c r="AA117" s="29"/>
      <c r="AB117" s="29"/>
      <c r="AC117" s="29"/>
      <c r="AD117" s="29"/>
      <c r="AE117" s="29"/>
    </row>
    <row r="118" spans="1:65" s="2" customFormat="1" ht="10.35" customHeight="1" x14ac:dyDescent="0.2">
      <c r="A118" s="29"/>
      <c r="B118" s="30"/>
      <c r="C118" s="29"/>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65" s="11" customFormat="1" ht="29.25" customHeight="1" x14ac:dyDescent="0.2">
      <c r="A119" s="118"/>
      <c r="B119" s="119"/>
      <c r="C119" s="120" t="s">
        <v>143</v>
      </c>
      <c r="D119" s="121" t="s">
        <v>57</v>
      </c>
      <c r="E119" s="121" t="s">
        <v>53</v>
      </c>
      <c r="F119" s="121" t="s">
        <v>54</v>
      </c>
      <c r="G119" s="121" t="s">
        <v>144</v>
      </c>
      <c r="H119" s="121" t="s">
        <v>145</v>
      </c>
      <c r="I119" s="121" t="s">
        <v>146</v>
      </c>
      <c r="J119" s="121" t="s">
        <v>135</v>
      </c>
      <c r="K119" s="122" t="s">
        <v>147</v>
      </c>
      <c r="L119" s="123"/>
      <c r="M119" s="59" t="s">
        <v>1</v>
      </c>
      <c r="N119" s="60" t="s">
        <v>36</v>
      </c>
      <c r="O119" s="60" t="s">
        <v>148</v>
      </c>
      <c r="P119" s="60" t="s">
        <v>149</v>
      </c>
      <c r="Q119" s="60" t="s">
        <v>150</v>
      </c>
      <c r="R119" s="60" t="s">
        <v>151</v>
      </c>
      <c r="S119" s="60" t="s">
        <v>152</v>
      </c>
      <c r="T119" s="61" t="s">
        <v>153</v>
      </c>
      <c r="U119" s="118"/>
      <c r="V119" s="118"/>
      <c r="W119" s="118"/>
      <c r="X119" s="118"/>
      <c r="Y119" s="118"/>
      <c r="Z119" s="118"/>
      <c r="AA119" s="118"/>
      <c r="AB119" s="118"/>
      <c r="AC119" s="118"/>
      <c r="AD119" s="118"/>
      <c r="AE119" s="118"/>
    </row>
    <row r="120" spans="1:65" s="2" customFormat="1" ht="22.9" customHeight="1" x14ac:dyDescent="0.25">
      <c r="A120" s="29"/>
      <c r="B120" s="30"/>
      <c r="C120" s="66" t="s">
        <v>154</v>
      </c>
      <c r="D120" s="29"/>
      <c r="E120" s="29"/>
      <c r="F120" s="29"/>
      <c r="G120" s="29"/>
      <c r="H120" s="29"/>
      <c r="I120" s="29"/>
      <c r="J120" s="124">
        <f>BK120</f>
        <v>0</v>
      </c>
      <c r="K120" s="29"/>
      <c r="L120" s="30"/>
      <c r="M120" s="62"/>
      <c r="N120" s="53"/>
      <c r="O120" s="63"/>
      <c r="P120" s="125">
        <f>P121+P253+P338</f>
        <v>0</v>
      </c>
      <c r="Q120" s="63"/>
      <c r="R120" s="125">
        <f>R121+R253+R338</f>
        <v>10683.952380000001</v>
      </c>
      <c r="S120" s="63"/>
      <c r="T120" s="126">
        <f>T121+T253+T338</f>
        <v>0</v>
      </c>
      <c r="U120" s="29"/>
      <c r="V120" s="29"/>
      <c r="W120" s="29"/>
      <c r="X120" s="29"/>
      <c r="Y120" s="29"/>
      <c r="Z120" s="29"/>
      <c r="AA120" s="29"/>
      <c r="AB120" s="29"/>
      <c r="AC120" s="29"/>
      <c r="AD120" s="29"/>
      <c r="AE120" s="29"/>
      <c r="AT120" s="17" t="s">
        <v>71</v>
      </c>
      <c r="AU120" s="17" t="s">
        <v>137</v>
      </c>
      <c r="BK120" s="127">
        <f>BK121+BK253+BK338</f>
        <v>0</v>
      </c>
    </row>
    <row r="121" spans="1:65" s="12" customFormat="1" ht="25.9" customHeight="1" x14ac:dyDescent="0.2">
      <c r="B121" s="128"/>
      <c r="D121" s="129" t="s">
        <v>71</v>
      </c>
      <c r="E121" s="130" t="s">
        <v>155</v>
      </c>
      <c r="F121" s="130" t="s">
        <v>156</v>
      </c>
      <c r="J121" s="131">
        <f>BK121</f>
        <v>0</v>
      </c>
      <c r="L121" s="128"/>
      <c r="M121" s="132"/>
      <c r="N121" s="133"/>
      <c r="O121" s="133"/>
      <c r="P121" s="134">
        <f>P122</f>
        <v>0</v>
      </c>
      <c r="Q121" s="133"/>
      <c r="R121" s="134">
        <f>R122</f>
        <v>10683.952380000001</v>
      </c>
      <c r="S121" s="133"/>
      <c r="T121" s="135">
        <f>T122</f>
        <v>0</v>
      </c>
      <c r="AR121" s="129" t="s">
        <v>80</v>
      </c>
      <c r="AT121" s="136" t="s">
        <v>71</v>
      </c>
      <c r="AU121" s="136" t="s">
        <v>72</v>
      </c>
      <c r="AY121" s="129" t="s">
        <v>157</v>
      </c>
      <c r="BK121" s="137">
        <f>BK122</f>
        <v>0</v>
      </c>
    </row>
    <row r="122" spans="1:65" s="12" customFormat="1" ht="22.9" customHeight="1" x14ac:dyDescent="0.2">
      <c r="B122" s="128"/>
      <c r="D122" s="129" t="s">
        <v>71</v>
      </c>
      <c r="E122" s="138" t="s">
        <v>158</v>
      </c>
      <c r="F122" s="138" t="s">
        <v>159</v>
      </c>
      <c r="J122" s="139">
        <f>BK122</f>
        <v>0</v>
      </c>
      <c r="L122" s="128"/>
      <c r="M122" s="132"/>
      <c r="N122" s="133"/>
      <c r="O122" s="133"/>
      <c r="P122" s="134">
        <f>SUM(P123:P252)</f>
        <v>0</v>
      </c>
      <c r="Q122" s="133"/>
      <c r="R122" s="134">
        <f>SUM(R123:R252)</f>
        <v>10683.952380000001</v>
      </c>
      <c r="S122" s="133"/>
      <c r="T122" s="135">
        <f>SUM(T123:T252)</f>
        <v>0</v>
      </c>
      <c r="AR122" s="129" t="s">
        <v>80</v>
      </c>
      <c r="AT122" s="136" t="s">
        <v>71</v>
      </c>
      <c r="AU122" s="136" t="s">
        <v>80</v>
      </c>
      <c r="AY122" s="129" t="s">
        <v>157</v>
      </c>
      <c r="BK122" s="137">
        <f>SUM(BK123:BK252)</f>
        <v>0</v>
      </c>
    </row>
    <row r="123" spans="1:65" s="2" customFormat="1" ht="72" x14ac:dyDescent="0.2">
      <c r="A123" s="29"/>
      <c r="B123" s="140"/>
      <c r="C123" s="141" t="s">
        <v>80</v>
      </c>
      <c r="D123" s="141" t="s">
        <v>160</v>
      </c>
      <c r="E123" s="142" t="s">
        <v>161</v>
      </c>
      <c r="F123" s="143" t="s">
        <v>162</v>
      </c>
      <c r="G123" s="144" t="s">
        <v>163</v>
      </c>
      <c r="H123" s="145">
        <v>3594.9659999999999</v>
      </c>
      <c r="I123" s="146"/>
      <c r="J123" s="146">
        <f>ROUND(I123*H123,2)</f>
        <v>0</v>
      </c>
      <c r="K123" s="143" t="s">
        <v>164</v>
      </c>
      <c r="L123" s="30"/>
      <c r="M123" s="147" t="s">
        <v>1</v>
      </c>
      <c r="N123" s="148" t="s">
        <v>37</v>
      </c>
      <c r="O123" s="149">
        <v>0</v>
      </c>
      <c r="P123" s="149">
        <f>O123*H123</f>
        <v>0</v>
      </c>
      <c r="Q123" s="149">
        <v>0</v>
      </c>
      <c r="R123" s="149">
        <f>Q123*H123</f>
        <v>0</v>
      </c>
      <c r="S123" s="149">
        <v>0</v>
      </c>
      <c r="T123" s="150">
        <f>S123*H123</f>
        <v>0</v>
      </c>
      <c r="U123" s="29"/>
      <c r="V123" s="29"/>
      <c r="W123" s="29"/>
      <c r="X123" s="29"/>
      <c r="Y123" s="29"/>
      <c r="Z123" s="29"/>
      <c r="AA123" s="29"/>
      <c r="AB123" s="29"/>
      <c r="AC123" s="29"/>
      <c r="AD123" s="29"/>
      <c r="AE123" s="29"/>
      <c r="AR123" s="151" t="s">
        <v>165</v>
      </c>
      <c r="AT123" s="151" t="s">
        <v>160</v>
      </c>
      <c r="AU123" s="151" t="s">
        <v>82</v>
      </c>
      <c r="AY123" s="17" t="s">
        <v>157</v>
      </c>
      <c r="BE123" s="152">
        <f>IF(N123="základní",J123,0)</f>
        <v>0</v>
      </c>
      <c r="BF123" s="152">
        <f>IF(N123="snížená",J123,0)</f>
        <v>0</v>
      </c>
      <c r="BG123" s="152">
        <f>IF(N123="zákl. přenesená",J123,0)</f>
        <v>0</v>
      </c>
      <c r="BH123" s="152">
        <f>IF(N123="sníž. přenesená",J123,0)</f>
        <v>0</v>
      </c>
      <c r="BI123" s="152">
        <f>IF(N123="nulová",J123,0)</f>
        <v>0</v>
      </c>
      <c r="BJ123" s="17" t="s">
        <v>80</v>
      </c>
      <c r="BK123" s="152">
        <f>ROUND(I123*H123,2)</f>
        <v>0</v>
      </c>
      <c r="BL123" s="17" t="s">
        <v>165</v>
      </c>
      <c r="BM123" s="151" t="s">
        <v>166</v>
      </c>
    </row>
    <row r="124" spans="1:65" s="2" customFormat="1" ht="48.75" x14ac:dyDescent="0.2">
      <c r="A124" s="29"/>
      <c r="B124" s="30"/>
      <c r="C124" s="29"/>
      <c r="D124" s="153" t="s">
        <v>167</v>
      </c>
      <c r="E124" s="29"/>
      <c r="F124" s="154" t="s">
        <v>168</v>
      </c>
      <c r="G124" s="29"/>
      <c r="H124" s="29"/>
      <c r="I124" s="29"/>
      <c r="J124" s="29"/>
      <c r="K124" s="29"/>
      <c r="L124" s="30"/>
      <c r="M124" s="155"/>
      <c r="N124" s="156"/>
      <c r="O124" s="55"/>
      <c r="P124" s="55"/>
      <c r="Q124" s="55"/>
      <c r="R124" s="55"/>
      <c r="S124" s="55"/>
      <c r="T124" s="56"/>
      <c r="U124" s="29"/>
      <c r="V124" s="29"/>
      <c r="W124" s="29"/>
      <c r="X124" s="29"/>
      <c r="Y124" s="29"/>
      <c r="Z124" s="29"/>
      <c r="AA124" s="29"/>
      <c r="AB124" s="29"/>
      <c r="AC124" s="29"/>
      <c r="AD124" s="29"/>
      <c r="AE124" s="29"/>
      <c r="AT124" s="17" t="s">
        <v>167</v>
      </c>
      <c r="AU124" s="17" t="s">
        <v>82</v>
      </c>
    </row>
    <row r="125" spans="1:65" s="13" customFormat="1" x14ac:dyDescent="0.2">
      <c r="B125" s="157"/>
      <c r="D125" s="153" t="s">
        <v>169</v>
      </c>
      <c r="E125" s="158" t="s">
        <v>1</v>
      </c>
      <c r="F125" s="159" t="s">
        <v>170</v>
      </c>
      <c r="H125" s="158" t="s">
        <v>1</v>
      </c>
      <c r="L125" s="157"/>
      <c r="M125" s="160"/>
      <c r="N125" s="161"/>
      <c r="O125" s="161"/>
      <c r="P125" s="161"/>
      <c r="Q125" s="161"/>
      <c r="R125" s="161"/>
      <c r="S125" s="161"/>
      <c r="T125" s="162"/>
      <c r="AT125" s="158" t="s">
        <v>169</v>
      </c>
      <c r="AU125" s="158" t="s">
        <v>82</v>
      </c>
      <c r="AV125" s="13" t="s">
        <v>80</v>
      </c>
      <c r="AW125" s="13" t="s">
        <v>171</v>
      </c>
      <c r="AX125" s="13" t="s">
        <v>72</v>
      </c>
      <c r="AY125" s="158" t="s">
        <v>157</v>
      </c>
    </row>
    <row r="126" spans="1:65" s="14" customFormat="1" ht="22.5" x14ac:dyDescent="0.2">
      <c r="B126" s="163"/>
      <c r="D126" s="153" t="s">
        <v>169</v>
      </c>
      <c r="E126" s="164" t="s">
        <v>1</v>
      </c>
      <c r="F126" s="165" t="s">
        <v>172</v>
      </c>
      <c r="H126" s="166">
        <v>2854.366</v>
      </c>
      <c r="L126" s="163"/>
      <c r="M126" s="167"/>
      <c r="N126" s="168"/>
      <c r="O126" s="168"/>
      <c r="P126" s="168"/>
      <c r="Q126" s="168"/>
      <c r="R126" s="168"/>
      <c r="S126" s="168"/>
      <c r="T126" s="169"/>
      <c r="AT126" s="164" t="s">
        <v>169</v>
      </c>
      <c r="AU126" s="164" t="s">
        <v>82</v>
      </c>
      <c r="AV126" s="14" t="s">
        <v>82</v>
      </c>
      <c r="AW126" s="14" t="s">
        <v>171</v>
      </c>
      <c r="AX126" s="14" t="s">
        <v>72</v>
      </c>
      <c r="AY126" s="164" t="s">
        <v>157</v>
      </c>
    </row>
    <row r="127" spans="1:65" s="14" customFormat="1" x14ac:dyDescent="0.2">
      <c r="B127" s="163"/>
      <c r="D127" s="153" t="s">
        <v>169</v>
      </c>
      <c r="E127" s="164" t="s">
        <v>1</v>
      </c>
      <c r="F127" s="165" t="s">
        <v>173</v>
      </c>
      <c r="H127" s="166">
        <v>772.31999999999994</v>
      </c>
      <c r="L127" s="163"/>
      <c r="M127" s="167"/>
      <c r="N127" s="168"/>
      <c r="O127" s="168"/>
      <c r="P127" s="168"/>
      <c r="Q127" s="168"/>
      <c r="R127" s="168"/>
      <c r="S127" s="168"/>
      <c r="T127" s="169"/>
      <c r="AT127" s="164" t="s">
        <v>169</v>
      </c>
      <c r="AU127" s="164" t="s">
        <v>82</v>
      </c>
      <c r="AV127" s="14" t="s">
        <v>82</v>
      </c>
      <c r="AW127" s="14" t="s">
        <v>171</v>
      </c>
      <c r="AX127" s="14" t="s">
        <v>72</v>
      </c>
      <c r="AY127" s="164" t="s">
        <v>157</v>
      </c>
    </row>
    <row r="128" spans="1:65" s="14" customFormat="1" ht="22.5" x14ac:dyDescent="0.2">
      <c r="B128" s="163"/>
      <c r="D128" s="153" t="s">
        <v>169</v>
      </c>
      <c r="E128" s="164" t="s">
        <v>1</v>
      </c>
      <c r="F128" s="165" t="s">
        <v>174</v>
      </c>
      <c r="H128" s="166">
        <v>-31.72</v>
      </c>
      <c r="L128" s="163"/>
      <c r="M128" s="167"/>
      <c r="N128" s="168"/>
      <c r="O128" s="168"/>
      <c r="P128" s="168"/>
      <c r="Q128" s="168"/>
      <c r="R128" s="168"/>
      <c r="S128" s="168"/>
      <c r="T128" s="169"/>
      <c r="AT128" s="164" t="s">
        <v>169</v>
      </c>
      <c r="AU128" s="164" t="s">
        <v>82</v>
      </c>
      <c r="AV128" s="14" t="s">
        <v>82</v>
      </c>
      <c r="AW128" s="14" t="s">
        <v>171</v>
      </c>
      <c r="AX128" s="14" t="s">
        <v>72</v>
      </c>
      <c r="AY128" s="164" t="s">
        <v>157</v>
      </c>
    </row>
    <row r="129" spans="1:65" s="15" customFormat="1" x14ac:dyDescent="0.2">
      <c r="B129" s="170"/>
      <c r="D129" s="153" t="s">
        <v>169</v>
      </c>
      <c r="E129" s="171" t="s">
        <v>1</v>
      </c>
      <c r="F129" s="172" t="s">
        <v>175</v>
      </c>
      <c r="H129" s="173">
        <v>3594.9659999999999</v>
      </c>
      <c r="L129" s="170"/>
      <c r="M129" s="174"/>
      <c r="N129" s="175"/>
      <c r="O129" s="175"/>
      <c r="P129" s="175"/>
      <c r="Q129" s="175"/>
      <c r="R129" s="175"/>
      <c r="S129" s="175"/>
      <c r="T129" s="176"/>
      <c r="AT129" s="171" t="s">
        <v>169</v>
      </c>
      <c r="AU129" s="171" t="s">
        <v>82</v>
      </c>
      <c r="AV129" s="15" t="s">
        <v>165</v>
      </c>
      <c r="AW129" s="15" t="s">
        <v>171</v>
      </c>
      <c r="AX129" s="15" t="s">
        <v>80</v>
      </c>
      <c r="AY129" s="171" t="s">
        <v>157</v>
      </c>
    </row>
    <row r="130" spans="1:65" s="2" customFormat="1" ht="123" customHeight="1" x14ac:dyDescent="0.2">
      <c r="A130" s="29"/>
      <c r="B130" s="140"/>
      <c r="C130" s="141" t="s">
        <v>82</v>
      </c>
      <c r="D130" s="141" t="s">
        <v>160</v>
      </c>
      <c r="E130" s="142" t="s">
        <v>176</v>
      </c>
      <c r="F130" s="143" t="s">
        <v>177</v>
      </c>
      <c r="G130" s="144" t="s">
        <v>163</v>
      </c>
      <c r="H130" s="145">
        <v>3543.1239999999998</v>
      </c>
      <c r="I130" s="146"/>
      <c r="J130" s="146">
        <f>ROUND(I130*H130,2)</f>
        <v>0</v>
      </c>
      <c r="K130" s="143" t="s">
        <v>164</v>
      </c>
      <c r="L130" s="30"/>
      <c r="M130" s="147" t="s">
        <v>1</v>
      </c>
      <c r="N130" s="148" t="s">
        <v>37</v>
      </c>
      <c r="O130" s="149">
        <v>0</v>
      </c>
      <c r="P130" s="149">
        <f>O130*H130</f>
        <v>0</v>
      </c>
      <c r="Q130" s="149">
        <v>0</v>
      </c>
      <c r="R130" s="149">
        <f>Q130*H130</f>
        <v>0</v>
      </c>
      <c r="S130" s="149">
        <v>0</v>
      </c>
      <c r="T130" s="150">
        <f>S130*H130</f>
        <v>0</v>
      </c>
      <c r="U130" s="29"/>
      <c r="V130" s="29"/>
      <c r="W130" s="29"/>
      <c r="X130" s="29"/>
      <c r="Y130" s="29"/>
      <c r="Z130" s="29"/>
      <c r="AA130" s="29"/>
      <c r="AB130" s="29"/>
      <c r="AC130" s="29"/>
      <c r="AD130" s="29"/>
      <c r="AE130" s="29"/>
      <c r="AR130" s="151" t="s">
        <v>165</v>
      </c>
      <c r="AT130" s="151" t="s">
        <v>160</v>
      </c>
      <c r="AU130" s="151" t="s">
        <v>82</v>
      </c>
      <c r="AY130" s="17" t="s">
        <v>157</v>
      </c>
      <c r="BE130" s="152">
        <f>IF(N130="základní",J130,0)</f>
        <v>0</v>
      </c>
      <c r="BF130" s="152">
        <f>IF(N130="snížená",J130,0)</f>
        <v>0</v>
      </c>
      <c r="BG130" s="152">
        <f>IF(N130="zákl. přenesená",J130,0)</f>
        <v>0</v>
      </c>
      <c r="BH130" s="152">
        <f>IF(N130="sníž. přenesená",J130,0)</f>
        <v>0</v>
      </c>
      <c r="BI130" s="152">
        <f>IF(N130="nulová",J130,0)</f>
        <v>0</v>
      </c>
      <c r="BJ130" s="17" t="s">
        <v>80</v>
      </c>
      <c r="BK130" s="152">
        <f>ROUND(I130*H130,2)</f>
        <v>0</v>
      </c>
      <c r="BL130" s="17" t="s">
        <v>165</v>
      </c>
      <c r="BM130" s="151" t="s">
        <v>178</v>
      </c>
    </row>
    <row r="131" spans="1:65" s="2" customFormat="1" ht="78" x14ac:dyDescent="0.2">
      <c r="A131" s="29"/>
      <c r="B131" s="30"/>
      <c r="C131" s="29"/>
      <c r="D131" s="153" t="s">
        <v>167</v>
      </c>
      <c r="E131" s="29"/>
      <c r="F131" s="154" t="s">
        <v>179</v>
      </c>
      <c r="G131" s="29"/>
      <c r="H131" s="29"/>
      <c r="I131" s="29"/>
      <c r="J131" s="29"/>
      <c r="K131" s="29"/>
      <c r="L131" s="30"/>
      <c r="M131" s="155"/>
      <c r="N131" s="156"/>
      <c r="O131" s="55"/>
      <c r="P131" s="55"/>
      <c r="Q131" s="55"/>
      <c r="R131" s="55"/>
      <c r="S131" s="55"/>
      <c r="T131" s="56"/>
      <c r="U131" s="29"/>
      <c r="V131" s="29"/>
      <c r="W131" s="29"/>
      <c r="X131" s="29"/>
      <c r="Y131" s="29"/>
      <c r="Z131" s="29"/>
      <c r="AA131" s="29"/>
      <c r="AB131" s="29"/>
      <c r="AC131" s="29"/>
      <c r="AD131" s="29"/>
      <c r="AE131" s="29"/>
      <c r="AT131" s="17" t="s">
        <v>167</v>
      </c>
      <c r="AU131" s="17" t="s">
        <v>82</v>
      </c>
    </row>
    <row r="132" spans="1:65" s="13" customFormat="1" x14ac:dyDescent="0.2">
      <c r="B132" s="157"/>
      <c r="D132" s="153" t="s">
        <v>169</v>
      </c>
      <c r="E132" s="158" t="s">
        <v>1</v>
      </c>
      <c r="F132" s="159" t="s">
        <v>170</v>
      </c>
      <c r="H132" s="158" t="s">
        <v>1</v>
      </c>
      <c r="L132" s="157"/>
      <c r="M132" s="160"/>
      <c r="N132" s="161"/>
      <c r="O132" s="161"/>
      <c r="P132" s="161"/>
      <c r="Q132" s="161"/>
      <c r="R132" s="161"/>
      <c r="S132" s="161"/>
      <c r="T132" s="162"/>
      <c r="AT132" s="158" t="s">
        <v>169</v>
      </c>
      <c r="AU132" s="158" t="s">
        <v>82</v>
      </c>
      <c r="AV132" s="13" t="s">
        <v>80</v>
      </c>
      <c r="AW132" s="13" t="s">
        <v>171</v>
      </c>
      <c r="AX132" s="13" t="s">
        <v>72</v>
      </c>
      <c r="AY132" s="158" t="s">
        <v>157</v>
      </c>
    </row>
    <row r="133" spans="1:65" s="14" customFormat="1" ht="22.5" x14ac:dyDescent="0.2">
      <c r="B133" s="163"/>
      <c r="D133" s="153" t="s">
        <v>169</v>
      </c>
      <c r="E133" s="164" t="s">
        <v>1</v>
      </c>
      <c r="F133" s="165" t="s">
        <v>180</v>
      </c>
      <c r="H133" s="166">
        <v>2813.5639999999999</v>
      </c>
      <c r="L133" s="163"/>
      <c r="M133" s="167"/>
      <c r="N133" s="168"/>
      <c r="O133" s="168"/>
      <c r="P133" s="168"/>
      <c r="Q133" s="168"/>
      <c r="R133" s="168"/>
      <c r="S133" s="168"/>
      <c r="T133" s="169"/>
      <c r="AT133" s="164" t="s">
        <v>169</v>
      </c>
      <c r="AU133" s="164" t="s">
        <v>82</v>
      </c>
      <c r="AV133" s="14" t="s">
        <v>82</v>
      </c>
      <c r="AW133" s="14" t="s">
        <v>171</v>
      </c>
      <c r="AX133" s="14" t="s">
        <v>72</v>
      </c>
      <c r="AY133" s="164" t="s">
        <v>157</v>
      </c>
    </row>
    <row r="134" spans="1:65" s="14" customFormat="1" x14ac:dyDescent="0.2">
      <c r="B134" s="163"/>
      <c r="D134" s="153" t="s">
        <v>169</v>
      </c>
      <c r="E134" s="164" t="s">
        <v>1</v>
      </c>
      <c r="F134" s="165" t="s">
        <v>181</v>
      </c>
      <c r="H134" s="166">
        <v>761.28</v>
      </c>
      <c r="L134" s="163"/>
      <c r="M134" s="167"/>
      <c r="N134" s="168"/>
      <c r="O134" s="168"/>
      <c r="P134" s="168"/>
      <c r="Q134" s="168"/>
      <c r="R134" s="168"/>
      <c r="S134" s="168"/>
      <c r="T134" s="169"/>
      <c r="AT134" s="164" t="s">
        <v>169</v>
      </c>
      <c r="AU134" s="164" t="s">
        <v>82</v>
      </c>
      <c r="AV134" s="14" t="s">
        <v>82</v>
      </c>
      <c r="AW134" s="14" t="s">
        <v>171</v>
      </c>
      <c r="AX134" s="14" t="s">
        <v>72</v>
      </c>
      <c r="AY134" s="164" t="s">
        <v>157</v>
      </c>
    </row>
    <row r="135" spans="1:65" s="14" customFormat="1" ht="22.5" x14ac:dyDescent="0.2">
      <c r="B135" s="163"/>
      <c r="D135" s="153" t="s">
        <v>169</v>
      </c>
      <c r="E135" s="164" t="s">
        <v>1</v>
      </c>
      <c r="F135" s="165" t="s">
        <v>174</v>
      </c>
      <c r="H135" s="166">
        <v>-31.72</v>
      </c>
      <c r="L135" s="163"/>
      <c r="M135" s="167"/>
      <c r="N135" s="168"/>
      <c r="O135" s="168"/>
      <c r="P135" s="168"/>
      <c r="Q135" s="168"/>
      <c r="R135" s="168"/>
      <c r="S135" s="168"/>
      <c r="T135" s="169"/>
      <c r="AT135" s="164" t="s">
        <v>169</v>
      </c>
      <c r="AU135" s="164" t="s">
        <v>82</v>
      </c>
      <c r="AV135" s="14" t="s">
        <v>82</v>
      </c>
      <c r="AW135" s="14" t="s">
        <v>171</v>
      </c>
      <c r="AX135" s="14" t="s">
        <v>72</v>
      </c>
      <c r="AY135" s="164" t="s">
        <v>157</v>
      </c>
    </row>
    <row r="136" spans="1:65" s="15" customFormat="1" x14ac:dyDescent="0.2">
      <c r="B136" s="170"/>
      <c r="D136" s="153" t="s">
        <v>169</v>
      </c>
      <c r="E136" s="171" t="s">
        <v>1</v>
      </c>
      <c r="F136" s="172" t="s">
        <v>175</v>
      </c>
      <c r="H136" s="173">
        <v>3543.1240000000003</v>
      </c>
      <c r="L136" s="170"/>
      <c r="M136" s="174"/>
      <c r="N136" s="175"/>
      <c r="O136" s="175"/>
      <c r="P136" s="175"/>
      <c r="Q136" s="175"/>
      <c r="R136" s="175"/>
      <c r="S136" s="175"/>
      <c r="T136" s="176"/>
      <c r="AT136" s="171" t="s">
        <v>169</v>
      </c>
      <c r="AU136" s="171" t="s">
        <v>82</v>
      </c>
      <c r="AV136" s="15" t="s">
        <v>165</v>
      </c>
      <c r="AW136" s="15" t="s">
        <v>171</v>
      </c>
      <c r="AX136" s="15" t="s">
        <v>80</v>
      </c>
      <c r="AY136" s="171" t="s">
        <v>157</v>
      </c>
    </row>
    <row r="137" spans="1:65" s="2" customFormat="1" ht="16.5" customHeight="1" x14ac:dyDescent="0.2">
      <c r="A137" s="29"/>
      <c r="B137" s="140"/>
      <c r="C137" s="177" t="s">
        <v>182</v>
      </c>
      <c r="D137" s="177" t="s">
        <v>183</v>
      </c>
      <c r="E137" s="178" t="s">
        <v>184</v>
      </c>
      <c r="F137" s="179" t="s">
        <v>185</v>
      </c>
      <c r="G137" s="180" t="s">
        <v>186</v>
      </c>
      <c r="H137" s="181">
        <v>10294.248</v>
      </c>
      <c r="I137" s="182"/>
      <c r="J137" s="182">
        <f>ROUND(I137*H137,2)</f>
        <v>0</v>
      </c>
      <c r="K137" s="179" t="s">
        <v>164</v>
      </c>
      <c r="L137" s="183"/>
      <c r="M137" s="184" t="s">
        <v>1</v>
      </c>
      <c r="N137" s="185" t="s">
        <v>37</v>
      </c>
      <c r="O137" s="149">
        <v>0</v>
      </c>
      <c r="P137" s="149">
        <f>O137*H137</f>
        <v>0</v>
      </c>
      <c r="Q137" s="149">
        <v>1</v>
      </c>
      <c r="R137" s="149">
        <f>Q137*H137</f>
        <v>10294.248</v>
      </c>
      <c r="S137" s="149">
        <v>0</v>
      </c>
      <c r="T137" s="150">
        <f>S137*H137</f>
        <v>0</v>
      </c>
      <c r="U137" s="29"/>
      <c r="V137" s="29"/>
      <c r="W137" s="29"/>
      <c r="X137" s="29"/>
      <c r="Y137" s="29"/>
      <c r="Z137" s="29"/>
      <c r="AA137" s="29"/>
      <c r="AB137" s="29"/>
      <c r="AC137" s="29"/>
      <c r="AD137" s="29"/>
      <c r="AE137" s="29"/>
      <c r="AR137" s="151" t="s">
        <v>187</v>
      </c>
      <c r="AT137" s="151" t="s">
        <v>183</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188</v>
      </c>
    </row>
    <row r="138" spans="1:65" s="13" customFormat="1" x14ac:dyDescent="0.2">
      <c r="B138" s="157"/>
      <c r="D138" s="153" t="s">
        <v>169</v>
      </c>
      <c r="E138" s="158" t="s">
        <v>1</v>
      </c>
      <c r="F138" s="159" t="s">
        <v>170</v>
      </c>
      <c r="H138" s="158" t="s">
        <v>1</v>
      </c>
      <c r="L138" s="157"/>
      <c r="M138" s="160"/>
      <c r="N138" s="161"/>
      <c r="O138" s="161"/>
      <c r="P138" s="161"/>
      <c r="Q138" s="161"/>
      <c r="R138" s="161"/>
      <c r="S138" s="161"/>
      <c r="T138" s="162"/>
      <c r="AT138" s="158" t="s">
        <v>169</v>
      </c>
      <c r="AU138" s="158" t="s">
        <v>82</v>
      </c>
      <c r="AV138" s="13" t="s">
        <v>80</v>
      </c>
      <c r="AW138" s="13" t="s">
        <v>171</v>
      </c>
      <c r="AX138" s="13" t="s">
        <v>72</v>
      </c>
      <c r="AY138" s="158" t="s">
        <v>157</v>
      </c>
    </row>
    <row r="139" spans="1:65" s="14" customFormat="1" ht="22.5" x14ac:dyDescent="0.2">
      <c r="B139" s="163"/>
      <c r="D139" s="153" t="s">
        <v>169</v>
      </c>
      <c r="E139" s="164" t="s">
        <v>1</v>
      </c>
      <c r="F139" s="165" t="s">
        <v>189</v>
      </c>
      <c r="H139" s="166">
        <v>5627.1279999999997</v>
      </c>
      <c r="L139" s="163"/>
      <c r="M139" s="167"/>
      <c r="N139" s="168"/>
      <c r="O139" s="168"/>
      <c r="P139" s="168"/>
      <c r="Q139" s="168"/>
      <c r="R139" s="168"/>
      <c r="S139" s="168"/>
      <c r="T139" s="169"/>
      <c r="AT139" s="164" t="s">
        <v>169</v>
      </c>
      <c r="AU139" s="164" t="s">
        <v>82</v>
      </c>
      <c r="AV139" s="14" t="s">
        <v>82</v>
      </c>
      <c r="AW139" s="14" t="s">
        <v>171</v>
      </c>
      <c r="AX139" s="14" t="s">
        <v>72</v>
      </c>
      <c r="AY139" s="164" t="s">
        <v>157</v>
      </c>
    </row>
    <row r="140" spans="1:65" s="14" customFormat="1" ht="22.5" x14ac:dyDescent="0.2">
      <c r="B140" s="163"/>
      <c r="D140" s="153" t="s">
        <v>169</v>
      </c>
      <c r="E140" s="164" t="s">
        <v>1</v>
      </c>
      <c r="F140" s="165" t="s">
        <v>190</v>
      </c>
      <c r="H140" s="166">
        <v>1522.56</v>
      </c>
      <c r="L140" s="163"/>
      <c r="M140" s="167"/>
      <c r="N140" s="168"/>
      <c r="O140" s="168"/>
      <c r="P140" s="168"/>
      <c r="Q140" s="168"/>
      <c r="R140" s="168"/>
      <c r="S140" s="168"/>
      <c r="T140" s="169"/>
      <c r="AT140" s="164" t="s">
        <v>169</v>
      </c>
      <c r="AU140" s="164" t="s">
        <v>82</v>
      </c>
      <c r="AV140" s="14" t="s">
        <v>82</v>
      </c>
      <c r="AW140" s="14" t="s">
        <v>171</v>
      </c>
      <c r="AX140" s="14" t="s">
        <v>72</v>
      </c>
      <c r="AY140" s="164" t="s">
        <v>157</v>
      </c>
    </row>
    <row r="141" spans="1:65" s="14" customFormat="1" ht="22.5" x14ac:dyDescent="0.2">
      <c r="B141" s="163"/>
      <c r="D141" s="153" t="s">
        <v>169</v>
      </c>
      <c r="E141" s="164" t="s">
        <v>1</v>
      </c>
      <c r="F141" s="165" t="s">
        <v>191</v>
      </c>
      <c r="H141" s="166">
        <v>3208</v>
      </c>
      <c r="L141" s="163"/>
      <c r="M141" s="167"/>
      <c r="N141" s="168"/>
      <c r="O141" s="168"/>
      <c r="P141" s="168"/>
      <c r="Q141" s="168"/>
      <c r="R141" s="168"/>
      <c r="S141" s="168"/>
      <c r="T141" s="169"/>
      <c r="AT141" s="164" t="s">
        <v>169</v>
      </c>
      <c r="AU141" s="164" t="s">
        <v>82</v>
      </c>
      <c r="AV141" s="14" t="s">
        <v>82</v>
      </c>
      <c r="AW141" s="14" t="s">
        <v>171</v>
      </c>
      <c r="AX141" s="14" t="s">
        <v>72</v>
      </c>
      <c r="AY141" s="164" t="s">
        <v>157</v>
      </c>
    </row>
    <row r="142" spans="1:65" s="14" customFormat="1" ht="22.5" x14ac:dyDescent="0.2">
      <c r="B142" s="163"/>
      <c r="D142" s="153" t="s">
        <v>169</v>
      </c>
      <c r="E142" s="164" t="s">
        <v>1</v>
      </c>
      <c r="F142" s="165" t="s">
        <v>192</v>
      </c>
      <c r="H142" s="166">
        <v>-63.44</v>
      </c>
      <c r="L142" s="163"/>
      <c r="M142" s="167"/>
      <c r="N142" s="168"/>
      <c r="O142" s="168"/>
      <c r="P142" s="168"/>
      <c r="Q142" s="168"/>
      <c r="R142" s="168"/>
      <c r="S142" s="168"/>
      <c r="T142" s="169"/>
      <c r="AT142" s="164" t="s">
        <v>169</v>
      </c>
      <c r="AU142" s="164" t="s">
        <v>82</v>
      </c>
      <c r="AV142" s="14" t="s">
        <v>82</v>
      </c>
      <c r="AW142" s="14" t="s">
        <v>171</v>
      </c>
      <c r="AX142" s="14" t="s">
        <v>72</v>
      </c>
      <c r="AY142" s="164" t="s">
        <v>157</v>
      </c>
    </row>
    <row r="143" spans="1:65" s="15" customFormat="1" x14ac:dyDescent="0.2">
      <c r="B143" s="170"/>
      <c r="D143" s="153" t="s">
        <v>169</v>
      </c>
      <c r="E143" s="171" t="s">
        <v>1</v>
      </c>
      <c r="F143" s="172" t="s">
        <v>175</v>
      </c>
      <c r="H143" s="173">
        <v>10294.248</v>
      </c>
      <c r="L143" s="170"/>
      <c r="M143" s="174"/>
      <c r="N143" s="175"/>
      <c r="O143" s="175"/>
      <c r="P143" s="175"/>
      <c r="Q143" s="175"/>
      <c r="R143" s="175"/>
      <c r="S143" s="175"/>
      <c r="T143" s="176"/>
      <c r="AT143" s="171" t="s">
        <v>169</v>
      </c>
      <c r="AU143" s="171" t="s">
        <v>82</v>
      </c>
      <c r="AV143" s="15" t="s">
        <v>165</v>
      </c>
      <c r="AW143" s="15" t="s">
        <v>171</v>
      </c>
      <c r="AX143" s="15" t="s">
        <v>80</v>
      </c>
      <c r="AY143" s="171" t="s">
        <v>157</v>
      </c>
    </row>
    <row r="144" spans="1:65" s="2" customFormat="1" ht="78" customHeight="1" x14ac:dyDescent="0.2">
      <c r="A144" s="29"/>
      <c r="B144" s="140"/>
      <c r="C144" s="141" t="s">
        <v>165</v>
      </c>
      <c r="D144" s="141" t="s">
        <v>160</v>
      </c>
      <c r="E144" s="142" t="s">
        <v>193</v>
      </c>
      <c r="F144" s="143" t="s">
        <v>194</v>
      </c>
      <c r="G144" s="144" t="s">
        <v>195</v>
      </c>
      <c r="H144" s="145">
        <v>706</v>
      </c>
      <c r="I144" s="146"/>
      <c r="J144" s="146">
        <f>ROUND(I144*H144,2)</f>
        <v>0</v>
      </c>
      <c r="K144" s="143" t="s">
        <v>164</v>
      </c>
      <c r="L144" s="30"/>
      <c r="M144" s="147" t="s">
        <v>1</v>
      </c>
      <c r="N144" s="148" t="s">
        <v>37</v>
      </c>
      <c r="O144" s="149">
        <v>0</v>
      </c>
      <c r="P144" s="149">
        <f>O144*H144</f>
        <v>0</v>
      </c>
      <c r="Q144" s="149">
        <v>0</v>
      </c>
      <c r="R144" s="149">
        <f>Q144*H144</f>
        <v>0</v>
      </c>
      <c r="S144" s="149">
        <v>0</v>
      </c>
      <c r="T144" s="150">
        <f>S144*H144</f>
        <v>0</v>
      </c>
      <c r="U144" s="29"/>
      <c r="V144" s="29"/>
      <c r="W144" s="29"/>
      <c r="X144" s="29"/>
      <c r="Y144" s="29"/>
      <c r="Z144" s="29"/>
      <c r="AA144" s="29"/>
      <c r="AB144" s="29"/>
      <c r="AC144" s="29"/>
      <c r="AD144" s="29"/>
      <c r="AE144" s="29"/>
      <c r="AR144" s="151" t="s">
        <v>165</v>
      </c>
      <c r="AT144" s="151" t="s">
        <v>160</v>
      </c>
      <c r="AU144" s="151" t="s">
        <v>82</v>
      </c>
      <c r="AY144" s="17" t="s">
        <v>157</v>
      </c>
      <c r="BE144" s="152">
        <f>IF(N144="základní",J144,0)</f>
        <v>0</v>
      </c>
      <c r="BF144" s="152">
        <f>IF(N144="snížená",J144,0)</f>
        <v>0</v>
      </c>
      <c r="BG144" s="152">
        <f>IF(N144="zákl. přenesená",J144,0)</f>
        <v>0</v>
      </c>
      <c r="BH144" s="152">
        <f>IF(N144="sníž. přenesená",J144,0)</f>
        <v>0</v>
      </c>
      <c r="BI144" s="152">
        <f>IF(N144="nulová",J144,0)</f>
        <v>0</v>
      </c>
      <c r="BJ144" s="17" t="s">
        <v>80</v>
      </c>
      <c r="BK144" s="152">
        <f>ROUND(I144*H144,2)</f>
        <v>0</v>
      </c>
      <c r="BL144" s="17" t="s">
        <v>165</v>
      </c>
      <c r="BM144" s="151" t="s">
        <v>196</v>
      </c>
    </row>
    <row r="145" spans="1:65" s="2" customFormat="1" ht="39" x14ac:dyDescent="0.2">
      <c r="A145" s="29"/>
      <c r="B145" s="30"/>
      <c r="C145" s="29"/>
      <c r="D145" s="153" t="s">
        <v>167</v>
      </c>
      <c r="E145" s="29"/>
      <c r="F145" s="154" t="s">
        <v>197</v>
      </c>
      <c r="G145" s="29"/>
      <c r="H145" s="29"/>
      <c r="I145" s="29"/>
      <c r="J145" s="29"/>
      <c r="K145" s="29"/>
      <c r="L145" s="30"/>
      <c r="M145" s="155"/>
      <c r="N145" s="156"/>
      <c r="O145" s="55"/>
      <c r="P145" s="55"/>
      <c r="Q145" s="55"/>
      <c r="R145" s="55"/>
      <c r="S145" s="55"/>
      <c r="T145" s="56"/>
      <c r="U145" s="29"/>
      <c r="V145" s="29"/>
      <c r="W145" s="29"/>
      <c r="X145" s="29"/>
      <c r="Y145" s="29"/>
      <c r="Z145" s="29"/>
      <c r="AA145" s="29"/>
      <c r="AB145" s="29"/>
      <c r="AC145" s="29"/>
      <c r="AD145" s="29"/>
      <c r="AE145" s="29"/>
      <c r="AT145" s="17" t="s">
        <v>167</v>
      </c>
      <c r="AU145" s="17" t="s">
        <v>82</v>
      </c>
    </row>
    <row r="146" spans="1:65" s="13" customFormat="1" x14ac:dyDescent="0.2">
      <c r="B146" s="157"/>
      <c r="D146" s="153" t="s">
        <v>169</v>
      </c>
      <c r="E146" s="158" t="s">
        <v>1</v>
      </c>
      <c r="F146" s="159" t="s">
        <v>170</v>
      </c>
      <c r="H146" s="158" t="s">
        <v>1</v>
      </c>
      <c r="L146" s="157"/>
      <c r="M146" s="160"/>
      <c r="N146" s="161"/>
      <c r="O146" s="161"/>
      <c r="P146" s="161"/>
      <c r="Q146" s="161"/>
      <c r="R146" s="161"/>
      <c r="S146" s="161"/>
      <c r="T146" s="162"/>
      <c r="AT146" s="158" t="s">
        <v>169</v>
      </c>
      <c r="AU146" s="158" t="s">
        <v>82</v>
      </c>
      <c r="AV146" s="13" t="s">
        <v>80</v>
      </c>
      <c r="AW146" s="13" t="s">
        <v>171</v>
      </c>
      <c r="AX146" s="13" t="s">
        <v>72</v>
      </c>
      <c r="AY146" s="158" t="s">
        <v>157</v>
      </c>
    </row>
    <row r="147" spans="1:65" s="14" customFormat="1" x14ac:dyDescent="0.2">
      <c r="B147" s="163"/>
      <c r="D147" s="153" t="s">
        <v>169</v>
      </c>
      <c r="E147" s="164" t="s">
        <v>1</v>
      </c>
      <c r="F147" s="165" t="s">
        <v>198</v>
      </c>
      <c r="H147" s="166">
        <v>706</v>
      </c>
      <c r="L147" s="163"/>
      <c r="M147" s="167"/>
      <c r="N147" s="168"/>
      <c r="O147" s="168"/>
      <c r="P147" s="168"/>
      <c r="Q147" s="168"/>
      <c r="R147" s="168"/>
      <c r="S147" s="168"/>
      <c r="T147" s="169"/>
      <c r="AT147" s="164" t="s">
        <v>169</v>
      </c>
      <c r="AU147" s="164" t="s">
        <v>82</v>
      </c>
      <c r="AV147" s="14" t="s">
        <v>82</v>
      </c>
      <c r="AW147" s="14" t="s">
        <v>171</v>
      </c>
      <c r="AX147" s="14" t="s">
        <v>72</v>
      </c>
      <c r="AY147" s="164" t="s">
        <v>157</v>
      </c>
    </row>
    <row r="148" spans="1:65" s="15" customFormat="1" x14ac:dyDescent="0.2">
      <c r="B148" s="170"/>
      <c r="D148" s="153" t="s">
        <v>169</v>
      </c>
      <c r="E148" s="171" t="s">
        <v>1</v>
      </c>
      <c r="F148" s="172" t="s">
        <v>175</v>
      </c>
      <c r="H148" s="173">
        <v>706</v>
      </c>
      <c r="L148" s="170"/>
      <c r="M148" s="174"/>
      <c r="N148" s="175"/>
      <c r="O148" s="175"/>
      <c r="P148" s="175"/>
      <c r="Q148" s="175"/>
      <c r="R148" s="175"/>
      <c r="S148" s="175"/>
      <c r="T148" s="176"/>
      <c r="AT148" s="171" t="s">
        <v>169</v>
      </c>
      <c r="AU148" s="171" t="s">
        <v>82</v>
      </c>
      <c r="AV148" s="15" t="s">
        <v>165</v>
      </c>
      <c r="AW148" s="15" t="s">
        <v>171</v>
      </c>
      <c r="AX148" s="15" t="s">
        <v>80</v>
      </c>
      <c r="AY148" s="171" t="s">
        <v>157</v>
      </c>
    </row>
    <row r="149" spans="1:65" s="2" customFormat="1" ht="16.5" customHeight="1" x14ac:dyDescent="0.2">
      <c r="A149" s="29"/>
      <c r="B149" s="140"/>
      <c r="C149" s="177" t="s">
        <v>158</v>
      </c>
      <c r="D149" s="177" t="s">
        <v>183</v>
      </c>
      <c r="E149" s="178" t="s">
        <v>199</v>
      </c>
      <c r="F149" s="179" t="s">
        <v>200</v>
      </c>
      <c r="G149" s="180" t="s">
        <v>186</v>
      </c>
      <c r="H149" s="181">
        <v>141.19999999999999</v>
      </c>
      <c r="I149" s="182"/>
      <c r="J149" s="182">
        <f>ROUND(I149*H149,2)</f>
        <v>0</v>
      </c>
      <c r="K149" s="179" t="s">
        <v>201</v>
      </c>
      <c r="L149" s="183"/>
      <c r="M149" s="184" t="s">
        <v>1</v>
      </c>
      <c r="N149" s="185" t="s">
        <v>37</v>
      </c>
      <c r="O149" s="149">
        <v>0</v>
      </c>
      <c r="P149" s="149">
        <f>O149*H149</f>
        <v>0</v>
      </c>
      <c r="Q149" s="149">
        <v>1</v>
      </c>
      <c r="R149" s="149">
        <f>Q149*H149</f>
        <v>141.19999999999999</v>
      </c>
      <c r="S149" s="149">
        <v>0</v>
      </c>
      <c r="T149" s="150">
        <f>S149*H149</f>
        <v>0</v>
      </c>
      <c r="U149" s="29"/>
      <c r="V149" s="29"/>
      <c r="W149" s="29"/>
      <c r="X149" s="29"/>
      <c r="Y149" s="29"/>
      <c r="Z149" s="29"/>
      <c r="AA149" s="29"/>
      <c r="AB149" s="29"/>
      <c r="AC149" s="29"/>
      <c r="AD149" s="29"/>
      <c r="AE149" s="29"/>
      <c r="AR149" s="151" t="s">
        <v>187</v>
      </c>
      <c r="AT149" s="151" t="s">
        <v>183</v>
      </c>
      <c r="AU149" s="151" t="s">
        <v>82</v>
      </c>
      <c r="AY149" s="17" t="s">
        <v>157</v>
      </c>
      <c r="BE149" s="152">
        <f>IF(N149="základní",J149,0)</f>
        <v>0</v>
      </c>
      <c r="BF149" s="152">
        <f>IF(N149="snížená",J149,0)</f>
        <v>0</v>
      </c>
      <c r="BG149" s="152">
        <f>IF(N149="zákl. přenesená",J149,0)</f>
        <v>0</v>
      </c>
      <c r="BH149" s="152">
        <f>IF(N149="sníž. přenesená",J149,0)</f>
        <v>0</v>
      </c>
      <c r="BI149" s="152">
        <f>IF(N149="nulová",J149,0)</f>
        <v>0</v>
      </c>
      <c r="BJ149" s="17" t="s">
        <v>80</v>
      </c>
      <c r="BK149" s="152">
        <f>ROUND(I149*H149,2)</f>
        <v>0</v>
      </c>
      <c r="BL149" s="17" t="s">
        <v>165</v>
      </c>
      <c r="BM149" s="151" t="s">
        <v>202</v>
      </c>
    </row>
    <row r="150" spans="1:65" s="13" customFormat="1" x14ac:dyDescent="0.2">
      <c r="B150" s="157"/>
      <c r="D150" s="153" t="s">
        <v>169</v>
      </c>
      <c r="E150" s="158" t="s">
        <v>1</v>
      </c>
      <c r="F150" s="159" t="s">
        <v>170</v>
      </c>
      <c r="H150" s="158" t="s">
        <v>1</v>
      </c>
      <c r="L150" s="157"/>
      <c r="M150" s="160"/>
      <c r="N150" s="161"/>
      <c r="O150" s="161"/>
      <c r="P150" s="161"/>
      <c r="Q150" s="161"/>
      <c r="R150" s="161"/>
      <c r="S150" s="161"/>
      <c r="T150" s="162"/>
      <c r="AT150" s="158" t="s">
        <v>169</v>
      </c>
      <c r="AU150" s="158" t="s">
        <v>82</v>
      </c>
      <c r="AV150" s="13" t="s">
        <v>80</v>
      </c>
      <c r="AW150" s="13" t="s">
        <v>171</v>
      </c>
      <c r="AX150" s="13" t="s">
        <v>72</v>
      </c>
      <c r="AY150" s="158" t="s">
        <v>157</v>
      </c>
    </row>
    <row r="151" spans="1:65" s="14" customFormat="1" ht="22.5" x14ac:dyDescent="0.2">
      <c r="B151" s="163"/>
      <c r="D151" s="153" t="s">
        <v>169</v>
      </c>
      <c r="E151" s="164" t="s">
        <v>1</v>
      </c>
      <c r="F151" s="165" t="s">
        <v>203</v>
      </c>
      <c r="H151" s="166">
        <v>141.19999999999999</v>
      </c>
      <c r="L151" s="163"/>
      <c r="M151" s="167"/>
      <c r="N151" s="168"/>
      <c r="O151" s="168"/>
      <c r="P151" s="168"/>
      <c r="Q151" s="168"/>
      <c r="R151" s="168"/>
      <c r="S151" s="168"/>
      <c r="T151" s="169"/>
      <c r="AT151" s="164" t="s">
        <v>169</v>
      </c>
      <c r="AU151" s="164" t="s">
        <v>82</v>
      </c>
      <c r="AV151" s="14" t="s">
        <v>82</v>
      </c>
      <c r="AW151" s="14" t="s">
        <v>171</v>
      </c>
      <c r="AX151" s="14" t="s">
        <v>72</v>
      </c>
      <c r="AY151" s="164" t="s">
        <v>157</v>
      </c>
    </row>
    <row r="152" spans="1:65" s="15" customFormat="1" x14ac:dyDescent="0.2">
      <c r="B152" s="170"/>
      <c r="D152" s="153" t="s">
        <v>169</v>
      </c>
      <c r="E152" s="171" t="s">
        <v>1</v>
      </c>
      <c r="F152" s="172" t="s">
        <v>175</v>
      </c>
      <c r="H152" s="173">
        <v>141.19999999999999</v>
      </c>
      <c r="L152" s="170"/>
      <c r="M152" s="174"/>
      <c r="N152" s="175"/>
      <c r="O152" s="175"/>
      <c r="P152" s="175"/>
      <c r="Q152" s="175"/>
      <c r="R152" s="175"/>
      <c r="S152" s="175"/>
      <c r="T152" s="176"/>
      <c r="AT152" s="171" t="s">
        <v>169</v>
      </c>
      <c r="AU152" s="171" t="s">
        <v>82</v>
      </c>
      <c r="AV152" s="15" t="s">
        <v>165</v>
      </c>
      <c r="AW152" s="15" t="s">
        <v>171</v>
      </c>
      <c r="AX152" s="15" t="s">
        <v>80</v>
      </c>
      <c r="AY152" s="171" t="s">
        <v>157</v>
      </c>
    </row>
    <row r="153" spans="1:65" s="2" customFormat="1" ht="72" x14ac:dyDescent="0.2">
      <c r="A153" s="29"/>
      <c r="B153" s="140"/>
      <c r="C153" s="141" t="s">
        <v>204</v>
      </c>
      <c r="D153" s="141" t="s">
        <v>160</v>
      </c>
      <c r="E153" s="142" t="s">
        <v>205</v>
      </c>
      <c r="F153" s="143" t="s">
        <v>206</v>
      </c>
      <c r="G153" s="144" t="s">
        <v>163</v>
      </c>
      <c r="H153" s="145">
        <v>1604</v>
      </c>
      <c r="I153" s="146"/>
      <c r="J153" s="146">
        <f>ROUND(I153*H153,2)</f>
        <v>0</v>
      </c>
      <c r="K153" s="143" t="s">
        <v>164</v>
      </c>
      <c r="L153" s="30"/>
      <c r="M153" s="147" t="s">
        <v>1</v>
      </c>
      <c r="N153" s="148" t="s">
        <v>37</v>
      </c>
      <c r="O153" s="149">
        <v>0</v>
      </c>
      <c r="P153" s="149">
        <f>O153*H153</f>
        <v>0</v>
      </c>
      <c r="Q153" s="149">
        <v>0</v>
      </c>
      <c r="R153" s="149">
        <f>Q153*H153</f>
        <v>0</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207</v>
      </c>
    </row>
    <row r="154" spans="1:65" s="2" customFormat="1" ht="48.75" x14ac:dyDescent="0.2">
      <c r="A154" s="29"/>
      <c r="B154" s="30"/>
      <c r="C154" s="29"/>
      <c r="D154" s="153" t="s">
        <v>167</v>
      </c>
      <c r="E154" s="29"/>
      <c r="F154" s="154" t="s">
        <v>208</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13" customFormat="1" x14ac:dyDescent="0.2">
      <c r="B155" s="157"/>
      <c r="D155" s="153" t="s">
        <v>169</v>
      </c>
      <c r="E155" s="158" t="s">
        <v>1</v>
      </c>
      <c r="F155" s="159" t="s">
        <v>170</v>
      </c>
      <c r="H155" s="158" t="s">
        <v>1</v>
      </c>
      <c r="L155" s="157"/>
      <c r="M155" s="160"/>
      <c r="N155" s="161"/>
      <c r="O155" s="161"/>
      <c r="P155" s="161"/>
      <c r="Q155" s="161"/>
      <c r="R155" s="161"/>
      <c r="S155" s="161"/>
      <c r="T155" s="162"/>
      <c r="AT155" s="158" t="s">
        <v>169</v>
      </c>
      <c r="AU155" s="158" t="s">
        <v>82</v>
      </c>
      <c r="AV155" s="13" t="s">
        <v>80</v>
      </c>
      <c r="AW155" s="13" t="s">
        <v>171</v>
      </c>
      <c r="AX155" s="13" t="s">
        <v>72</v>
      </c>
      <c r="AY155" s="158" t="s">
        <v>157</v>
      </c>
    </row>
    <row r="156" spans="1:65" s="14" customFormat="1" ht="22.5" x14ac:dyDescent="0.2">
      <c r="B156" s="163"/>
      <c r="D156" s="153" t="s">
        <v>169</v>
      </c>
      <c r="E156" s="164" t="s">
        <v>1</v>
      </c>
      <c r="F156" s="165" t="s">
        <v>209</v>
      </c>
      <c r="H156" s="166">
        <v>1287</v>
      </c>
      <c r="L156" s="163"/>
      <c r="M156" s="167"/>
      <c r="N156" s="168"/>
      <c r="O156" s="168"/>
      <c r="P156" s="168"/>
      <c r="Q156" s="168"/>
      <c r="R156" s="168"/>
      <c r="S156" s="168"/>
      <c r="T156" s="169"/>
      <c r="AT156" s="164" t="s">
        <v>169</v>
      </c>
      <c r="AU156" s="164" t="s">
        <v>82</v>
      </c>
      <c r="AV156" s="14" t="s">
        <v>82</v>
      </c>
      <c r="AW156" s="14" t="s">
        <v>171</v>
      </c>
      <c r="AX156" s="14" t="s">
        <v>72</v>
      </c>
      <c r="AY156" s="164" t="s">
        <v>157</v>
      </c>
    </row>
    <row r="157" spans="1:65" s="14" customFormat="1" ht="22.5" x14ac:dyDescent="0.2">
      <c r="B157" s="163"/>
      <c r="D157" s="153" t="s">
        <v>169</v>
      </c>
      <c r="E157" s="164" t="s">
        <v>1</v>
      </c>
      <c r="F157" s="165" t="s">
        <v>210</v>
      </c>
      <c r="H157" s="166">
        <v>317</v>
      </c>
      <c r="L157" s="163"/>
      <c r="M157" s="167"/>
      <c r="N157" s="168"/>
      <c r="O157" s="168"/>
      <c r="P157" s="168"/>
      <c r="Q157" s="168"/>
      <c r="R157" s="168"/>
      <c r="S157" s="168"/>
      <c r="T157" s="169"/>
      <c r="AT157" s="164" t="s">
        <v>169</v>
      </c>
      <c r="AU157" s="164" t="s">
        <v>82</v>
      </c>
      <c r="AV157" s="14" t="s">
        <v>82</v>
      </c>
      <c r="AW157" s="14" t="s">
        <v>171</v>
      </c>
      <c r="AX157" s="14" t="s">
        <v>72</v>
      </c>
      <c r="AY157" s="164" t="s">
        <v>157</v>
      </c>
    </row>
    <row r="158" spans="1:65" s="13" customFormat="1" x14ac:dyDescent="0.2">
      <c r="B158" s="157"/>
      <c r="D158" s="153" t="s">
        <v>169</v>
      </c>
      <c r="E158" s="158" t="s">
        <v>1</v>
      </c>
      <c r="F158" s="159" t="s">
        <v>211</v>
      </c>
      <c r="H158" s="158" t="s">
        <v>1</v>
      </c>
      <c r="L158" s="157"/>
      <c r="M158" s="160"/>
      <c r="N158" s="161"/>
      <c r="O158" s="161"/>
      <c r="P158" s="161"/>
      <c r="Q158" s="161"/>
      <c r="R158" s="161"/>
      <c r="S158" s="161"/>
      <c r="T158" s="162"/>
      <c r="AT158" s="158" t="s">
        <v>169</v>
      </c>
      <c r="AU158" s="158" t="s">
        <v>82</v>
      </c>
      <c r="AV158" s="13" t="s">
        <v>80</v>
      </c>
      <c r="AW158" s="13" t="s">
        <v>171</v>
      </c>
      <c r="AX158" s="13" t="s">
        <v>72</v>
      </c>
      <c r="AY158" s="158" t="s">
        <v>157</v>
      </c>
    </row>
    <row r="159" spans="1:65" s="15" customFormat="1" x14ac:dyDescent="0.2">
      <c r="B159" s="170"/>
      <c r="D159" s="153" t="s">
        <v>169</v>
      </c>
      <c r="E159" s="171" t="s">
        <v>1</v>
      </c>
      <c r="F159" s="172" t="s">
        <v>175</v>
      </c>
      <c r="H159" s="173">
        <v>1604</v>
      </c>
      <c r="L159" s="170"/>
      <c r="M159" s="174"/>
      <c r="N159" s="175"/>
      <c r="O159" s="175"/>
      <c r="P159" s="175"/>
      <c r="Q159" s="175"/>
      <c r="R159" s="175"/>
      <c r="S159" s="175"/>
      <c r="T159" s="176"/>
      <c r="AT159" s="171" t="s">
        <v>169</v>
      </c>
      <c r="AU159" s="171" t="s">
        <v>82</v>
      </c>
      <c r="AV159" s="15" t="s">
        <v>165</v>
      </c>
      <c r="AW159" s="15" t="s">
        <v>171</v>
      </c>
      <c r="AX159" s="15" t="s">
        <v>80</v>
      </c>
      <c r="AY159" s="171" t="s">
        <v>157</v>
      </c>
    </row>
    <row r="160" spans="1:65" s="2" customFormat="1" ht="78" customHeight="1" x14ac:dyDescent="0.2">
      <c r="A160" s="29"/>
      <c r="B160" s="140"/>
      <c r="C160" s="141" t="s">
        <v>212</v>
      </c>
      <c r="D160" s="141" t="s">
        <v>160</v>
      </c>
      <c r="E160" s="142" t="s">
        <v>213</v>
      </c>
      <c r="F160" s="143" t="s">
        <v>214</v>
      </c>
      <c r="G160" s="144" t="s">
        <v>215</v>
      </c>
      <c r="H160" s="145">
        <v>1.127</v>
      </c>
      <c r="I160" s="146"/>
      <c r="J160" s="146">
        <f>ROUND(I160*H160,2)</f>
        <v>0</v>
      </c>
      <c r="K160" s="143" t="s">
        <v>164</v>
      </c>
      <c r="L160" s="30"/>
      <c r="M160" s="147" t="s">
        <v>1</v>
      </c>
      <c r="N160" s="148" t="s">
        <v>37</v>
      </c>
      <c r="O160" s="149">
        <v>0</v>
      </c>
      <c r="P160" s="149">
        <f>O160*H160</f>
        <v>0</v>
      </c>
      <c r="Q160" s="149">
        <v>0</v>
      </c>
      <c r="R160" s="149">
        <f>Q160*H160</f>
        <v>0</v>
      </c>
      <c r="S160" s="149">
        <v>0</v>
      </c>
      <c r="T160" s="150">
        <f>S160*H160</f>
        <v>0</v>
      </c>
      <c r="U160" s="29"/>
      <c r="V160" s="29"/>
      <c r="W160" s="29"/>
      <c r="X160" s="29"/>
      <c r="Y160" s="29"/>
      <c r="Z160" s="29"/>
      <c r="AA160" s="29"/>
      <c r="AB160" s="29"/>
      <c r="AC160" s="29"/>
      <c r="AD160" s="29"/>
      <c r="AE160" s="29"/>
      <c r="AR160" s="151" t="s">
        <v>165</v>
      </c>
      <c r="AT160" s="151" t="s">
        <v>160</v>
      </c>
      <c r="AU160" s="151" t="s">
        <v>82</v>
      </c>
      <c r="AY160" s="17" t="s">
        <v>157</v>
      </c>
      <c r="BE160" s="152">
        <f>IF(N160="základní",J160,0)</f>
        <v>0</v>
      </c>
      <c r="BF160" s="152">
        <f>IF(N160="snížená",J160,0)</f>
        <v>0</v>
      </c>
      <c r="BG160" s="152">
        <f>IF(N160="zákl. přenesená",J160,0)</f>
        <v>0</v>
      </c>
      <c r="BH160" s="152">
        <f>IF(N160="sníž. přenesená",J160,0)</f>
        <v>0</v>
      </c>
      <c r="BI160" s="152">
        <f>IF(N160="nulová",J160,0)</f>
        <v>0</v>
      </c>
      <c r="BJ160" s="17" t="s">
        <v>80</v>
      </c>
      <c r="BK160" s="152">
        <f>ROUND(I160*H160,2)</f>
        <v>0</v>
      </c>
      <c r="BL160" s="17" t="s">
        <v>165</v>
      </c>
      <c r="BM160" s="151" t="s">
        <v>216</v>
      </c>
    </row>
    <row r="161" spans="1:65" s="2" customFormat="1" ht="48.75" x14ac:dyDescent="0.2">
      <c r="A161" s="29"/>
      <c r="B161" s="30"/>
      <c r="C161" s="29"/>
      <c r="D161" s="153" t="s">
        <v>167</v>
      </c>
      <c r="E161" s="29"/>
      <c r="F161" s="154" t="s">
        <v>217</v>
      </c>
      <c r="G161" s="29"/>
      <c r="H161" s="29"/>
      <c r="I161" s="29"/>
      <c r="J161" s="29"/>
      <c r="K161" s="29"/>
      <c r="L161" s="30"/>
      <c r="M161" s="155"/>
      <c r="N161" s="156"/>
      <c r="O161" s="55"/>
      <c r="P161" s="55"/>
      <c r="Q161" s="55"/>
      <c r="R161" s="55"/>
      <c r="S161" s="55"/>
      <c r="T161" s="56"/>
      <c r="U161" s="29"/>
      <c r="V161" s="29"/>
      <c r="W161" s="29"/>
      <c r="X161" s="29"/>
      <c r="Y161" s="29"/>
      <c r="Z161" s="29"/>
      <c r="AA161" s="29"/>
      <c r="AB161" s="29"/>
      <c r="AC161" s="29"/>
      <c r="AD161" s="29"/>
      <c r="AE161" s="29"/>
      <c r="AT161" s="17" t="s">
        <v>167</v>
      </c>
      <c r="AU161" s="17" t="s">
        <v>82</v>
      </c>
    </row>
    <row r="162" spans="1:65" s="13" customFormat="1" x14ac:dyDescent="0.2">
      <c r="B162" s="157"/>
      <c r="D162" s="153" t="s">
        <v>169</v>
      </c>
      <c r="E162" s="158" t="s">
        <v>1</v>
      </c>
      <c r="F162" s="159" t="s">
        <v>170</v>
      </c>
      <c r="H162" s="158" t="s">
        <v>1</v>
      </c>
      <c r="L162" s="157"/>
      <c r="M162" s="160"/>
      <c r="N162" s="161"/>
      <c r="O162" s="161"/>
      <c r="P162" s="161"/>
      <c r="Q162" s="161"/>
      <c r="R162" s="161"/>
      <c r="S162" s="161"/>
      <c r="T162" s="162"/>
      <c r="AT162" s="158" t="s">
        <v>169</v>
      </c>
      <c r="AU162" s="158" t="s">
        <v>82</v>
      </c>
      <c r="AV162" s="13" t="s">
        <v>80</v>
      </c>
      <c r="AW162" s="13" t="s">
        <v>171</v>
      </c>
      <c r="AX162" s="13" t="s">
        <v>72</v>
      </c>
      <c r="AY162" s="158" t="s">
        <v>157</v>
      </c>
    </row>
    <row r="163" spans="1:65" s="14" customFormat="1" x14ac:dyDescent="0.2">
      <c r="B163" s="163"/>
      <c r="D163" s="153" t="s">
        <v>169</v>
      </c>
      <c r="E163" s="164" t="s">
        <v>1</v>
      </c>
      <c r="F163" s="165" t="s">
        <v>218</v>
      </c>
      <c r="H163" s="166">
        <v>0.24</v>
      </c>
      <c r="L163" s="163"/>
      <c r="M163" s="167"/>
      <c r="N163" s="168"/>
      <c r="O163" s="168"/>
      <c r="P163" s="168"/>
      <c r="Q163" s="168"/>
      <c r="R163" s="168"/>
      <c r="S163" s="168"/>
      <c r="T163" s="169"/>
      <c r="AT163" s="164" t="s">
        <v>169</v>
      </c>
      <c r="AU163" s="164" t="s">
        <v>82</v>
      </c>
      <c r="AV163" s="14" t="s">
        <v>82</v>
      </c>
      <c r="AW163" s="14" t="s">
        <v>171</v>
      </c>
      <c r="AX163" s="14" t="s">
        <v>72</v>
      </c>
      <c r="AY163" s="164" t="s">
        <v>157</v>
      </c>
    </row>
    <row r="164" spans="1:65" s="14" customFormat="1" x14ac:dyDescent="0.2">
      <c r="B164" s="163"/>
      <c r="D164" s="153" t="s">
        <v>169</v>
      </c>
      <c r="E164" s="164" t="s">
        <v>1</v>
      </c>
      <c r="F164" s="165" t="s">
        <v>219</v>
      </c>
      <c r="H164" s="166">
        <v>0.88700000000000001</v>
      </c>
      <c r="L164" s="163"/>
      <c r="M164" s="167"/>
      <c r="N164" s="168"/>
      <c r="O164" s="168"/>
      <c r="P164" s="168"/>
      <c r="Q164" s="168"/>
      <c r="R164" s="168"/>
      <c r="S164" s="168"/>
      <c r="T164" s="169"/>
      <c r="AT164" s="164" t="s">
        <v>169</v>
      </c>
      <c r="AU164" s="164" t="s">
        <v>82</v>
      </c>
      <c r="AV164" s="14" t="s">
        <v>82</v>
      </c>
      <c r="AW164" s="14" t="s">
        <v>171</v>
      </c>
      <c r="AX164" s="14" t="s">
        <v>72</v>
      </c>
      <c r="AY164" s="164" t="s">
        <v>157</v>
      </c>
    </row>
    <row r="165" spans="1:65" s="15" customFormat="1" x14ac:dyDescent="0.2">
      <c r="B165" s="170"/>
      <c r="D165" s="153" t="s">
        <v>169</v>
      </c>
      <c r="E165" s="171" t="s">
        <v>1</v>
      </c>
      <c r="F165" s="172" t="s">
        <v>175</v>
      </c>
      <c r="H165" s="173">
        <v>1.127</v>
      </c>
      <c r="L165" s="170"/>
      <c r="M165" s="174"/>
      <c r="N165" s="175"/>
      <c r="O165" s="175"/>
      <c r="P165" s="175"/>
      <c r="Q165" s="175"/>
      <c r="R165" s="175"/>
      <c r="S165" s="175"/>
      <c r="T165" s="176"/>
      <c r="AT165" s="171" t="s">
        <v>169</v>
      </c>
      <c r="AU165" s="171" t="s">
        <v>82</v>
      </c>
      <c r="AV165" s="15" t="s">
        <v>165</v>
      </c>
      <c r="AW165" s="15" t="s">
        <v>171</v>
      </c>
      <c r="AX165" s="15" t="s">
        <v>80</v>
      </c>
      <c r="AY165" s="171" t="s">
        <v>157</v>
      </c>
    </row>
    <row r="166" spans="1:65" s="2" customFormat="1" ht="78" customHeight="1" x14ac:dyDescent="0.2">
      <c r="A166" s="29"/>
      <c r="B166" s="140"/>
      <c r="C166" s="141" t="s">
        <v>187</v>
      </c>
      <c r="D166" s="141" t="s">
        <v>160</v>
      </c>
      <c r="E166" s="142" t="s">
        <v>220</v>
      </c>
      <c r="F166" s="143" t="s">
        <v>221</v>
      </c>
      <c r="G166" s="144" t="s">
        <v>215</v>
      </c>
      <c r="H166" s="145">
        <v>1.127</v>
      </c>
      <c r="I166" s="146"/>
      <c r="J166" s="146">
        <f>ROUND(I166*H166,2)</f>
        <v>0</v>
      </c>
      <c r="K166" s="143" t="s">
        <v>164</v>
      </c>
      <c r="L166" s="30"/>
      <c r="M166" s="147" t="s">
        <v>1</v>
      </c>
      <c r="N166" s="148" t="s">
        <v>37</v>
      </c>
      <c r="O166" s="149">
        <v>0</v>
      </c>
      <c r="P166" s="149">
        <f>O166*H166</f>
        <v>0</v>
      </c>
      <c r="Q166" s="149">
        <v>0</v>
      </c>
      <c r="R166" s="149">
        <f>Q166*H166</f>
        <v>0</v>
      </c>
      <c r="S166" s="149">
        <v>0</v>
      </c>
      <c r="T166" s="150">
        <f>S166*H166</f>
        <v>0</v>
      </c>
      <c r="U166" s="29"/>
      <c r="V166" s="29"/>
      <c r="W166" s="29"/>
      <c r="X166" s="29"/>
      <c r="Y166" s="29"/>
      <c r="Z166" s="29"/>
      <c r="AA166" s="29"/>
      <c r="AB166" s="29"/>
      <c r="AC166" s="29"/>
      <c r="AD166" s="29"/>
      <c r="AE166" s="29"/>
      <c r="AR166" s="151" t="s">
        <v>165</v>
      </c>
      <c r="AT166" s="151" t="s">
        <v>160</v>
      </c>
      <c r="AU166" s="151" t="s">
        <v>82</v>
      </c>
      <c r="AY166" s="17" t="s">
        <v>157</v>
      </c>
      <c r="BE166" s="152">
        <f>IF(N166="základní",J166,0)</f>
        <v>0</v>
      </c>
      <c r="BF166" s="152">
        <f>IF(N166="snížená",J166,0)</f>
        <v>0</v>
      </c>
      <c r="BG166" s="152">
        <f>IF(N166="zákl. přenesená",J166,0)</f>
        <v>0</v>
      </c>
      <c r="BH166" s="152">
        <f>IF(N166="sníž. přenesená",J166,0)</f>
        <v>0</v>
      </c>
      <c r="BI166" s="152">
        <f>IF(N166="nulová",J166,0)</f>
        <v>0</v>
      </c>
      <c r="BJ166" s="17" t="s">
        <v>80</v>
      </c>
      <c r="BK166" s="152">
        <f>ROUND(I166*H166,2)</f>
        <v>0</v>
      </c>
      <c r="BL166" s="17" t="s">
        <v>165</v>
      </c>
      <c r="BM166" s="151" t="s">
        <v>222</v>
      </c>
    </row>
    <row r="167" spans="1:65" s="2" customFormat="1" ht="39" x14ac:dyDescent="0.2">
      <c r="A167" s="29"/>
      <c r="B167" s="30"/>
      <c r="C167" s="29"/>
      <c r="D167" s="153" t="s">
        <v>167</v>
      </c>
      <c r="E167" s="29"/>
      <c r="F167" s="154" t="s">
        <v>223</v>
      </c>
      <c r="G167" s="29"/>
      <c r="H167" s="29"/>
      <c r="I167" s="29"/>
      <c r="J167" s="29"/>
      <c r="K167" s="29"/>
      <c r="L167" s="30"/>
      <c r="M167" s="155"/>
      <c r="N167" s="156"/>
      <c r="O167" s="55"/>
      <c r="P167" s="55"/>
      <c r="Q167" s="55"/>
      <c r="R167" s="55"/>
      <c r="S167" s="55"/>
      <c r="T167" s="56"/>
      <c r="U167" s="29"/>
      <c r="V167" s="29"/>
      <c r="W167" s="29"/>
      <c r="X167" s="29"/>
      <c r="Y167" s="29"/>
      <c r="Z167" s="29"/>
      <c r="AA167" s="29"/>
      <c r="AB167" s="29"/>
      <c r="AC167" s="29"/>
      <c r="AD167" s="29"/>
      <c r="AE167" s="29"/>
      <c r="AT167" s="17" t="s">
        <v>167</v>
      </c>
      <c r="AU167" s="17" t="s">
        <v>82</v>
      </c>
    </row>
    <row r="168" spans="1:65" s="13" customFormat="1" x14ac:dyDescent="0.2">
      <c r="B168" s="157"/>
      <c r="D168" s="153" t="s">
        <v>169</v>
      </c>
      <c r="E168" s="158" t="s">
        <v>1</v>
      </c>
      <c r="F168" s="159" t="s">
        <v>224</v>
      </c>
      <c r="H168" s="158" t="s">
        <v>1</v>
      </c>
      <c r="L168" s="157"/>
      <c r="M168" s="160"/>
      <c r="N168" s="161"/>
      <c r="O168" s="161"/>
      <c r="P168" s="161"/>
      <c r="Q168" s="161"/>
      <c r="R168" s="161"/>
      <c r="S168" s="161"/>
      <c r="T168" s="162"/>
      <c r="AT168" s="158" t="s">
        <v>169</v>
      </c>
      <c r="AU168" s="158" t="s">
        <v>82</v>
      </c>
      <c r="AV168" s="13" t="s">
        <v>80</v>
      </c>
      <c r="AW168" s="13" t="s">
        <v>171</v>
      </c>
      <c r="AX168" s="13" t="s">
        <v>72</v>
      </c>
      <c r="AY168" s="158" t="s">
        <v>157</v>
      </c>
    </row>
    <row r="169" spans="1:65" s="13" customFormat="1" x14ac:dyDescent="0.2">
      <c r="B169" s="157"/>
      <c r="D169" s="153" t="s">
        <v>169</v>
      </c>
      <c r="E169" s="158" t="s">
        <v>1</v>
      </c>
      <c r="F169" s="159" t="s">
        <v>225</v>
      </c>
      <c r="H169" s="158" t="s">
        <v>1</v>
      </c>
      <c r="L169" s="157"/>
      <c r="M169" s="160"/>
      <c r="N169" s="161"/>
      <c r="O169" s="161"/>
      <c r="P169" s="161"/>
      <c r="Q169" s="161"/>
      <c r="R169" s="161"/>
      <c r="S169" s="161"/>
      <c r="T169" s="162"/>
      <c r="AT169" s="158" t="s">
        <v>169</v>
      </c>
      <c r="AU169" s="158" t="s">
        <v>82</v>
      </c>
      <c r="AV169" s="13" t="s">
        <v>80</v>
      </c>
      <c r="AW169" s="13" t="s">
        <v>171</v>
      </c>
      <c r="AX169" s="13" t="s">
        <v>72</v>
      </c>
      <c r="AY169" s="158" t="s">
        <v>157</v>
      </c>
    </row>
    <row r="170" spans="1:65" s="13" customFormat="1" x14ac:dyDescent="0.2">
      <c r="B170" s="157"/>
      <c r="D170" s="153" t="s">
        <v>169</v>
      </c>
      <c r="E170" s="158" t="s">
        <v>1</v>
      </c>
      <c r="F170" s="159" t="s">
        <v>170</v>
      </c>
      <c r="H170" s="158" t="s">
        <v>1</v>
      </c>
      <c r="L170" s="157"/>
      <c r="M170" s="160"/>
      <c r="N170" s="161"/>
      <c r="O170" s="161"/>
      <c r="P170" s="161"/>
      <c r="Q170" s="161"/>
      <c r="R170" s="161"/>
      <c r="S170" s="161"/>
      <c r="T170" s="162"/>
      <c r="AT170" s="158" t="s">
        <v>169</v>
      </c>
      <c r="AU170" s="158" t="s">
        <v>82</v>
      </c>
      <c r="AV170" s="13" t="s">
        <v>80</v>
      </c>
      <c r="AW170" s="13" t="s">
        <v>171</v>
      </c>
      <c r="AX170" s="13" t="s">
        <v>72</v>
      </c>
      <c r="AY170" s="158" t="s">
        <v>157</v>
      </c>
    </row>
    <row r="171" spans="1:65" s="14" customFormat="1" x14ac:dyDescent="0.2">
      <c r="B171" s="163"/>
      <c r="D171" s="153" t="s">
        <v>169</v>
      </c>
      <c r="E171" s="164" t="s">
        <v>1</v>
      </c>
      <c r="F171" s="165" t="s">
        <v>218</v>
      </c>
      <c r="H171" s="166">
        <v>0.24</v>
      </c>
      <c r="L171" s="163"/>
      <c r="M171" s="167"/>
      <c r="N171" s="168"/>
      <c r="O171" s="168"/>
      <c r="P171" s="168"/>
      <c r="Q171" s="168"/>
      <c r="R171" s="168"/>
      <c r="S171" s="168"/>
      <c r="T171" s="169"/>
      <c r="AT171" s="164" t="s">
        <v>169</v>
      </c>
      <c r="AU171" s="164" t="s">
        <v>82</v>
      </c>
      <c r="AV171" s="14" t="s">
        <v>82</v>
      </c>
      <c r="AW171" s="14" t="s">
        <v>171</v>
      </c>
      <c r="AX171" s="14" t="s">
        <v>72</v>
      </c>
      <c r="AY171" s="164" t="s">
        <v>157</v>
      </c>
    </row>
    <row r="172" spans="1:65" s="14" customFormat="1" x14ac:dyDescent="0.2">
      <c r="B172" s="163"/>
      <c r="D172" s="153" t="s">
        <v>169</v>
      </c>
      <c r="E172" s="164" t="s">
        <v>1</v>
      </c>
      <c r="F172" s="165" t="s">
        <v>219</v>
      </c>
      <c r="H172" s="166">
        <v>0.88700000000000001</v>
      </c>
      <c r="L172" s="163"/>
      <c r="M172" s="167"/>
      <c r="N172" s="168"/>
      <c r="O172" s="168"/>
      <c r="P172" s="168"/>
      <c r="Q172" s="168"/>
      <c r="R172" s="168"/>
      <c r="S172" s="168"/>
      <c r="T172" s="169"/>
      <c r="AT172" s="164" t="s">
        <v>169</v>
      </c>
      <c r="AU172" s="164" t="s">
        <v>82</v>
      </c>
      <c r="AV172" s="14" t="s">
        <v>82</v>
      </c>
      <c r="AW172" s="14" t="s">
        <v>171</v>
      </c>
      <c r="AX172" s="14" t="s">
        <v>72</v>
      </c>
      <c r="AY172" s="164" t="s">
        <v>157</v>
      </c>
    </row>
    <row r="173" spans="1:65" s="15" customFormat="1" x14ac:dyDescent="0.2">
      <c r="B173" s="170"/>
      <c r="D173" s="153" t="s">
        <v>169</v>
      </c>
      <c r="E173" s="171" t="s">
        <v>1</v>
      </c>
      <c r="F173" s="172" t="s">
        <v>175</v>
      </c>
      <c r="H173" s="173">
        <v>1.127</v>
      </c>
      <c r="L173" s="170"/>
      <c r="M173" s="174"/>
      <c r="N173" s="175"/>
      <c r="O173" s="175"/>
      <c r="P173" s="175"/>
      <c r="Q173" s="175"/>
      <c r="R173" s="175"/>
      <c r="S173" s="175"/>
      <c r="T173" s="176"/>
      <c r="AT173" s="171" t="s">
        <v>169</v>
      </c>
      <c r="AU173" s="171" t="s">
        <v>82</v>
      </c>
      <c r="AV173" s="15" t="s">
        <v>165</v>
      </c>
      <c r="AW173" s="15" t="s">
        <v>171</v>
      </c>
      <c r="AX173" s="15" t="s">
        <v>80</v>
      </c>
      <c r="AY173" s="171" t="s">
        <v>157</v>
      </c>
    </row>
    <row r="174" spans="1:65" s="2" customFormat="1" ht="24" x14ac:dyDescent="0.2">
      <c r="A174" s="29"/>
      <c r="B174" s="140"/>
      <c r="C174" s="141" t="s">
        <v>226</v>
      </c>
      <c r="D174" s="141" t="s">
        <v>160</v>
      </c>
      <c r="E174" s="142" t="s">
        <v>227</v>
      </c>
      <c r="F174" s="143" t="s">
        <v>228</v>
      </c>
      <c r="G174" s="144" t="s">
        <v>183</v>
      </c>
      <c r="H174" s="145">
        <v>287</v>
      </c>
      <c r="I174" s="146"/>
      <c r="J174" s="146">
        <f>ROUND(I174*H174,2)</f>
        <v>0</v>
      </c>
      <c r="K174" s="143" t="s">
        <v>229</v>
      </c>
      <c r="L174" s="30"/>
      <c r="M174" s="147" t="s">
        <v>1</v>
      </c>
      <c r="N174" s="148" t="s">
        <v>37</v>
      </c>
      <c r="O174" s="149">
        <v>0</v>
      </c>
      <c r="P174" s="149">
        <f>O174*H174</f>
        <v>0</v>
      </c>
      <c r="Q174" s="149">
        <v>0</v>
      </c>
      <c r="R174" s="149">
        <f>Q174*H174</f>
        <v>0</v>
      </c>
      <c r="S174" s="149">
        <v>0</v>
      </c>
      <c r="T174" s="150">
        <f>S174*H174</f>
        <v>0</v>
      </c>
      <c r="U174" s="29"/>
      <c r="V174" s="29"/>
      <c r="W174" s="29"/>
      <c r="X174" s="29"/>
      <c r="Y174" s="29"/>
      <c r="Z174" s="29"/>
      <c r="AA174" s="29"/>
      <c r="AB174" s="29"/>
      <c r="AC174" s="29"/>
      <c r="AD174" s="29"/>
      <c r="AE174" s="29"/>
      <c r="AR174" s="151" t="s">
        <v>165</v>
      </c>
      <c r="AT174" s="151" t="s">
        <v>160</v>
      </c>
      <c r="AU174" s="151" t="s">
        <v>82</v>
      </c>
      <c r="AY174" s="17" t="s">
        <v>157</v>
      </c>
      <c r="BE174" s="152">
        <f>IF(N174="základní",J174,0)</f>
        <v>0</v>
      </c>
      <c r="BF174" s="152">
        <f>IF(N174="snížená",J174,0)</f>
        <v>0</v>
      </c>
      <c r="BG174" s="152">
        <f>IF(N174="zákl. přenesená",J174,0)</f>
        <v>0</v>
      </c>
      <c r="BH174" s="152">
        <f>IF(N174="sníž. přenesená",J174,0)</f>
        <v>0</v>
      </c>
      <c r="BI174" s="152">
        <f>IF(N174="nulová",J174,0)</f>
        <v>0</v>
      </c>
      <c r="BJ174" s="17" t="s">
        <v>80</v>
      </c>
      <c r="BK174" s="152">
        <f>ROUND(I174*H174,2)</f>
        <v>0</v>
      </c>
      <c r="BL174" s="17" t="s">
        <v>165</v>
      </c>
      <c r="BM174" s="151" t="s">
        <v>230</v>
      </c>
    </row>
    <row r="175" spans="1:65" s="2" customFormat="1" ht="87.75" x14ac:dyDescent="0.2">
      <c r="A175" s="29"/>
      <c r="B175" s="30"/>
      <c r="C175" s="29"/>
      <c r="D175" s="153" t="s">
        <v>167</v>
      </c>
      <c r="E175" s="29"/>
      <c r="F175" s="154" t="s">
        <v>231</v>
      </c>
      <c r="G175" s="29"/>
      <c r="H175" s="29"/>
      <c r="I175" s="29"/>
      <c r="J175" s="29"/>
      <c r="K175" s="29"/>
      <c r="L175" s="30"/>
      <c r="M175" s="155"/>
      <c r="N175" s="156"/>
      <c r="O175" s="55"/>
      <c r="P175" s="55"/>
      <c r="Q175" s="55"/>
      <c r="R175" s="55"/>
      <c r="S175" s="55"/>
      <c r="T175" s="56"/>
      <c r="U175" s="29"/>
      <c r="V175" s="29"/>
      <c r="W175" s="29"/>
      <c r="X175" s="29"/>
      <c r="Y175" s="29"/>
      <c r="Z175" s="29"/>
      <c r="AA175" s="29"/>
      <c r="AB175" s="29"/>
      <c r="AC175" s="29"/>
      <c r="AD175" s="29"/>
      <c r="AE175" s="29"/>
      <c r="AT175" s="17" t="s">
        <v>167</v>
      </c>
      <c r="AU175" s="17" t="s">
        <v>82</v>
      </c>
    </row>
    <row r="176" spans="1:65" s="14" customFormat="1" x14ac:dyDescent="0.2">
      <c r="B176" s="163"/>
      <c r="D176" s="153" t="s">
        <v>169</v>
      </c>
      <c r="E176" s="164" t="s">
        <v>1</v>
      </c>
      <c r="F176" s="165" t="s">
        <v>232</v>
      </c>
      <c r="H176" s="166">
        <v>139</v>
      </c>
      <c r="L176" s="163"/>
      <c r="M176" s="167"/>
      <c r="N176" s="168"/>
      <c r="O176" s="168"/>
      <c r="P176" s="168"/>
      <c r="Q176" s="168"/>
      <c r="R176" s="168"/>
      <c r="S176" s="168"/>
      <c r="T176" s="169"/>
      <c r="AT176" s="164" t="s">
        <v>169</v>
      </c>
      <c r="AU176" s="164" t="s">
        <v>82</v>
      </c>
      <c r="AV176" s="14" t="s">
        <v>82</v>
      </c>
      <c r="AW176" s="14" t="s">
        <v>171</v>
      </c>
      <c r="AX176" s="14" t="s">
        <v>72</v>
      </c>
      <c r="AY176" s="164" t="s">
        <v>157</v>
      </c>
    </row>
    <row r="177" spans="1:65" s="14" customFormat="1" x14ac:dyDescent="0.2">
      <c r="B177" s="163"/>
      <c r="D177" s="153" t="s">
        <v>169</v>
      </c>
      <c r="E177" s="164" t="s">
        <v>1</v>
      </c>
      <c r="F177" s="165" t="s">
        <v>233</v>
      </c>
      <c r="H177" s="166">
        <v>148</v>
      </c>
      <c r="L177" s="163"/>
      <c r="M177" s="167"/>
      <c r="N177" s="168"/>
      <c r="O177" s="168"/>
      <c r="P177" s="168"/>
      <c r="Q177" s="168"/>
      <c r="R177" s="168"/>
      <c r="S177" s="168"/>
      <c r="T177" s="169"/>
      <c r="AT177" s="164" t="s">
        <v>169</v>
      </c>
      <c r="AU177" s="164" t="s">
        <v>82</v>
      </c>
      <c r="AV177" s="14" t="s">
        <v>82</v>
      </c>
      <c r="AW177" s="14" t="s">
        <v>171</v>
      </c>
      <c r="AX177" s="14" t="s">
        <v>72</v>
      </c>
      <c r="AY177" s="164" t="s">
        <v>157</v>
      </c>
    </row>
    <row r="178" spans="1:65" s="15" customFormat="1" x14ac:dyDescent="0.2">
      <c r="B178" s="170"/>
      <c r="D178" s="153" t="s">
        <v>169</v>
      </c>
      <c r="E178" s="171" t="s">
        <v>1</v>
      </c>
      <c r="F178" s="172" t="s">
        <v>175</v>
      </c>
      <c r="H178" s="173">
        <v>287</v>
      </c>
      <c r="L178" s="170"/>
      <c r="M178" s="174"/>
      <c r="N178" s="175"/>
      <c r="O178" s="175"/>
      <c r="P178" s="175"/>
      <c r="Q178" s="175"/>
      <c r="R178" s="175"/>
      <c r="S178" s="175"/>
      <c r="T178" s="176"/>
      <c r="AT178" s="171" t="s">
        <v>169</v>
      </c>
      <c r="AU178" s="171" t="s">
        <v>82</v>
      </c>
      <c r="AV178" s="15" t="s">
        <v>165</v>
      </c>
      <c r="AW178" s="15" t="s">
        <v>171</v>
      </c>
      <c r="AX178" s="15" t="s">
        <v>80</v>
      </c>
      <c r="AY178" s="171" t="s">
        <v>157</v>
      </c>
    </row>
    <row r="179" spans="1:65" s="2" customFormat="1" ht="21.75" customHeight="1" x14ac:dyDescent="0.2">
      <c r="A179" s="29"/>
      <c r="B179" s="140"/>
      <c r="C179" s="177" t="s">
        <v>234</v>
      </c>
      <c r="D179" s="177" t="s">
        <v>183</v>
      </c>
      <c r="E179" s="215" t="s">
        <v>235</v>
      </c>
      <c r="F179" s="213" t="s">
        <v>2391</v>
      </c>
      <c r="G179" s="216" t="s">
        <v>236</v>
      </c>
      <c r="H179" s="214">
        <v>18</v>
      </c>
      <c r="I179" s="217"/>
      <c r="J179" s="217">
        <f>ROUND(I179*H179,2)</f>
        <v>0</v>
      </c>
      <c r="K179" s="213" t="s">
        <v>164</v>
      </c>
      <c r="L179" s="183"/>
      <c r="M179" s="184" t="s">
        <v>1</v>
      </c>
      <c r="N179" s="185" t="s">
        <v>37</v>
      </c>
      <c r="O179" s="149">
        <v>0</v>
      </c>
      <c r="P179" s="149">
        <f>O179*H179</f>
        <v>0</v>
      </c>
      <c r="Q179" s="149">
        <v>3.70425</v>
      </c>
      <c r="R179" s="149">
        <f>Q179*H179</f>
        <v>66.676500000000004</v>
      </c>
      <c r="S179" s="149">
        <v>0</v>
      </c>
      <c r="T179" s="150">
        <f>S179*H179</f>
        <v>0</v>
      </c>
      <c r="U179" s="29"/>
      <c r="V179" s="29"/>
      <c r="W179" s="29"/>
      <c r="X179" s="29"/>
      <c r="Y179" s="29"/>
      <c r="Z179" s="29"/>
      <c r="AA179" s="29"/>
      <c r="AB179" s="29"/>
      <c r="AC179" s="29"/>
      <c r="AD179" s="29"/>
      <c r="AE179" s="29"/>
      <c r="AR179" s="151" t="s">
        <v>187</v>
      </c>
      <c r="AT179" s="151" t="s">
        <v>183</v>
      </c>
      <c r="AU179" s="151" t="s">
        <v>82</v>
      </c>
      <c r="AY179" s="17" t="s">
        <v>157</v>
      </c>
      <c r="BE179" s="152">
        <f>IF(N179="základní",J179,0)</f>
        <v>0</v>
      </c>
      <c r="BF179" s="152">
        <f>IF(N179="snížená",J179,0)</f>
        <v>0</v>
      </c>
      <c r="BG179" s="152">
        <f>IF(N179="zákl. přenesená",J179,0)</f>
        <v>0</v>
      </c>
      <c r="BH179" s="152">
        <f>IF(N179="sníž. přenesená",J179,0)</f>
        <v>0</v>
      </c>
      <c r="BI179" s="152">
        <f>IF(N179="nulová",J179,0)</f>
        <v>0</v>
      </c>
      <c r="BJ179" s="17" t="s">
        <v>80</v>
      </c>
      <c r="BK179" s="152">
        <f>ROUND(I179*H179,2)</f>
        <v>0</v>
      </c>
      <c r="BL179" s="17" t="s">
        <v>165</v>
      </c>
      <c r="BM179" s="151" t="s">
        <v>237</v>
      </c>
    </row>
    <row r="180" spans="1:65" s="2" customFormat="1" ht="36" x14ac:dyDescent="0.2">
      <c r="A180" s="29"/>
      <c r="B180" s="140"/>
      <c r="C180" s="177" t="s">
        <v>238</v>
      </c>
      <c r="D180" s="177" t="s">
        <v>183</v>
      </c>
      <c r="E180" s="215" t="s">
        <v>239</v>
      </c>
      <c r="F180" s="213" t="s">
        <v>2392</v>
      </c>
      <c r="G180" s="216" t="s">
        <v>236</v>
      </c>
      <c r="H180" s="214">
        <v>550</v>
      </c>
      <c r="I180" s="217"/>
      <c r="J180" s="217">
        <f>ROUND(I180*H180,2)</f>
        <v>0</v>
      </c>
      <c r="K180" s="213" t="s">
        <v>164</v>
      </c>
      <c r="L180" s="183"/>
      <c r="M180" s="184" t="s">
        <v>1</v>
      </c>
      <c r="N180" s="185" t="s">
        <v>37</v>
      </c>
      <c r="O180" s="149">
        <v>0</v>
      </c>
      <c r="P180" s="149">
        <f>O180*H180</f>
        <v>0</v>
      </c>
      <c r="Q180" s="149">
        <v>0.32700000000000001</v>
      </c>
      <c r="R180" s="149">
        <f>Q180*H180</f>
        <v>179.85</v>
      </c>
      <c r="S180" s="149">
        <v>0</v>
      </c>
      <c r="T180" s="150">
        <f>S180*H180</f>
        <v>0</v>
      </c>
      <c r="U180" s="29"/>
      <c r="V180" s="29"/>
      <c r="W180" s="29"/>
      <c r="X180" s="29"/>
      <c r="Y180" s="29"/>
      <c r="Z180" s="29"/>
      <c r="AA180" s="29"/>
      <c r="AB180" s="29"/>
      <c r="AC180" s="29"/>
      <c r="AD180" s="29"/>
      <c r="AE180" s="29"/>
      <c r="AR180" s="151" t="s">
        <v>187</v>
      </c>
      <c r="AT180" s="151" t="s">
        <v>183</v>
      </c>
      <c r="AU180" s="151" t="s">
        <v>82</v>
      </c>
      <c r="AY180" s="17" t="s">
        <v>157</v>
      </c>
      <c r="BE180" s="152">
        <f>IF(N180="základní",J180,0)</f>
        <v>0</v>
      </c>
      <c r="BF180" s="152">
        <f>IF(N180="snížená",J180,0)</f>
        <v>0</v>
      </c>
      <c r="BG180" s="152">
        <f>IF(N180="zákl. přenesená",J180,0)</f>
        <v>0</v>
      </c>
      <c r="BH180" s="152">
        <f>IF(N180="sníž. přenesená",J180,0)</f>
        <v>0</v>
      </c>
      <c r="BI180" s="152">
        <f>IF(N180="nulová",J180,0)</f>
        <v>0</v>
      </c>
      <c r="BJ180" s="17" t="s">
        <v>80</v>
      </c>
      <c r="BK180" s="152">
        <f>ROUND(I180*H180,2)</f>
        <v>0</v>
      </c>
      <c r="BL180" s="17" t="s">
        <v>165</v>
      </c>
      <c r="BM180" s="151" t="s">
        <v>240</v>
      </c>
    </row>
    <row r="181" spans="1:65" s="2" customFormat="1" ht="48" x14ac:dyDescent="0.2">
      <c r="A181" s="29"/>
      <c r="B181" s="140"/>
      <c r="C181" s="141" t="s">
        <v>241</v>
      </c>
      <c r="D181" s="141" t="s">
        <v>160</v>
      </c>
      <c r="E181" s="142" t="s">
        <v>242</v>
      </c>
      <c r="F181" s="143" t="s">
        <v>243</v>
      </c>
      <c r="G181" s="144" t="s">
        <v>236</v>
      </c>
      <c r="H181" s="145">
        <v>4</v>
      </c>
      <c r="I181" s="146"/>
      <c r="J181" s="146">
        <f>ROUND(I181*H181,2)</f>
        <v>0</v>
      </c>
      <c r="K181" s="143" t="s">
        <v>164</v>
      </c>
      <c r="L181" s="30"/>
      <c r="M181" s="147" t="s">
        <v>1</v>
      </c>
      <c r="N181" s="148" t="s">
        <v>37</v>
      </c>
      <c r="O181" s="149">
        <v>0</v>
      </c>
      <c r="P181" s="149">
        <f>O181*H181</f>
        <v>0</v>
      </c>
      <c r="Q181" s="149">
        <v>0</v>
      </c>
      <c r="R181" s="149">
        <f>Q181*H181</f>
        <v>0</v>
      </c>
      <c r="S181" s="149">
        <v>0</v>
      </c>
      <c r="T181" s="150">
        <f>S181*H181</f>
        <v>0</v>
      </c>
      <c r="U181" s="29"/>
      <c r="V181" s="29"/>
      <c r="W181" s="29"/>
      <c r="X181" s="29"/>
      <c r="Y181" s="29"/>
      <c r="Z181" s="29"/>
      <c r="AA181" s="29"/>
      <c r="AB181" s="29"/>
      <c r="AC181" s="29"/>
      <c r="AD181" s="29"/>
      <c r="AE181" s="29"/>
      <c r="AR181" s="151" t="s">
        <v>165</v>
      </c>
      <c r="AT181" s="151" t="s">
        <v>160</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244</v>
      </c>
    </row>
    <row r="182" spans="1:65" s="2" customFormat="1" ht="29.25" x14ac:dyDescent="0.2">
      <c r="A182" s="29"/>
      <c r="B182" s="30"/>
      <c r="C182" s="29"/>
      <c r="D182" s="153" t="s">
        <v>167</v>
      </c>
      <c r="E182" s="29"/>
      <c r="F182" s="154" t="s">
        <v>245</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82</v>
      </c>
    </row>
    <row r="183" spans="1:65" s="13" customFormat="1" x14ac:dyDescent="0.2">
      <c r="B183" s="157"/>
      <c r="D183" s="153" t="s">
        <v>169</v>
      </c>
      <c r="E183" s="158" t="s">
        <v>1</v>
      </c>
      <c r="F183" s="159" t="s">
        <v>170</v>
      </c>
      <c r="H183" s="158" t="s">
        <v>1</v>
      </c>
      <c r="L183" s="157"/>
      <c r="M183" s="160"/>
      <c r="N183" s="161"/>
      <c r="O183" s="161"/>
      <c r="P183" s="161"/>
      <c r="Q183" s="161"/>
      <c r="R183" s="161"/>
      <c r="S183" s="161"/>
      <c r="T183" s="162"/>
      <c r="AT183" s="158" t="s">
        <v>169</v>
      </c>
      <c r="AU183" s="158" t="s">
        <v>82</v>
      </c>
      <c r="AV183" s="13" t="s">
        <v>80</v>
      </c>
      <c r="AW183" s="13" t="s">
        <v>171</v>
      </c>
      <c r="AX183" s="13" t="s">
        <v>72</v>
      </c>
      <c r="AY183" s="158" t="s">
        <v>157</v>
      </c>
    </row>
    <row r="184" spans="1:65" s="14" customFormat="1" x14ac:dyDescent="0.2">
      <c r="B184" s="163"/>
      <c r="D184" s="153" t="s">
        <v>169</v>
      </c>
      <c r="E184" s="164" t="s">
        <v>1</v>
      </c>
      <c r="F184" s="165" t="s">
        <v>246</v>
      </c>
      <c r="H184" s="166">
        <v>4</v>
      </c>
      <c r="L184" s="163"/>
      <c r="M184" s="167"/>
      <c r="N184" s="168"/>
      <c r="O184" s="168"/>
      <c r="P184" s="168"/>
      <c r="Q184" s="168"/>
      <c r="R184" s="168"/>
      <c r="S184" s="168"/>
      <c r="T184" s="169"/>
      <c r="AT184" s="164" t="s">
        <v>169</v>
      </c>
      <c r="AU184" s="164" t="s">
        <v>82</v>
      </c>
      <c r="AV184" s="14" t="s">
        <v>82</v>
      </c>
      <c r="AW184" s="14" t="s">
        <v>171</v>
      </c>
      <c r="AX184" s="14" t="s">
        <v>72</v>
      </c>
      <c r="AY184" s="164" t="s">
        <v>157</v>
      </c>
    </row>
    <row r="185" spans="1:65" s="15" customFormat="1" x14ac:dyDescent="0.2">
      <c r="B185" s="170"/>
      <c r="D185" s="153" t="s">
        <v>169</v>
      </c>
      <c r="E185" s="171" t="s">
        <v>1</v>
      </c>
      <c r="F185" s="172" t="s">
        <v>175</v>
      </c>
      <c r="H185" s="173">
        <v>4</v>
      </c>
      <c r="L185" s="170"/>
      <c r="M185" s="174"/>
      <c r="N185" s="175"/>
      <c r="O185" s="175"/>
      <c r="P185" s="175"/>
      <c r="Q185" s="175"/>
      <c r="R185" s="175"/>
      <c r="S185" s="175"/>
      <c r="T185" s="176"/>
      <c r="AT185" s="171" t="s">
        <v>169</v>
      </c>
      <c r="AU185" s="171" t="s">
        <v>82</v>
      </c>
      <c r="AV185" s="15" t="s">
        <v>165</v>
      </c>
      <c r="AW185" s="15" t="s">
        <v>171</v>
      </c>
      <c r="AX185" s="15" t="s">
        <v>80</v>
      </c>
      <c r="AY185" s="171" t="s">
        <v>157</v>
      </c>
    </row>
    <row r="186" spans="1:65" s="2" customFormat="1" ht="36" x14ac:dyDescent="0.2">
      <c r="A186" s="29"/>
      <c r="B186" s="140"/>
      <c r="C186" s="141" t="s">
        <v>247</v>
      </c>
      <c r="D186" s="141" t="s">
        <v>160</v>
      </c>
      <c r="E186" s="142" t="s">
        <v>248</v>
      </c>
      <c r="F186" s="143" t="s">
        <v>249</v>
      </c>
      <c r="G186" s="144" t="s">
        <v>236</v>
      </c>
      <c r="H186" s="145">
        <v>376</v>
      </c>
      <c r="I186" s="146"/>
      <c r="J186" s="146">
        <f>ROUND(I186*H186,2)</f>
        <v>0</v>
      </c>
      <c r="K186" s="143" t="s">
        <v>164</v>
      </c>
      <c r="L186" s="30"/>
      <c r="M186" s="147" t="s">
        <v>1</v>
      </c>
      <c r="N186" s="148" t="s">
        <v>37</v>
      </c>
      <c r="O186" s="149">
        <v>0</v>
      </c>
      <c r="P186" s="149">
        <f>O186*H186</f>
        <v>0</v>
      </c>
      <c r="Q186" s="149">
        <v>0</v>
      </c>
      <c r="R186" s="149">
        <f>Q186*H186</f>
        <v>0</v>
      </c>
      <c r="S186" s="149">
        <v>0</v>
      </c>
      <c r="T186" s="150">
        <f>S186*H186</f>
        <v>0</v>
      </c>
      <c r="U186" s="29"/>
      <c r="V186" s="29"/>
      <c r="W186" s="29"/>
      <c r="X186" s="29"/>
      <c r="Y186" s="29"/>
      <c r="Z186" s="29"/>
      <c r="AA186" s="29"/>
      <c r="AB186" s="29"/>
      <c r="AC186" s="29"/>
      <c r="AD186" s="29"/>
      <c r="AE186" s="29"/>
      <c r="AR186" s="151" t="s">
        <v>165</v>
      </c>
      <c r="AT186" s="151" t="s">
        <v>160</v>
      </c>
      <c r="AU186" s="151" t="s">
        <v>82</v>
      </c>
      <c r="AY186" s="17" t="s">
        <v>157</v>
      </c>
      <c r="BE186" s="152">
        <f>IF(N186="základní",J186,0)</f>
        <v>0</v>
      </c>
      <c r="BF186" s="152">
        <f>IF(N186="snížená",J186,0)</f>
        <v>0</v>
      </c>
      <c r="BG186" s="152">
        <f>IF(N186="zákl. přenesená",J186,0)</f>
        <v>0</v>
      </c>
      <c r="BH186" s="152">
        <f>IF(N186="sníž. přenesená",J186,0)</f>
        <v>0</v>
      </c>
      <c r="BI186" s="152">
        <f>IF(N186="nulová",J186,0)</f>
        <v>0</v>
      </c>
      <c r="BJ186" s="17" t="s">
        <v>80</v>
      </c>
      <c r="BK186" s="152">
        <f>ROUND(I186*H186,2)</f>
        <v>0</v>
      </c>
      <c r="BL186" s="17" t="s">
        <v>165</v>
      </c>
      <c r="BM186" s="151" t="s">
        <v>250</v>
      </c>
    </row>
    <row r="187" spans="1:65" s="2" customFormat="1" ht="29.25" x14ac:dyDescent="0.2">
      <c r="A187" s="29"/>
      <c r="B187" s="30"/>
      <c r="C187" s="29"/>
      <c r="D187" s="153" t="s">
        <v>167</v>
      </c>
      <c r="E187" s="29"/>
      <c r="F187" s="154" t="s">
        <v>245</v>
      </c>
      <c r="G187" s="29"/>
      <c r="H187" s="29"/>
      <c r="I187" s="29"/>
      <c r="J187" s="29"/>
      <c r="K187" s="29"/>
      <c r="L187" s="30"/>
      <c r="M187" s="155"/>
      <c r="N187" s="156"/>
      <c r="O187" s="55"/>
      <c r="P187" s="55"/>
      <c r="Q187" s="55"/>
      <c r="R187" s="55"/>
      <c r="S187" s="55"/>
      <c r="T187" s="56"/>
      <c r="U187" s="29"/>
      <c r="V187" s="29"/>
      <c r="W187" s="29"/>
      <c r="X187" s="29"/>
      <c r="Y187" s="29"/>
      <c r="Z187" s="29"/>
      <c r="AA187" s="29"/>
      <c r="AB187" s="29"/>
      <c r="AC187" s="29"/>
      <c r="AD187" s="29"/>
      <c r="AE187" s="29"/>
      <c r="AT187" s="17" t="s">
        <v>167</v>
      </c>
      <c r="AU187" s="17" t="s">
        <v>82</v>
      </c>
    </row>
    <row r="188" spans="1:65" s="2" customFormat="1" ht="84" x14ac:dyDescent="0.2">
      <c r="A188" s="29"/>
      <c r="B188" s="140"/>
      <c r="C188" s="141" t="s">
        <v>251</v>
      </c>
      <c r="D188" s="141" t="s">
        <v>160</v>
      </c>
      <c r="E188" s="142" t="s">
        <v>252</v>
      </c>
      <c r="F188" s="143" t="s">
        <v>253</v>
      </c>
      <c r="G188" s="144" t="s">
        <v>236</v>
      </c>
      <c r="H188" s="145">
        <v>91</v>
      </c>
      <c r="I188" s="146"/>
      <c r="J188" s="146">
        <f>ROUND(I188*H188,2)</f>
        <v>0</v>
      </c>
      <c r="K188" s="143" t="s">
        <v>164</v>
      </c>
      <c r="L188" s="30"/>
      <c r="M188" s="147" t="s">
        <v>1</v>
      </c>
      <c r="N188" s="148" t="s">
        <v>37</v>
      </c>
      <c r="O188" s="149">
        <v>0</v>
      </c>
      <c r="P188" s="149">
        <f>O188*H188</f>
        <v>0</v>
      </c>
      <c r="Q188" s="149">
        <v>0</v>
      </c>
      <c r="R188" s="149">
        <f>Q188*H188</f>
        <v>0</v>
      </c>
      <c r="S188" s="149">
        <v>0</v>
      </c>
      <c r="T188" s="150">
        <f>S188*H188</f>
        <v>0</v>
      </c>
      <c r="U188" s="29"/>
      <c r="V188" s="29"/>
      <c r="W188" s="29"/>
      <c r="X188" s="29"/>
      <c r="Y188" s="29"/>
      <c r="Z188" s="29"/>
      <c r="AA188" s="29"/>
      <c r="AB188" s="29"/>
      <c r="AC188" s="29"/>
      <c r="AD188" s="29"/>
      <c r="AE188" s="29"/>
      <c r="AR188" s="151" t="s">
        <v>165</v>
      </c>
      <c r="AT188" s="151" t="s">
        <v>160</v>
      </c>
      <c r="AU188" s="151" t="s">
        <v>82</v>
      </c>
      <c r="AY188" s="17" t="s">
        <v>157</v>
      </c>
      <c r="BE188" s="152">
        <f>IF(N188="základní",J188,0)</f>
        <v>0</v>
      </c>
      <c r="BF188" s="152">
        <f>IF(N188="snížená",J188,0)</f>
        <v>0</v>
      </c>
      <c r="BG188" s="152">
        <f>IF(N188="zákl. přenesená",J188,0)</f>
        <v>0</v>
      </c>
      <c r="BH188" s="152">
        <f>IF(N188="sníž. přenesená",J188,0)</f>
        <v>0</v>
      </c>
      <c r="BI188" s="152">
        <f>IF(N188="nulová",J188,0)</f>
        <v>0</v>
      </c>
      <c r="BJ188" s="17" t="s">
        <v>80</v>
      </c>
      <c r="BK188" s="152">
        <f>ROUND(I188*H188,2)</f>
        <v>0</v>
      </c>
      <c r="BL188" s="17" t="s">
        <v>165</v>
      </c>
      <c r="BM188" s="151" t="s">
        <v>254</v>
      </c>
    </row>
    <row r="189" spans="1:65" s="2" customFormat="1" ht="48.75" x14ac:dyDescent="0.2">
      <c r="A189" s="29"/>
      <c r="B189" s="30"/>
      <c r="C189" s="29"/>
      <c r="D189" s="153" t="s">
        <v>167</v>
      </c>
      <c r="E189" s="29"/>
      <c r="F189" s="154" t="s">
        <v>255</v>
      </c>
      <c r="G189" s="29"/>
      <c r="H189" s="29"/>
      <c r="I189" s="29"/>
      <c r="J189" s="29"/>
      <c r="K189" s="29"/>
      <c r="L189" s="30"/>
      <c r="M189" s="155"/>
      <c r="N189" s="156"/>
      <c r="O189" s="55"/>
      <c r="P189" s="55"/>
      <c r="Q189" s="55"/>
      <c r="R189" s="55"/>
      <c r="S189" s="55"/>
      <c r="T189" s="56"/>
      <c r="U189" s="29"/>
      <c r="V189" s="29"/>
      <c r="W189" s="29"/>
      <c r="X189" s="29"/>
      <c r="Y189" s="29"/>
      <c r="Z189" s="29"/>
      <c r="AA189" s="29"/>
      <c r="AB189" s="29"/>
      <c r="AC189" s="29"/>
      <c r="AD189" s="29"/>
      <c r="AE189" s="29"/>
      <c r="AT189" s="17" t="s">
        <v>167</v>
      </c>
      <c r="AU189" s="17" t="s">
        <v>82</v>
      </c>
    </row>
    <row r="190" spans="1:65" s="2" customFormat="1" ht="134.25" customHeight="1" x14ac:dyDescent="0.2">
      <c r="A190" s="29"/>
      <c r="B190" s="140"/>
      <c r="C190" s="141" t="s">
        <v>8</v>
      </c>
      <c r="D190" s="141" t="s">
        <v>160</v>
      </c>
      <c r="E190" s="142" t="s">
        <v>256</v>
      </c>
      <c r="F190" s="143" t="s">
        <v>257</v>
      </c>
      <c r="G190" s="144" t="s">
        <v>215</v>
      </c>
      <c r="H190" s="145">
        <v>1.327</v>
      </c>
      <c r="I190" s="146"/>
      <c r="J190" s="146">
        <f>ROUND(I190*H190,2)</f>
        <v>0</v>
      </c>
      <c r="K190" s="143" t="s">
        <v>164</v>
      </c>
      <c r="L190" s="30"/>
      <c r="M190" s="147" t="s">
        <v>1</v>
      </c>
      <c r="N190" s="148" t="s">
        <v>37</v>
      </c>
      <c r="O190" s="149">
        <v>0</v>
      </c>
      <c r="P190" s="149">
        <f>O190*H190</f>
        <v>0</v>
      </c>
      <c r="Q190" s="149">
        <v>0</v>
      </c>
      <c r="R190" s="149">
        <f>Q190*H190</f>
        <v>0</v>
      </c>
      <c r="S190" s="149">
        <v>0</v>
      </c>
      <c r="T190" s="150">
        <f>S190*H190</f>
        <v>0</v>
      </c>
      <c r="U190" s="29"/>
      <c r="V190" s="29"/>
      <c r="W190" s="29"/>
      <c r="X190" s="29"/>
      <c r="Y190" s="29"/>
      <c r="Z190" s="29"/>
      <c r="AA190" s="29"/>
      <c r="AB190" s="29"/>
      <c r="AC190" s="29"/>
      <c r="AD190" s="29"/>
      <c r="AE190" s="29"/>
      <c r="AR190" s="151" t="s">
        <v>165</v>
      </c>
      <c r="AT190" s="151" t="s">
        <v>160</v>
      </c>
      <c r="AU190" s="151" t="s">
        <v>82</v>
      </c>
      <c r="AY190" s="17" t="s">
        <v>157</v>
      </c>
      <c r="BE190" s="152">
        <f>IF(N190="základní",J190,0)</f>
        <v>0</v>
      </c>
      <c r="BF190" s="152">
        <f>IF(N190="snížená",J190,0)</f>
        <v>0</v>
      </c>
      <c r="BG190" s="152">
        <f>IF(N190="zákl. přenesená",J190,0)</f>
        <v>0</v>
      </c>
      <c r="BH190" s="152">
        <f>IF(N190="sníž. přenesená",J190,0)</f>
        <v>0</v>
      </c>
      <c r="BI190" s="152">
        <f>IF(N190="nulová",J190,0)</f>
        <v>0</v>
      </c>
      <c r="BJ190" s="17" t="s">
        <v>80</v>
      </c>
      <c r="BK190" s="152">
        <f>ROUND(I190*H190,2)</f>
        <v>0</v>
      </c>
      <c r="BL190" s="17" t="s">
        <v>165</v>
      </c>
      <c r="BM190" s="151" t="s">
        <v>258</v>
      </c>
    </row>
    <row r="191" spans="1:65" s="2" customFormat="1" ht="78" x14ac:dyDescent="0.2">
      <c r="A191" s="29"/>
      <c r="B191" s="30"/>
      <c r="C191" s="29"/>
      <c r="D191" s="153" t="s">
        <v>167</v>
      </c>
      <c r="E191" s="29"/>
      <c r="F191" s="154" t="s">
        <v>259</v>
      </c>
      <c r="G191" s="29"/>
      <c r="H191" s="29"/>
      <c r="I191" s="29"/>
      <c r="J191" s="29"/>
      <c r="K191" s="29"/>
      <c r="L191" s="30"/>
      <c r="M191" s="155"/>
      <c r="N191" s="156"/>
      <c r="O191" s="55"/>
      <c r="P191" s="55"/>
      <c r="Q191" s="55"/>
      <c r="R191" s="55"/>
      <c r="S191" s="55"/>
      <c r="T191" s="56"/>
      <c r="U191" s="29"/>
      <c r="V191" s="29"/>
      <c r="W191" s="29"/>
      <c r="X191" s="29"/>
      <c r="Y191" s="29"/>
      <c r="Z191" s="29"/>
      <c r="AA191" s="29"/>
      <c r="AB191" s="29"/>
      <c r="AC191" s="29"/>
      <c r="AD191" s="29"/>
      <c r="AE191" s="29"/>
      <c r="AT191" s="17" t="s">
        <v>167</v>
      </c>
      <c r="AU191" s="17" t="s">
        <v>82</v>
      </c>
    </row>
    <row r="192" spans="1:65" s="13" customFormat="1" x14ac:dyDescent="0.2">
      <c r="B192" s="157"/>
      <c r="D192" s="153" t="s">
        <v>169</v>
      </c>
      <c r="E192" s="158" t="s">
        <v>1</v>
      </c>
      <c r="F192" s="159" t="s">
        <v>170</v>
      </c>
      <c r="H192" s="158" t="s">
        <v>1</v>
      </c>
      <c r="L192" s="157"/>
      <c r="M192" s="160"/>
      <c r="N192" s="161"/>
      <c r="O192" s="161"/>
      <c r="P192" s="161"/>
      <c r="Q192" s="161"/>
      <c r="R192" s="161"/>
      <c r="S192" s="161"/>
      <c r="T192" s="162"/>
      <c r="AT192" s="158" t="s">
        <v>169</v>
      </c>
      <c r="AU192" s="158" t="s">
        <v>82</v>
      </c>
      <c r="AV192" s="13" t="s">
        <v>80</v>
      </c>
      <c r="AW192" s="13" t="s">
        <v>171</v>
      </c>
      <c r="AX192" s="13" t="s">
        <v>72</v>
      </c>
      <c r="AY192" s="158" t="s">
        <v>157</v>
      </c>
    </row>
    <row r="193" spans="1:65" s="14" customFormat="1" x14ac:dyDescent="0.2">
      <c r="B193" s="163"/>
      <c r="D193" s="153" t="s">
        <v>169</v>
      </c>
      <c r="E193" s="164" t="s">
        <v>1</v>
      </c>
      <c r="F193" s="165" t="s">
        <v>260</v>
      </c>
      <c r="H193" s="166">
        <v>0.33999999999999997</v>
      </c>
      <c r="L193" s="163"/>
      <c r="M193" s="167"/>
      <c r="N193" s="168"/>
      <c r="O193" s="168"/>
      <c r="P193" s="168"/>
      <c r="Q193" s="168"/>
      <c r="R193" s="168"/>
      <c r="S193" s="168"/>
      <c r="T193" s="169"/>
      <c r="AT193" s="164" t="s">
        <v>169</v>
      </c>
      <c r="AU193" s="164" t="s">
        <v>82</v>
      </c>
      <c r="AV193" s="14" t="s">
        <v>82</v>
      </c>
      <c r="AW193" s="14" t="s">
        <v>171</v>
      </c>
      <c r="AX193" s="14" t="s">
        <v>72</v>
      </c>
      <c r="AY193" s="164" t="s">
        <v>157</v>
      </c>
    </row>
    <row r="194" spans="1:65" s="14" customFormat="1" x14ac:dyDescent="0.2">
      <c r="B194" s="163"/>
      <c r="D194" s="153" t="s">
        <v>169</v>
      </c>
      <c r="E194" s="164" t="s">
        <v>1</v>
      </c>
      <c r="F194" s="165" t="s">
        <v>261</v>
      </c>
      <c r="H194" s="166">
        <v>0.98699999999999999</v>
      </c>
      <c r="L194" s="163"/>
      <c r="M194" s="167"/>
      <c r="N194" s="168"/>
      <c r="O194" s="168"/>
      <c r="P194" s="168"/>
      <c r="Q194" s="168"/>
      <c r="R194" s="168"/>
      <c r="S194" s="168"/>
      <c r="T194" s="169"/>
      <c r="AT194" s="164" t="s">
        <v>169</v>
      </c>
      <c r="AU194" s="164" t="s">
        <v>82</v>
      </c>
      <c r="AV194" s="14" t="s">
        <v>82</v>
      </c>
      <c r="AW194" s="14" t="s">
        <v>171</v>
      </c>
      <c r="AX194" s="14" t="s">
        <v>72</v>
      </c>
      <c r="AY194" s="164" t="s">
        <v>157</v>
      </c>
    </row>
    <row r="195" spans="1:65" s="15" customFormat="1" x14ac:dyDescent="0.2">
      <c r="B195" s="170"/>
      <c r="D195" s="153" t="s">
        <v>169</v>
      </c>
      <c r="E195" s="171" t="s">
        <v>1</v>
      </c>
      <c r="F195" s="172" t="s">
        <v>175</v>
      </c>
      <c r="H195" s="173">
        <v>1.327</v>
      </c>
      <c r="L195" s="170"/>
      <c r="M195" s="174"/>
      <c r="N195" s="175"/>
      <c r="O195" s="175"/>
      <c r="P195" s="175"/>
      <c r="Q195" s="175"/>
      <c r="R195" s="175"/>
      <c r="S195" s="175"/>
      <c r="T195" s="176"/>
      <c r="AT195" s="171" t="s">
        <v>169</v>
      </c>
      <c r="AU195" s="171" t="s">
        <v>82</v>
      </c>
      <c r="AV195" s="15" t="s">
        <v>165</v>
      </c>
      <c r="AW195" s="15" t="s">
        <v>171</v>
      </c>
      <c r="AX195" s="15" t="s">
        <v>80</v>
      </c>
      <c r="AY195" s="171" t="s">
        <v>157</v>
      </c>
    </row>
    <row r="196" spans="1:65" s="2" customFormat="1" ht="128.65" customHeight="1" x14ac:dyDescent="0.2">
      <c r="A196" s="29"/>
      <c r="B196" s="140"/>
      <c r="C196" s="141" t="s">
        <v>262</v>
      </c>
      <c r="D196" s="141" t="s">
        <v>160</v>
      </c>
      <c r="E196" s="142" t="s">
        <v>263</v>
      </c>
      <c r="F196" s="143" t="s">
        <v>264</v>
      </c>
      <c r="G196" s="144" t="s">
        <v>215</v>
      </c>
      <c r="H196" s="145">
        <v>1.327</v>
      </c>
      <c r="I196" s="146"/>
      <c r="J196" s="146">
        <f>ROUND(I196*H196,2)</f>
        <v>0</v>
      </c>
      <c r="K196" s="143" t="s">
        <v>164</v>
      </c>
      <c r="L196" s="30"/>
      <c r="M196" s="147" t="s">
        <v>1</v>
      </c>
      <c r="N196" s="148" t="s">
        <v>37</v>
      </c>
      <c r="O196" s="149">
        <v>0</v>
      </c>
      <c r="P196" s="149">
        <f>O196*H196</f>
        <v>0</v>
      </c>
      <c r="Q196" s="149">
        <v>0</v>
      </c>
      <c r="R196" s="149">
        <f>Q196*H196</f>
        <v>0</v>
      </c>
      <c r="S196" s="149">
        <v>0</v>
      </c>
      <c r="T196" s="150">
        <f>S196*H196</f>
        <v>0</v>
      </c>
      <c r="U196" s="29"/>
      <c r="V196" s="29"/>
      <c r="W196" s="29"/>
      <c r="X196" s="29"/>
      <c r="Y196" s="29"/>
      <c r="Z196" s="29"/>
      <c r="AA196" s="29"/>
      <c r="AB196" s="29"/>
      <c r="AC196" s="29"/>
      <c r="AD196" s="29"/>
      <c r="AE196" s="29"/>
      <c r="AR196" s="151" t="s">
        <v>165</v>
      </c>
      <c r="AT196" s="151" t="s">
        <v>160</v>
      </c>
      <c r="AU196" s="151" t="s">
        <v>82</v>
      </c>
      <c r="AY196" s="17" t="s">
        <v>157</v>
      </c>
      <c r="BE196" s="152">
        <f>IF(N196="základní",J196,0)</f>
        <v>0</v>
      </c>
      <c r="BF196" s="152">
        <f>IF(N196="snížená",J196,0)</f>
        <v>0</v>
      </c>
      <c r="BG196" s="152">
        <f>IF(N196="zákl. přenesená",J196,0)</f>
        <v>0</v>
      </c>
      <c r="BH196" s="152">
        <f>IF(N196="sníž. přenesená",J196,0)</f>
        <v>0</v>
      </c>
      <c r="BI196" s="152">
        <f>IF(N196="nulová",J196,0)</f>
        <v>0</v>
      </c>
      <c r="BJ196" s="17" t="s">
        <v>80</v>
      </c>
      <c r="BK196" s="152">
        <f>ROUND(I196*H196,2)</f>
        <v>0</v>
      </c>
      <c r="BL196" s="17" t="s">
        <v>165</v>
      </c>
      <c r="BM196" s="151" t="s">
        <v>265</v>
      </c>
    </row>
    <row r="197" spans="1:65" s="2" customFormat="1" ht="78" x14ac:dyDescent="0.2">
      <c r="A197" s="29"/>
      <c r="B197" s="30"/>
      <c r="C197" s="29"/>
      <c r="D197" s="153" t="s">
        <v>167</v>
      </c>
      <c r="E197" s="29"/>
      <c r="F197" s="154" t="s">
        <v>266</v>
      </c>
      <c r="G197" s="29"/>
      <c r="H197" s="29"/>
      <c r="I197" s="29"/>
      <c r="J197" s="29"/>
      <c r="K197" s="29"/>
      <c r="L197" s="30"/>
      <c r="M197" s="155"/>
      <c r="N197" s="156"/>
      <c r="O197" s="55"/>
      <c r="P197" s="55"/>
      <c r="Q197" s="55"/>
      <c r="R197" s="55"/>
      <c r="S197" s="55"/>
      <c r="T197" s="56"/>
      <c r="U197" s="29"/>
      <c r="V197" s="29"/>
      <c r="W197" s="29"/>
      <c r="X197" s="29"/>
      <c r="Y197" s="29"/>
      <c r="Z197" s="29"/>
      <c r="AA197" s="29"/>
      <c r="AB197" s="29"/>
      <c r="AC197" s="29"/>
      <c r="AD197" s="29"/>
      <c r="AE197" s="29"/>
      <c r="AT197" s="17" t="s">
        <v>167</v>
      </c>
      <c r="AU197" s="17" t="s">
        <v>82</v>
      </c>
    </row>
    <row r="198" spans="1:65" s="13" customFormat="1" x14ac:dyDescent="0.2">
      <c r="B198" s="157"/>
      <c r="D198" s="153" t="s">
        <v>169</v>
      </c>
      <c r="E198" s="158" t="s">
        <v>1</v>
      </c>
      <c r="F198" s="159" t="s">
        <v>170</v>
      </c>
      <c r="H198" s="158" t="s">
        <v>1</v>
      </c>
      <c r="L198" s="157"/>
      <c r="M198" s="160"/>
      <c r="N198" s="161"/>
      <c r="O198" s="161"/>
      <c r="P198" s="161"/>
      <c r="Q198" s="161"/>
      <c r="R198" s="161"/>
      <c r="S198" s="161"/>
      <c r="T198" s="162"/>
      <c r="AT198" s="158" t="s">
        <v>169</v>
      </c>
      <c r="AU198" s="158" t="s">
        <v>82</v>
      </c>
      <c r="AV198" s="13" t="s">
        <v>80</v>
      </c>
      <c r="AW198" s="13" t="s">
        <v>171</v>
      </c>
      <c r="AX198" s="13" t="s">
        <v>72</v>
      </c>
      <c r="AY198" s="158" t="s">
        <v>157</v>
      </c>
    </row>
    <row r="199" spans="1:65" s="14" customFormat="1" x14ac:dyDescent="0.2">
      <c r="B199" s="163"/>
      <c r="D199" s="153" t="s">
        <v>169</v>
      </c>
      <c r="E199" s="164" t="s">
        <v>1</v>
      </c>
      <c r="F199" s="165" t="s">
        <v>260</v>
      </c>
      <c r="H199" s="166">
        <v>0.34</v>
      </c>
      <c r="L199" s="163"/>
      <c r="M199" s="167"/>
      <c r="N199" s="168"/>
      <c r="O199" s="168"/>
      <c r="P199" s="168"/>
      <c r="Q199" s="168"/>
      <c r="R199" s="168"/>
      <c r="S199" s="168"/>
      <c r="T199" s="169"/>
      <c r="AT199" s="164" t="s">
        <v>169</v>
      </c>
      <c r="AU199" s="164" t="s">
        <v>82</v>
      </c>
      <c r="AV199" s="14" t="s">
        <v>82</v>
      </c>
      <c r="AW199" s="14" t="s">
        <v>171</v>
      </c>
      <c r="AX199" s="14" t="s">
        <v>72</v>
      </c>
      <c r="AY199" s="164" t="s">
        <v>157</v>
      </c>
    </row>
    <row r="200" spans="1:65" s="14" customFormat="1" x14ac:dyDescent="0.2">
      <c r="B200" s="163"/>
      <c r="D200" s="153" t="s">
        <v>169</v>
      </c>
      <c r="E200" s="164" t="s">
        <v>1</v>
      </c>
      <c r="F200" s="165" t="s">
        <v>261</v>
      </c>
      <c r="H200" s="166">
        <v>0.98699999999999999</v>
      </c>
      <c r="L200" s="163"/>
      <c r="M200" s="167"/>
      <c r="N200" s="168"/>
      <c r="O200" s="168"/>
      <c r="P200" s="168"/>
      <c r="Q200" s="168"/>
      <c r="R200" s="168"/>
      <c r="S200" s="168"/>
      <c r="T200" s="169"/>
      <c r="AT200" s="164" t="s">
        <v>169</v>
      </c>
      <c r="AU200" s="164" t="s">
        <v>82</v>
      </c>
      <c r="AV200" s="14" t="s">
        <v>82</v>
      </c>
      <c r="AW200" s="14" t="s">
        <v>171</v>
      </c>
      <c r="AX200" s="14" t="s">
        <v>72</v>
      </c>
      <c r="AY200" s="164" t="s">
        <v>157</v>
      </c>
    </row>
    <row r="201" spans="1:65" s="15" customFormat="1" x14ac:dyDescent="0.2">
      <c r="B201" s="170"/>
      <c r="D201" s="153" t="s">
        <v>169</v>
      </c>
      <c r="E201" s="171" t="s">
        <v>1</v>
      </c>
      <c r="F201" s="172" t="s">
        <v>175</v>
      </c>
      <c r="H201" s="173">
        <v>1.327</v>
      </c>
      <c r="L201" s="170"/>
      <c r="M201" s="174"/>
      <c r="N201" s="175"/>
      <c r="O201" s="175"/>
      <c r="P201" s="175"/>
      <c r="Q201" s="175"/>
      <c r="R201" s="175"/>
      <c r="S201" s="175"/>
      <c r="T201" s="176"/>
      <c r="AT201" s="171" t="s">
        <v>169</v>
      </c>
      <c r="AU201" s="171" t="s">
        <v>82</v>
      </c>
      <c r="AV201" s="15" t="s">
        <v>165</v>
      </c>
      <c r="AW201" s="15" t="s">
        <v>171</v>
      </c>
      <c r="AX201" s="15" t="s">
        <v>80</v>
      </c>
      <c r="AY201" s="171" t="s">
        <v>157</v>
      </c>
    </row>
    <row r="202" spans="1:65" s="2" customFormat="1" ht="134.25" customHeight="1" x14ac:dyDescent="0.2">
      <c r="A202" s="29"/>
      <c r="B202" s="140"/>
      <c r="C202" s="141" t="s">
        <v>267</v>
      </c>
      <c r="D202" s="141" t="s">
        <v>160</v>
      </c>
      <c r="E202" s="142" t="s">
        <v>268</v>
      </c>
      <c r="F202" s="143" t="s">
        <v>269</v>
      </c>
      <c r="G202" s="144" t="s">
        <v>215</v>
      </c>
      <c r="H202" s="145">
        <v>1.327</v>
      </c>
      <c r="I202" s="146"/>
      <c r="J202" s="146">
        <f>ROUND(I202*H202,2)</f>
        <v>0</v>
      </c>
      <c r="K202" s="143" t="s">
        <v>164</v>
      </c>
      <c r="L202" s="30"/>
      <c r="M202" s="147" t="s">
        <v>1</v>
      </c>
      <c r="N202" s="148" t="s">
        <v>37</v>
      </c>
      <c r="O202" s="149">
        <v>0</v>
      </c>
      <c r="P202" s="149">
        <f>O202*H202</f>
        <v>0</v>
      </c>
      <c r="Q202" s="149">
        <v>0</v>
      </c>
      <c r="R202" s="149">
        <f>Q202*H202</f>
        <v>0</v>
      </c>
      <c r="S202" s="149">
        <v>0</v>
      </c>
      <c r="T202" s="150">
        <f>S202*H202</f>
        <v>0</v>
      </c>
      <c r="U202" s="29"/>
      <c r="V202" s="29"/>
      <c r="W202" s="29"/>
      <c r="X202" s="29"/>
      <c r="Y202" s="29"/>
      <c r="Z202" s="29"/>
      <c r="AA202" s="29"/>
      <c r="AB202" s="29"/>
      <c r="AC202" s="29"/>
      <c r="AD202" s="29"/>
      <c r="AE202" s="29"/>
      <c r="AR202" s="151" t="s">
        <v>165</v>
      </c>
      <c r="AT202" s="151" t="s">
        <v>160</v>
      </c>
      <c r="AU202" s="151" t="s">
        <v>82</v>
      </c>
      <c r="AY202" s="17" t="s">
        <v>157</v>
      </c>
      <c r="BE202" s="152">
        <f>IF(N202="základní",J202,0)</f>
        <v>0</v>
      </c>
      <c r="BF202" s="152">
        <f>IF(N202="snížená",J202,0)</f>
        <v>0</v>
      </c>
      <c r="BG202" s="152">
        <f>IF(N202="zákl. přenesená",J202,0)</f>
        <v>0</v>
      </c>
      <c r="BH202" s="152">
        <f>IF(N202="sníž. přenesená",J202,0)</f>
        <v>0</v>
      </c>
      <c r="BI202" s="152">
        <f>IF(N202="nulová",J202,0)</f>
        <v>0</v>
      </c>
      <c r="BJ202" s="17" t="s">
        <v>80</v>
      </c>
      <c r="BK202" s="152">
        <f>ROUND(I202*H202,2)</f>
        <v>0</v>
      </c>
      <c r="BL202" s="17" t="s">
        <v>165</v>
      </c>
      <c r="BM202" s="151" t="s">
        <v>270</v>
      </c>
    </row>
    <row r="203" spans="1:65" s="2" customFormat="1" ht="78" x14ac:dyDescent="0.2">
      <c r="A203" s="29"/>
      <c r="B203" s="30"/>
      <c r="C203" s="29"/>
      <c r="D203" s="153" t="s">
        <v>167</v>
      </c>
      <c r="E203" s="29"/>
      <c r="F203" s="154" t="s">
        <v>271</v>
      </c>
      <c r="G203" s="29"/>
      <c r="H203" s="29"/>
      <c r="I203" s="29"/>
      <c r="J203" s="29"/>
      <c r="K203" s="29"/>
      <c r="L203" s="30"/>
      <c r="M203" s="155"/>
      <c r="N203" s="156"/>
      <c r="O203" s="55"/>
      <c r="P203" s="55"/>
      <c r="Q203" s="55"/>
      <c r="R203" s="55"/>
      <c r="S203" s="55"/>
      <c r="T203" s="56"/>
      <c r="U203" s="29"/>
      <c r="V203" s="29"/>
      <c r="W203" s="29"/>
      <c r="X203" s="29"/>
      <c r="Y203" s="29"/>
      <c r="Z203" s="29"/>
      <c r="AA203" s="29"/>
      <c r="AB203" s="29"/>
      <c r="AC203" s="29"/>
      <c r="AD203" s="29"/>
      <c r="AE203" s="29"/>
      <c r="AT203" s="17" t="s">
        <v>167</v>
      </c>
      <c r="AU203" s="17" t="s">
        <v>82</v>
      </c>
    </row>
    <row r="204" spans="1:65" s="13" customFormat="1" x14ac:dyDescent="0.2">
      <c r="B204" s="157"/>
      <c r="D204" s="153" t="s">
        <v>169</v>
      </c>
      <c r="E204" s="158" t="s">
        <v>1</v>
      </c>
      <c r="F204" s="159" t="s">
        <v>170</v>
      </c>
      <c r="H204" s="158" t="s">
        <v>1</v>
      </c>
      <c r="L204" s="157"/>
      <c r="M204" s="160"/>
      <c r="N204" s="161"/>
      <c r="O204" s="161"/>
      <c r="P204" s="161"/>
      <c r="Q204" s="161"/>
      <c r="R204" s="161"/>
      <c r="S204" s="161"/>
      <c r="T204" s="162"/>
      <c r="AT204" s="158" t="s">
        <v>169</v>
      </c>
      <c r="AU204" s="158" t="s">
        <v>82</v>
      </c>
      <c r="AV204" s="13" t="s">
        <v>80</v>
      </c>
      <c r="AW204" s="13" t="s">
        <v>171</v>
      </c>
      <c r="AX204" s="13" t="s">
        <v>72</v>
      </c>
      <c r="AY204" s="158" t="s">
        <v>157</v>
      </c>
    </row>
    <row r="205" spans="1:65" s="14" customFormat="1" x14ac:dyDescent="0.2">
      <c r="B205" s="163"/>
      <c r="D205" s="153" t="s">
        <v>169</v>
      </c>
      <c r="E205" s="164" t="s">
        <v>1</v>
      </c>
      <c r="F205" s="165" t="s">
        <v>260</v>
      </c>
      <c r="H205" s="166">
        <v>0.34</v>
      </c>
      <c r="L205" s="163"/>
      <c r="M205" s="167"/>
      <c r="N205" s="168"/>
      <c r="O205" s="168"/>
      <c r="P205" s="168"/>
      <c r="Q205" s="168"/>
      <c r="R205" s="168"/>
      <c r="S205" s="168"/>
      <c r="T205" s="169"/>
      <c r="AT205" s="164" t="s">
        <v>169</v>
      </c>
      <c r="AU205" s="164" t="s">
        <v>82</v>
      </c>
      <c r="AV205" s="14" t="s">
        <v>82</v>
      </c>
      <c r="AW205" s="14" t="s">
        <v>171</v>
      </c>
      <c r="AX205" s="14" t="s">
        <v>72</v>
      </c>
      <c r="AY205" s="164" t="s">
        <v>157</v>
      </c>
    </row>
    <row r="206" spans="1:65" s="14" customFormat="1" x14ac:dyDescent="0.2">
      <c r="B206" s="163"/>
      <c r="D206" s="153" t="s">
        <v>169</v>
      </c>
      <c r="E206" s="164" t="s">
        <v>1</v>
      </c>
      <c r="F206" s="165" t="s">
        <v>261</v>
      </c>
      <c r="H206" s="166">
        <v>0.98699999999999999</v>
      </c>
      <c r="L206" s="163"/>
      <c r="M206" s="167"/>
      <c r="N206" s="168"/>
      <c r="O206" s="168"/>
      <c r="P206" s="168"/>
      <c r="Q206" s="168"/>
      <c r="R206" s="168"/>
      <c r="S206" s="168"/>
      <c r="T206" s="169"/>
      <c r="AT206" s="164" t="s">
        <v>169</v>
      </c>
      <c r="AU206" s="164" t="s">
        <v>82</v>
      </c>
      <c r="AV206" s="14" t="s">
        <v>82</v>
      </c>
      <c r="AW206" s="14" t="s">
        <v>171</v>
      </c>
      <c r="AX206" s="14" t="s">
        <v>72</v>
      </c>
      <c r="AY206" s="164" t="s">
        <v>157</v>
      </c>
    </row>
    <row r="207" spans="1:65" s="15" customFormat="1" x14ac:dyDescent="0.2">
      <c r="B207" s="170"/>
      <c r="D207" s="153" t="s">
        <v>169</v>
      </c>
      <c r="E207" s="171" t="s">
        <v>1</v>
      </c>
      <c r="F207" s="172" t="s">
        <v>175</v>
      </c>
      <c r="H207" s="173">
        <v>1.327</v>
      </c>
      <c r="L207" s="170"/>
      <c r="M207" s="174"/>
      <c r="N207" s="175"/>
      <c r="O207" s="175"/>
      <c r="P207" s="175"/>
      <c r="Q207" s="175"/>
      <c r="R207" s="175"/>
      <c r="S207" s="175"/>
      <c r="T207" s="176"/>
      <c r="AT207" s="171" t="s">
        <v>169</v>
      </c>
      <c r="AU207" s="171" t="s">
        <v>82</v>
      </c>
      <c r="AV207" s="15" t="s">
        <v>165</v>
      </c>
      <c r="AW207" s="15" t="s">
        <v>171</v>
      </c>
      <c r="AX207" s="15" t="s">
        <v>80</v>
      </c>
      <c r="AY207" s="171" t="s">
        <v>157</v>
      </c>
    </row>
    <row r="208" spans="1:65" s="2" customFormat="1" ht="16.5" customHeight="1" x14ac:dyDescent="0.2">
      <c r="A208" s="29"/>
      <c r="B208" s="140"/>
      <c r="C208" s="141" t="s">
        <v>272</v>
      </c>
      <c r="D208" s="141" t="s">
        <v>160</v>
      </c>
      <c r="E208" s="142" t="s">
        <v>273</v>
      </c>
      <c r="F208" s="143" t="s">
        <v>274</v>
      </c>
      <c r="G208" s="144" t="s">
        <v>275</v>
      </c>
      <c r="H208" s="145">
        <v>1127</v>
      </c>
      <c r="I208" s="146"/>
      <c r="J208" s="146">
        <f>ROUND(I208*H208,2)</f>
        <v>0</v>
      </c>
      <c r="K208" s="143" t="s">
        <v>1</v>
      </c>
      <c r="L208" s="30"/>
      <c r="M208" s="147" t="s">
        <v>1</v>
      </c>
      <c r="N208" s="148" t="s">
        <v>37</v>
      </c>
      <c r="O208" s="149">
        <v>0</v>
      </c>
      <c r="P208" s="149">
        <f>O208*H208</f>
        <v>0</v>
      </c>
      <c r="Q208" s="149">
        <v>0</v>
      </c>
      <c r="R208" s="149">
        <f>Q208*H208</f>
        <v>0</v>
      </c>
      <c r="S208" s="149">
        <v>0</v>
      </c>
      <c r="T208" s="150">
        <f>S208*H208</f>
        <v>0</v>
      </c>
      <c r="U208" s="29"/>
      <c r="V208" s="29"/>
      <c r="W208" s="29"/>
      <c r="X208" s="29"/>
      <c r="Y208" s="29"/>
      <c r="Z208" s="29"/>
      <c r="AA208" s="29"/>
      <c r="AB208" s="29"/>
      <c r="AC208" s="29"/>
      <c r="AD208" s="29"/>
      <c r="AE208" s="29"/>
      <c r="AR208" s="151" t="s">
        <v>165</v>
      </c>
      <c r="AT208" s="151" t="s">
        <v>160</v>
      </c>
      <c r="AU208" s="151" t="s">
        <v>82</v>
      </c>
      <c r="AY208" s="17" t="s">
        <v>157</v>
      </c>
      <c r="BE208" s="152">
        <f>IF(N208="základní",J208,0)</f>
        <v>0</v>
      </c>
      <c r="BF208" s="152">
        <f>IF(N208="snížená",J208,0)</f>
        <v>0</v>
      </c>
      <c r="BG208" s="152">
        <f>IF(N208="zákl. přenesená",J208,0)</f>
        <v>0</v>
      </c>
      <c r="BH208" s="152">
        <f>IF(N208="sníž. přenesená",J208,0)</f>
        <v>0</v>
      </c>
      <c r="BI208" s="152">
        <f>IF(N208="nulová",J208,0)</f>
        <v>0</v>
      </c>
      <c r="BJ208" s="17" t="s">
        <v>80</v>
      </c>
      <c r="BK208" s="152">
        <f>ROUND(I208*H208,2)</f>
        <v>0</v>
      </c>
      <c r="BL208" s="17" t="s">
        <v>165</v>
      </c>
      <c r="BM208" s="151" t="s">
        <v>276</v>
      </c>
    </row>
    <row r="209" spans="1:65" s="2" customFormat="1" ht="107.25" x14ac:dyDescent="0.2">
      <c r="A209" s="29"/>
      <c r="B209" s="30"/>
      <c r="C209" s="29"/>
      <c r="D209" s="153" t="s">
        <v>167</v>
      </c>
      <c r="E209" s="29"/>
      <c r="F209" s="154" t="s">
        <v>277</v>
      </c>
      <c r="G209" s="29"/>
      <c r="H209" s="29"/>
      <c r="I209" s="29"/>
      <c r="J209" s="29"/>
      <c r="K209" s="29"/>
      <c r="L209" s="30"/>
      <c r="M209" s="155"/>
      <c r="N209" s="156"/>
      <c r="O209" s="55"/>
      <c r="P209" s="55"/>
      <c r="Q209" s="55"/>
      <c r="R209" s="55"/>
      <c r="S209" s="55"/>
      <c r="T209" s="56"/>
      <c r="U209" s="29"/>
      <c r="V209" s="29"/>
      <c r="W209" s="29"/>
      <c r="X209" s="29"/>
      <c r="Y209" s="29"/>
      <c r="Z209" s="29"/>
      <c r="AA209" s="29"/>
      <c r="AB209" s="29"/>
      <c r="AC209" s="29"/>
      <c r="AD209" s="29"/>
      <c r="AE209" s="29"/>
      <c r="AT209" s="17" t="s">
        <v>167</v>
      </c>
      <c r="AU209" s="17" t="s">
        <v>82</v>
      </c>
    </row>
    <row r="210" spans="1:65" s="13" customFormat="1" x14ac:dyDescent="0.2">
      <c r="B210" s="157"/>
      <c r="D210" s="153" t="s">
        <v>169</v>
      </c>
      <c r="E210" s="158" t="s">
        <v>1</v>
      </c>
      <c r="F210" s="159" t="s">
        <v>278</v>
      </c>
      <c r="H210" s="158" t="s">
        <v>1</v>
      </c>
      <c r="L210" s="157"/>
      <c r="M210" s="160"/>
      <c r="N210" s="161"/>
      <c r="O210" s="161"/>
      <c r="P210" s="161"/>
      <c r="Q210" s="161"/>
      <c r="R210" s="161"/>
      <c r="S210" s="161"/>
      <c r="T210" s="162"/>
      <c r="AT210" s="158" t="s">
        <v>169</v>
      </c>
      <c r="AU210" s="158" t="s">
        <v>82</v>
      </c>
      <c r="AV210" s="13" t="s">
        <v>80</v>
      </c>
      <c r="AW210" s="13" t="s">
        <v>171</v>
      </c>
      <c r="AX210" s="13" t="s">
        <v>72</v>
      </c>
      <c r="AY210" s="158" t="s">
        <v>157</v>
      </c>
    </row>
    <row r="211" spans="1:65" s="13" customFormat="1" x14ac:dyDescent="0.2">
      <c r="B211" s="157"/>
      <c r="D211" s="153" t="s">
        <v>169</v>
      </c>
      <c r="E211" s="158" t="s">
        <v>1</v>
      </c>
      <c r="F211" s="159" t="s">
        <v>279</v>
      </c>
      <c r="H211" s="158" t="s">
        <v>1</v>
      </c>
      <c r="L211" s="157"/>
      <c r="M211" s="160"/>
      <c r="N211" s="161"/>
      <c r="O211" s="161"/>
      <c r="P211" s="161"/>
      <c r="Q211" s="161"/>
      <c r="R211" s="161"/>
      <c r="S211" s="161"/>
      <c r="T211" s="162"/>
      <c r="AT211" s="158" t="s">
        <v>169</v>
      </c>
      <c r="AU211" s="158" t="s">
        <v>82</v>
      </c>
      <c r="AV211" s="13" t="s">
        <v>80</v>
      </c>
      <c r="AW211" s="13" t="s">
        <v>171</v>
      </c>
      <c r="AX211" s="13" t="s">
        <v>72</v>
      </c>
      <c r="AY211" s="158" t="s">
        <v>157</v>
      </c>
    </row>
    <row r="212" spans="1:65" s="13" customFormat="1" x14ac:dyDescent="0.2">
      <c r="B212" s="157"/>
      <c r="D212" s="153" t="s">
        <v>169</v>
      </c>
      <c r="E212" s="158" t="s">
        <v>1</v>
      </c>
      <c r="F212" s="159" t="s">
        <v>280</v>
      </c>
      <c r="H212" s="158" t="s">
        <v>1</v>
      </c>
      <c r="L212" s="157"/>
      <c r="M212" s="160"/>
      <c r="N212" s="161"/>
      <c r="O212" s="161"/>
      <c r="P212" s="161"/>
      <c r="Q212" s="161"/>
      <c r="R212" s="161"/>
      <c r="S212" s="161"/>
      <c r="T212" s="162"/>
      <c r="AT212" s="158" t="s">
        <v>169</v>
      </c>
      <c r="AU212" s="158" t="s">
        <v>82</v>
      </c>
      <c r="AV212" s="13" t="s">
        <v>80</v>
      </c>
      <c r="AW212" s="13" t="s">
        <v>171</v>
      </c>
      <c r="AX212" s="13" t="s">
        <v>72</v>
      </c>
      <c r="AY212" s="158" t="s">
        <v>157</v>
      </c>
    </row>
    <row r="213" spans="1:65" s="13" customFormat="1" ht="33.75" x14ac:dyDescent="0.2">
      <c r="B213" s="157"/>
      <c r="D213" s="153" t="s">
        <v>169</v>
      </c>
      <c r="E213" s="158" t="s">
        <v>1</v>
      </c>
      <c r="F213" s="159" t="s">
        <v>281</v>
      </c>
      <c r="H213" s="158" t="s">
        <v>1</v>
      </c>
      <c r="L213" s="157"/>
      <c r="M213" s="160"/>
      <c r="N213" s="161"/>
      <c r="O213" s="161"/>
      <c r="P213" s="161"/>
      <c r="Q213" s="161"/>
      <c r="R213" s="161"/>
      <c r="S213" s="161"/>
      <c r="T213" s="162"/>
      <c r="AT213" s="158" t="s">
        <v>169</v>
      </c>
      <c r="AU213" s="158" t="s">
        <v>82</v>
      </c>
      <c r="AV213" s="13" t="s">
        <v>80</v>
      </c>
      <c r="AW213" s="13" t="s">
        <v>171</v>
      </c>
      <c r="AX213" s="13" t="s">
        <v>72</v>
      </c>
      <c r="AY213" s="158" t="s">
        <v>157</v>
      </c>
    </row>
    <row r="214" spans="1:65" s="13" customFormat="1" ht="22.5" x14ac:dyDescent="0.2">
      <c r="B214" s="157"/>
      <c r="D214" s="153" t="s">
        <v>169</v>
      </c>
      <c r="E214" s="158" t="s">
        <v>1</v>
      </c>
      <c r="F214" s="159" t="s">
        <v>282</v>
      </c>
      <c r="H214" s="158" t="s">
        <v>1</v>
      </c>
      <c r="L214" s="157"/>
      <c r="M214" s="160"/>
      <c r="N214" s="161"/>
      <c r="O214" s="161"/>
      <c r="P214" s="161"/>
      <c r="Q214" s="161"/>
      <c r="R214" s="161"/>
      <c r="S214" s="161"/>
      <c r="T214" s="162"/>
      <c r="AT214" s="158" t="s">
        <v>169</v>
      </c>
      <c r="AU214" s="158" t="s">
        <v>82</v>
      </c>
      <c r="AV214" s="13" t="s">
        <v>80</v>
      </c>
      <c r="AW214" s="13" t="s">
        <v>171</v>
      </c>
      <c r="AX214" s="13" t="s">
        <v>72</v>
      </c>
      <c r="AY214" s="158" t="s">
        <v>157</v>
      </c>
    </row>
    <row r="215" spans="1:65" s="13" customFormat="1" ht="33.75" x14ac:dyDescent="0.2">
      <c r="B215" s="157"/>
      <c r="D215" s="153" t="s">
        <v>169</v>
      </c>
      <c r="E215" s="158" t="s">
        <v>1</v>
      </c>
      <c r="F215" s="159" t="s">
        <v>283</v>
      </c>
      <c r="H215" s="158" t="s">
        <v>1</v>
      </c>
      <c r="L215" s="157"/>
      <c r="M215" s="160"/>
      <c r="N215" s="161"/>
      <c r="O215" s="161"/>
      <c r="P215" s="161"/>
      <c r="Q215" s="161"/>
      <c r="R215" s="161"/>
      <c r="S215" s="161"/>
      <c r="T215" s="162"/>
      <c r="AT215" s="158" t="s">
        <v>169</v>
      </c>
      <c r="AU215" s="158" t="s">
        <v>82</v>
      </c>
      <c r="AV215" s="13" t="s">
        <v>80</v>
      </c>
      <c r="AW215" s="13" t="s">
        <v>171</v>
      </c>
      <c r="AX215" s="13" t="s">
        <v>72</v>
      </c>
      <c r="AY215" s="158" t="s">
        <v>157</v>
      </c>
    </row>
    <row r="216" spans="1:65" s="13" customFormat="1" ht="22.5" x14ac:dyDescent="0.2">
      <c r="B216" s="157"/>
      <c r="D216" s="153" t="s">
        <v>169</v>
      </c>
      <c r="E216" s="158" t="s">
        <v>1</v>
      </c>
      <c r="F216" s="159" t="s">
        <v>284</v>
      </c>
      <c r="H216" s="158" t="s">
        <v>1</v>
      </c>
      <c r="L216" s="157"/>
      <c r="M216" s="160"/>
      <c r="N216" s="161"/>
      <c r="O216" s="161"/>
      <c r="P216" s="161"/>
      <c r="Q216" s="161"/>
      <c r="R216" s="161"/>
      <c r="S216" s="161"/>
      <c r="T216" s="162"/>
      <c r="AT216" s="158" t="s">
        <v>169</v>
      </c>
      <c r="AU216" s="158" t="s">
        <v>82</v>
      </c>
      <c r="AV216" s="13" t="s">
        <v>80</v>
      </c>
      <c r="AW216" s="13" t="s">
        <v>171</v>
      </c>
      <c r="AX216" s="13" t="s">
        <v>72</v>
      </c>
      <c r="AY216" s="158" t="s">
        <v>157</v>
      </c>
    </row>
    <row r="217" spans="1:65" s="13" customFormat="1" ht="22.5" x14ac:dyDescent="0.2">
      <c r="B217" s="157"/>
      <c r="D217" s="153" t="s">
        <v>169</v>
      </c>
      <c r="E217" s="158" t="s">
        <v>1</v>
      </c>
      <c r="F217" s="159" t="s">
        <v>285</v>
      </c>
      <c r="H217" s="158" t="s">
        <v>1</v>
      </c>
      <c r="L217" s="157"/>
      <c r="M217" s="160"/>
      <c r="N217" s="161"/>
      <c r="O217" s="161"/>
      <c r="P217" s="161"/>
      <c r="Q217" s="161"/>
      <c r="R217" s="161"/>
      <c r="S217" s="161"/>
      <c r="T217" s="162"/>
      <c r="AT217" s="158" t="s">
        <v>169</v>
      </c>
      <c r="AU217" s="158" t="s">
        <v>82</v>
      </c>
      <c r="AV217" s="13" t="s">
        <v>80</v>
      </c>
      <c r="AW217" s="13" t="s">
        <v>171</v>
      </c>
      <c r="AX217" s="13" t="s">
        <v>72</v>
      </c>
      <c r="AY217" s="158" t="s">
        <v>157</v>
      </c>
    </row>
    <row r="218" spans="1:65" s="13" customFormat="1" x14ac:dyDescent="0.2">
      <c r="B218" s="157"/>
      <c r="D218" s="153" t="s">
        <v>169</v>
      </c>
      <c r="E218" s="158" t="s">
        <v>1</v>
      </c>
      <c r="F218" s="159" t="s">
        <v>286</v>
      </c>
      <c r="H218" s="158" t="s">
        <v>1</v>
      </c>
      <c r="L218" s="157"/>
      <c r="M218" s="160"/>
      <c r="N218" s="161"/>
      <c r="O218" s="161"/>
      <c r="P218" s="161"/>
      <c r="Q218" s="161"/>
      <c r="R218" s="161"/>
      <c r="S218" s="161"/>
      <c r="T218" s="162"/>
      <c r="AT218" s="158" t="s">
        <v>169</v>
      </c>
      <c r="AU218" s="158" t="s">
        <v>82</v>
      </c>
      <c r="AV218" s="13" t="s">
        <v>80</v>
      </c>
      <c r="AW218" s="13" t="s">
        <v>171</v>
      </c>
      <c r="AX218" s="13" t="s">
        <v>72</v>
      </c>
      <c r="AY218" s="158" t="s">
        <v>157</v>
      </c>
    </row>
    <row r="219" spans="1:65" s="13" customFormat="1" x14ac:dyDescent="0.2">
      <c r="B219" s="157"/>
      <c r="D219" s="153" t="s">
        <v>169</v>
      </c>
      <c r="E219" s="158" t="s">
        <v>1</v>
      </c>
      <c r="F219" s="159" t="s">
        <v>287</v>
      </c>
      <c r="H219" s="158" t="s">
        <v>1</v>
      </c>
      <c r="L219" s="157"/>
      <c r="M219" s="160"/>
      <c r="N219" s="161"/>
      <c r="O219" s="161"/>
      <c r="P219" s="161"/>
      <c r="Q219" s="161"/>
      <c r="R219" s="161"/>
      <c r="S219" s="161"/>
      <c r="T219" s="162"/>
      <c r="AT219" s="158" t="s">
        <v>169</v>
      </c>
      <c r="AU219" s="158" t="s">
        <v>82</v>
      </c>
      <c r="AV219" s="13" t="s">
        <v>80</v>
      </c>
      <c r="AW219" s="13" t="s">
        <v>171</v>
      </c>
      <c r="AX219" s="13" t="s">
        <v>72</v>
      </c>
      <c r="AY219" s="158" t="s">
        <v>157</v>
      </c>
    </row>
    <row r="220" spans="1:65" s="13" customFormat="1" x14ac:dyDescent="0.2">
      <c r="B220" s="157"/>
      <c r="D220" s="153" t="s">
        <v>169</v>
      </c>
      <c r="E220" s="158" t="s">
        <v>1</v>
      </c>
      <c r="F220" s="159" t="s">
        <v>170</v>
      </c>
      <c r="H220" s="158" t="s">
        <v>1</v>
      </c>
      <c r="L220" s="157"/>
      <c r="M220" s="160"/>
      <c r="N220" s="161"/>
      <c r="O220" s="161"/>
      <c r="P220" s="161"/>
      <c r="Q220" s="161"/>
      <c r="R220" s="161"/>
      <c r="S220" s="161"/>
      <c r="T220" s="162"/>
      <c r="AT220" s="158" t="s">
        <v>169</v>
      </c>
      <c r="AU220" s="158" t="s">
        <v>82</v>
      </c>
      <c r="AV220" s="13" t="s">
        <v>80</v>
      </c>
      <c r="AW220" s="13" t="s">
        <v>171</v>
      </c>
      <c r="AX220" s="13" t="s">
        <v>72</v>
      </c>
      <c r="AY220" s="158" t="s">
        <v>157</v>
      </c>
    </row>
    <row r="221" spans="1:65" s="14" customFormat="1" x14ac:dyDescent="0.2">
      <c r="B221" s="163"/>
      <c r="D221" s="153" t="s">
        <v>169</v>
      </c>
      <c r="E221" s="164" t="s">
        <v>1</v>
      </c>
      <c r="F221" s="165" t="s">
        <v>288</v>
      </c>
      <c r="H221" s="166">
        <v>240</v>
      </c>
      <c r="L221" s="163"/>
      <c r="M221" s="167"/>
      <c r="N221" s="168"/>
      <c r="O221" s="168"/>
      <c r="P221" s="168"/>
      <c r="Q221" s="168"/>
      <c r="R221" s="168"/>
      <c r="S221" s="168"/>
      <c r="T221" s="169"/>
      <c r="AT221" s="164" t="s">
        <v>169</v>
      </c>
      <c r="AU221" s="164" t="s">
        <v>82</v>
      </c>
      <c r="AV221" s="14" t="s">
        <v>82</v>
      </c>
      <c r="AW221" s="14" t="s">
        <v>171</v>
      </c>
      <c r="AX221" s="14" t="s">
        <v>72</v>
      </c>
      <c r="AY221" s="164" t="s">
        <v>157</v>
      </c>
    </row>
    <row r="222" spans="1:65" s="14" customFormat="1" x14ac:dyDescent="0.2">
      <c r="B222" s="163"/>
      <c r="D222" s="153" t="s">
        <v>169</v>
      </c>
      <c r="E222" s="164" t="s">
        <v>1</v>
      </c>
      <c r="F222" s="165" t="s">
        <v>289</v>
      </c>
      <c r="H222" s="166">
        <v>887</v>
      </c>
      <c r="L222" s="163"/>
      <c r="M222" s="167"/>
      <c r="N222" s="168"/>
      <c r="O222" s="168"/>
      <c r="P222" s="168"/>
      <c r="Q222" s="168"/>
      <c r="R222" s="168"/>
      <c r="S222" s="168"/>
      <c r="T222" s="169"/>
      <c r="AT222" s="164" t="s">
        <v>169</v>
      </c>
      <c r="AU222" s="164" t="s">
        <v>82</v>
      </c>
      <c r="AV222" s="14" t="s">
        <v>82</v>
      </c>
      <c r="AW222" s="14" t="s">
        <v>171</v>
      </c>
      <c r="AX222" s="14" t="s">
        <v>72</v>
      </c>
      <c r="AY222" s="164" t="s">
        <v>157</v>
      </c>
    </row>
    <row r="223" spans="1:65" s="15" customFormat="1" x14ac:dyDescent="0.2">
      <c r="B223" s="170"/>
      <c r="D223" s="153" t="s">
        <v>169</v>
      </c>
      <c r="E223" s="171" t="s">
        <v>1</v>
      </c>
      <c r="F223" s="172" t="s">
        <v>175</v>
      </c>
      <c r="H223" s="173">
        <v>1127</v>
      </c>
      <c r="L223" s="170"/>
      <c r="M223" s="174"/>
      <c r="N223" s="175"/>
      <c r="O223" s="175"/>
      <c r="P223" s="175"/>
      <c r="Q223" s="175"/>
      <c r="R223" s="175"/>
      <c r="S223" s="175"/>
      <c r="T223" s="176"/>
      <c r="AT223" s="171" t="s">
        <v>169</v>
      </c>
      <c r="AU223" s="171" t="s">
        <v>82</v>
      </c>
      <c r="AV223" s="15" t="s">
        <v>165</v>
      </c>
      <c r="AW223" s="15" t="s">
        <v>171</v>
      </c>
      <c r="AX223" s="15" t="s">
        <v>80</v>
      </c>
      <c r="AY223" s="171" t="s">
        <v>157</v>
      </c>
    </row>
    <row r="224" spans="1:65" s="2" customFormat="1" ht="142.15" customHeight="1" x14ac:dyDescent="0.2">
      <c r="A224" s="29"/>
      <c r="B224" s="140"/>
      <c r="C224" s="141" t="s">
        <v>290</v>
      </c>
      <c r="D224" s="141" t="s">
        <v>160</v>
      </c>
      <c r="E224" s="142" t="s">
        <v>291</v>
      </c>
      <c r="F224" s="143" t="s">
        <v>292</v>
      </c>
      <c r="G224" s="144" t="s">
        <v>293</v>
      </c>
      <c r="H224" s="145">
        <v>20</v>
      </c>
      <c r="I224" s="146"/>
      <c r="J224" s="146">
        <f>ROUND(I224*H224,2)</f>
        <v>0</v>
      </c>
      <c r="K224" s="143" t="s">
        <v>164</v>
      </c>
      <c r="L224" s="30"/>
      <c r="M224" s="147" t="s">
        <v>1</v>
      </c>
      <c r="N224" s="148" t="s">
        <v>37</v>
      </c>
      <c r="O224" s="149">
        <v>0</v>
      </c>
      <c r="P224" s="149">
        <f>O224*H224</f>
        <v>0</v>
      </c>
      <c r="Q224" s="149">
        <v>0</v>
      </c>
      <c r="R224" s="149">
        <f>Q224*H224</f>
        <v>0</v>
      </c>
      <c r="S224" s="149">
        <v>0</v>
      </c>
      <c r="T224" s="150">
        <f>S224*H224</f>
        <v>0</v>
      </c>
      <c r="U224" s="29"/>
      <c r="V224" s="29"/>
      <c r="W224" s="29"/>
      <c r="X224" s="29"/>
      <c r="Y224" s="29"/>
      <c r="Z224" s="29"/>
      <c r="AA224" s="29"/>
      <c r="AB224" s="29"/>
      <c r="AC224" s="29"/>
      <c r="AD224" s="29"/>
      <c r="AE224" s="29"/>
      <c r="AR224" s="151" t="s">
        <v>165</v>
      </c>
      <c r="AT224" s="151" t="s">
        <v>160</v>
      </c>
      <c r="AU224" s="151" t="s">
        <v>82</v>
      </c>
      <c r="AY224" s="17" t="s">
        <v>157</v>
      </c>
      <c r="BE224" s="152">
        <f>IF(N224="základní",J224,0)</f>
        <v>0</v>
      </c>
      <c r="BF224" s="152">
        <f>IF(N224="snížená",J224,0)</f>
        <v>0</v>
      </c>
      <c r="BG224" s="152">
        <f>IF(N224="zákl. přenesená",J224,0)</f>
        <v>0</v>
      </c>
      <c r="BH224" s="152">
        <f>IF(N224="sníž. přenesená",J224,0)</f>
        <v>0</v>
      </c>
      <c r="BI224" s="152">
        <f>IF(N224="nulová",J224,0)</f>
        <v>0</v>
      </c>
      <c r="BJ224" s="17" t="s">
        <v>80</v>
      </c>
      <c r="BK224" s="152">
        <f>ROUND(I224*H224,2)</f>
        <v>0</v>
      </c>
      <c r="BL224" s="17" t="s">
        <v>165</v>
      </c>
      <c r="BM224" s="151" t="s">
        <v>294</v>
      </c>
    </row>
    <row r="225" spans="1:65" s="2" customFormat="1" ht="78" x14ac:dyDescent="0.2">
      <c r="A225" s="29"/>
      <c r="B225" s="30"/>
      <c r="C225" s="29"/>
      <c r="D225" s="153" t="s">
        <v>167</v>
      </c>
      <c r="E225" s="29"/>
      <c r="F225" s="154" t="s">
        <v>295</v>
      </c>
      <c r="G225" s="29"/>
      <c r="H225" s="29"/>
      <c r="I225" s="29"/>
      <c r="J225" s="29"/>
      <c r="K225" s="29"/>
      <c r="L225" s="30"/>
      <c r="M225" s="155"/>
      <c r="N225" s="156"/>
      <c r="O225" s="55"/>
      <c r="P225" s="55"/>
      <c r="Q225" s="55"/>
      <c r="R225" s="55"/>
      <c r="S225" s="55"/>
      <c r="T225" s="56"/>
      <c r="U225" s="29"/>
      <c r="V225" s="29"/>
      <c r="W225" s="29"/>
      <c r="X225" s="29"/>
      <c r="Y225" s="29"/>
      <c r="Z225" s="29"/>
      <c r="AA225" s="29"/>
      <c r="AB225" s="29"/>
      <c r="AC225" s="29"/>
      <c r="AD225" s="29"/>
      <c r="AE225" s="29"/>
      <c r="AT225" s="17" t="s">
        <v>167</v>
      </c>
      <c r="AU225" s="17" t="s">
        <v>82</v>
      </c>
    </row>
    <row r="226" spans="1:65" s="13" customFormat="1" x14ac:dyDescent="0.2">
      <c r="B226" s="157"/>
      <c r="D226" s="153" t="s">
        <v>169</v>
      </c>
      <c r="E226" s="158" t="s">
        <v>1</v>
      </c>
      <c r="F226" s="159" t="s">
        <v>224</v>
      </c>
      <c r="H226" s="158" t="s">
        <v>1</v>
      </c>
      <c r="L226" s="157"/>
      <c r="M226" s="160"/>
      <c r="N226" s="161"/>
      <c r="O226" s="161"/>
      <c r="P226" s="161"/>
      <c r="Q226" s="161"/>
      <c r="R226" s="161"/>
      <c r="S226" s="161"/>
      <c r="T226" s="162"/>
      <c r="AT226" s="158" t="s">
        <v>169</v>
      </c>
      <c r="AU226" s="158" t="s">
        <v>82</v>
      </c>
      <c r="AV226" s="13" t="s">
        <v>80</v>
      </c>
      <c r="AW226" s="13" t="s">
        <v>171</v>
      </c>
      <c r="AX226" s="13" t="s">
        <v>72</v>
      </c>
      <c r="AY226" s="158" t="s">
        <v>157</v>
      </c>
    </row>
    <row r="227" spans="1:65" s="13" customFormat="1" ht="22.5" x14ac:dyDescent="0.2">
      <c r="B227" s="157"/>
      <c r="D227" s="153" t="s">
        <v>169</v>
      </c>
      <c r="E227" s="158" t="s">
        <v>1</v>
      </c>
      <c r="F227" s="159" t="s">
        <v>296</v>
      </c>
      <c r="H227" s="158" t="s">
        <v>1</v>
      </c>
      <c r="L227" s="157"/>
      <c r="M227" s="160"/>
      <c r="N227" s="161"/>
      <c r="O227" s="161"/>
      <c r="P227" s="161"/>
      <c r="Q227" s="161"/>
      <c r="R227" s="161"/>
      <c r="S227" s="161"/>
      <c r="T227" s="162"/>
      <c r="AT227" s="158" t="s">
        <v>169</v>
      </c>
      <c r="AU227" s="158" t="s">
        <v>82</v>
      </c>
      <c r="AV227" s="13" t="s">
        <v>80</v>
      </c>
      <c r="AW227" s="13" t="s">
        <v>171</v>
      </c>
      <c r="AX227" s="13" t="s">
        <v>72</v>
      </c>
      <c r="AY227" s="158" t="s">
        <v>157</v>
      </c>
    </row>
    <row r="228" spans="1:65" s="13" customFormat="1" x14ac:dyDescent="0.2">
      <c r="B228" s="157"/>
      <c r="D228" s="153" t="s">
        <v>169</v>
      </c>
      <c r="E228" s="158" t="s">
        <v>1</v>
      </c>
      <c r="F228" s="159" t="s">
        <v>170</v>
      </c>
      <c r="H228" s="158" t="s">
        <v>1</v>
      </c>
      <c r="L228" s="157"/>
      <c r="M228" s="160"/>
      <c r="N228" s="161"/>
      <c r="O228" s="161"/>
      <c r="P228" s="161"/>
      <c r="Q228" s="161"/>
      <c r="R228" s="161"/>
      <c r="S228" s="161"/>
      <c r="T228" s="162"/>
      <c r="AT228" s="158" t="s">
        <v>169</v>
      </c>
      <c r="AU228" s="158" t="s">
        <v>82</v>
      </c>
      <c r="AV228" s="13" t="s">
        <v>80</v>
      </c>
      <c r="AW228" s="13" t="s">
        <v>171</v>
      </c>
      <c r="AX228" s="13" t="s">
        <v>72</v>
      </c>
      <c r="AY228" s="158" t="s">
        <v>157</v>
      </c>
    </row>
    <row r="229" spans="1:65" s="14" customFormat="1" x14ac:dyDescent="0.2">
      <c r="B229" s="163"/>
      <c r="D229" s="153" t="s">
        <v>169</v>
      </c>
      <c r="E229" s="164" t="s">
        <v>1</v>
      </c>
      <c r="F229" s="165" t="s">
        <v>297</v>
      </c>
      <c r="H229" s="166">
        <v>8</v>
      </c>
      <c r="L229" s="163"/>
      <c r="M229" s="167"/>
      <c r="N229" s="168"/>
      <c r="O229" s="168"/>
      <c r="P229" s="168"/>
      <c r="Q229" s="168"/>
      <c r="R229" s="168"/>
      <c r="S229" s="168"/>
      <c r="T229" s="169"/>
      <c r="AT229" s="164" t="s">
        <v>169</v>
      </c>
      <c r="AU229" s="164" t="s">
        <v>82</v>
      </c>
      <c r="AV229" s="14" t="s">
        <v>82</v>
      </c>
      <c r="AW229" s="14" t="s">
        <v>171</v>
      </c>
      <c r="AX229" s="14" t="s">
        <v>72</v>
      </c>
      <c r="AY229" s="164" t="s">
        <v>157</v>
      </c>
    </row>
    <row r="230" spans="1:65" s="14" customFormat="1" x14ac:dyDescent="0.2">
      <c r="B230" s="163"/>
      <c r="D230" s="153" t="s">
        <v>169</v>
      </c>
      <c r="E230" s="164" t="s">
        <v>1</v>
      </c>
      <c r="F230" s="165" t="s">
        <v>298</v>
      </c>
      <c r="H230" s="166">
        <v>24</v>
      </c>
      <c r="L230" s="163"/>
      <c r="M230" s="167"/>
      <c r="N230" s="168"/>
      <c r="O230" s="168"/>
      <c r="P230" s="168"/>
      <c r="Q230" s="168"/>
      <c r="R230" s="168"/>
      <c r="S230" s="168"/>
      <c r="T230" s="169"/>
      <c r="AT230" s="164" t="s">
        <v>169</v>
      </c>
      <c r="AU230" s="164" t="s">
        <v>82</v>
      </c>
      <c r="AV230" s="14" t="s">
        <v>82</v>
      </c>
      <c r="AW230" s="14" t="s">
        <v>171</v>
      </c>
      <c r="AX230" s="14" t="s">
        <v>72</v>
      </c>
      <c r="AY230" s="164" t="s">
        <v>157</v>
      </c>
    </row>
    <row r="231" spans="1:65" s="14" customFormat="1" x14ac:dyDescent="0.2">
      <c r="B231" s="163"/>
      <c r="D231" s="153" t="s">
        <v>169</v>
      </c>
      <c r="E231" s="164" t="s">
        <v>1</v>
      </c>
      <c r="F231" s="165" t="s">
        <v>299</v>
      </c>
      <c r="H231" s="166">
        <v>-12</v>
      </c>
      <c r="L231" s="163"/>
      <c r="M231" s="167"/>
      <c r="N231" s="168"/>
      <c r="O231" s="168"/>
      <c r="P231" s="168"/>
      <c r="Q231" s="168"/>
      <c r="R231" s="168"/>
      <c r="S231" s="168"/>
      <c r="T231" s="169"/>
      <c r="AT231" s="164" t="s">
        <v>169</v>
      </c>
      <c r="AU231" s="164" t="s">
        <v>82</v>
      </c>
      <c r="AV231" s="14" t="s">
        <v>82</v>
      </c>
      <c r="AW231" s="14" t="s">
        <v>171</v>
      </c>
      <c r="AX231" s="14" t="s">
        <v>72</v>
      </c>
      <c r="AY231" s="164" t="s">
        <v>157</v>
      </c>
    </row>
    <row r="232" spans="1:65" s="15" customFormat="1" x14ac:dyDescent="0.2">
      <c r="B232" s="170"/>
      <c r="D232" s="153" t="s">
        <v>169</v>
      </c>
      <c r="E232" s="171" t="s">
        <v>1</v>
      </c>
      <c r="F232" s="172" t="s">
        <v>175</v>
      </c>
      <c r="H232" s="173">
        <v>20</v>
      </c>
      <c r="L232" s="170"/>
      <c r="M232" s="174"/>
      <c r="N232" s="175"/>
      <c r="O232" s="175"/>
      <c r="P232" s="175"/>
      <c r="Q232" s="175"/>
      <c r="R232" s="175"/>
      <c r="S232" s="175"/>
      <c r="T232" s="176"/>
      <c r="AT232" s="171" t="s">
        <v>169</v>
      </c>
      <c r="AU232" s="171" t="s">
        <v>82</v>
      </c>
      <c r="AV232" s="15" t="s">
        <v>165</v>
      </c>
      <c r="AW232" s="15" t="s">
        <v>171</v>
      </c>
      <c r="AX232" s="15" t="s">
        <v>80</v>
      </c>
      <c r="AY232" s="171" t="s">
        <v>157</v>
      </c>
    </row>
    <row r="233" spans="1:65" s="2" customFormat="1" ht="60" x14ac:dyDescent="0.2">
      <c r="A233" s="29"/>
      <c r="B233" s="140"/>
      <c r="C233" s="141" t="s">
        <v>300</v>
      </c>
      <c r="D233" s="141" t="s">
        <v>160</v>
      </c>
      <c r="E233" s="142" t="s">
        <v>301</v>
      </c>
      <c r="F233" s="143" t="s">
        <v>302</v>
      </c>
      <c r="G233" s="144" t="s">
        <v>236</v>
      </c>
      <c r="H233" s="145">
        <v>245.62700000000001</v>
      </c>
      <c r="I233" s="146"/>
      <c r="J233" s="146">
        <f>ROUND(I233*H233,2)</f>
        <v>0</v>
      </c>
      <c r="K233" s="143" t="s">
        <v>164</v>
      </c>
      <c r="L233" s="30"/>
      <c r="M233" s="147" t="s">
        <v>1</v>
      </c>
      <c r="N233" s="148" t="s">
        <v>37</v>
      </c>
      <c r="O233" s="149">
        <v>0</v>
      </c>
      <c r="P233" s="149">
        <f>O233*H233</f>
        <v>0</v>
      </c>
      <c r="Q233" s="149">
        <v>0</v>
      </c>
      <c r="R233" s="149">
        <f>Q233*H233</f>
        <v>0</v>
      </c>
      <c r="S233" s="149">
        <v>0</v>
      </c>
      <c r="T233" s="150">
        <f>S233*H233</f>
        <v>0</v>
      </c>
      <c r="U233" s="29"/>
      <c r="V233" s="29"/>
      <c r="W233" s="29"/>
      <c r="X233" s="29"/>
      <c r="Y233" s="29"/>
      <c r="Z233" s="29"/>
      <c r="AA233" s="29"/>
      <c r="AB233" s="29"/>
      <c r="AC233" s="29"/>
      <c r="AD233" s="29"/>
      <c r="AE233" s="29"/>
      <c r="AR233" s="151" t="s">
        <v>165</v>
      </c>
      <c r="AT233" s="151" t="s">
        <v>160</v>
      </c>
      <c r="AU233" s="151" t="s">
        <v>82</v>
      </c>
      <c r="AY233" s="17" t="s">
        <v>157</v>
      </c>
      <c r="BE233" s="152">
        <f>IF(N233="základní",J233,0)</f>
        <v>0</v>
      </c>
      <c r="BF233" s="152">
        <f>IF(N233="snížená",J233,0)</f>
        <v>0</v>
      </c>
      <c r="BG233" s="152">
        <f>IF(N233="zákl. přenesená",J233,0)</f>
        <v>0</v>
      </c>
      <c r="BH233" s="152">
        <f>IF(N233="sníž. přenesená",J233,0)</f>
        <v>0</v>
      </c>
      <c r="BI233" s="152">
        <f>IF(N233="nulová",J233,0)</f>
        <v>0</v>
      </c>
      <c r="BJ233" s="17" t="s">
        <v>80</v>
      </c>
      <c r="BK233" s="152">
        <f>ROUND(I233*H233,2)</f>
        <v>0</v>
      </c>
      <c r="BL233" s="17" t="s">
        <v>165</v>
      </c>
      <c r="BM233" s="151" t="s">
        <v>303</v>
      </c>
    </row>
    <row r="234" spans="1:65" s="2" customFormat="1" ht="39" x14ac:dyDescent="0.2">
      <c r="A234" s="29"/>
      <c r="B234" s="30"/>
      <c r="C234" s="29"/>
      <c r="D234" s="153" t="s">
        <v>167</v>
      </c>
      <c r="E234" s="29"/>
      <c r="F234" s="154" t="s">
        <v>304</v>
      </c>
      <c r="G234" s="29"/>
      <c r="H234" s="29"/>
      <c r="I234" s="29"/>
      <c r="J234" s="29"/>
      <c r="K234" s="29"/>
      <c r="L234" s="30"/>
      <c r="M234" s="155"/>
      <c r="N234" s="156"/>
      <c r="O234" s="55"/>
      <c r="P234" s="55"/>
      <c r="Q234" s="55"/>
      <c r="R234" s="55"/>
      <c r="S234" s="55"/>
      <c r="T234" s="56"/>
      <c r="U234" s="29"/>
      <c r="V234" s="29"/>
      <c r="W234" s="29"/>
      <c r="X234" s="29"/>
      <c r="Y234" s="29"/>
      <c r="Z234" s="29"/>
      <c r="AA234" s="29"/>
      <c r="AB234" s="29"/>
      <c r="AC234" s="29"/>
      <c r="AD234" s="29"/>
      <c r="AE234" s="29"/>
      <c r="AT234" s="17" t="s">
        <v>167</v>
      </c>
      <c r="AU234" s="17" t="s">
        <v>82</v>
      </c>
    </row>
    <row r="235" spans="1:65" s="2" customFormat="1" ht="16.5" customHeight="1" x14ac:dyDescent="0.2">
      <c r="A235" s="29"/>
      <c r="B235" s="140"/>
      <c r="C235" s="177" t="s">
        <v>7</v>
      </c>
      <c r="D235" s="177" t="s">
        <v>183</v>
      </c>
      <c r="E235" s="178" t="s">
        <v>305</v>
      </c>
      <c r="F235" s="179" t="s">
        <v>306</v>
      </c>
      <c r="G235" s="180" t="s">
        <v>236</v>
      </c>
      <c r="H235" s="181">
        <v>197</v>
      </c>
      <c r="I235" s="182"/>
      <c r="J235" s="182">
        <f>ROUND(I235*H235,2)</f>
        <v>0</v>
      </c>
      <c r="K235" s="179" t="s">
        <v>164</v>
      </c>
      <c r="L235" s="183"/>
      <c r="M235" s="184" t="s">
        <v>1</v>
      </c>
      <c r="N235" s="185" t="s">
        <v>37</v>
      </c>
      <c r="O235" s="149">
        <v>0</v>
      </c>
      <c r="P235" s="149">
        <f>O235*H235</f>
        <v>0</v>
      </c>
      <c r="Q235" s="149">
        <v>1.004E-2</v>
      </c>
      <c r="R235" s="149">
        <f>Q235*H235</f>
        <v>1.9778800000000001</v>
      </c>
      <c r="S235" s="149">
        <v>0</v>
      </c>
      <c r="T235" s="150">
        <f>S235*H235</f>
        <v>0</v>
      </c>
      <c r="U235" s="29"/>
      <c r="V235" s="29"/>
      <c r="W235" s="29"/>
      <c r="X235" s="29"/>
      <c r="Y235" s="29"/>
      <c r="Z235" s="29"/>
      <c r="AA235" s="29"/>
      <c r="AB235" s="29"/>
      <c r="AC235" s="29"/>
      <c r="AD235" s="29"/>
      <c r="AE235" s="29"/>
      <c r="AR235" s="151" t="s">
        <v>187</v>
      </c>
      <c r="AT235" s="151" t="s">
        <v>183</v>
      </c>
      <c r="AU235" s="151" t="s">
        <v>82</v>
      </c>
      <c r="AY235" s="17" t="s">
        <v>157</v>
      </c>
      <c r="BE235" s="152">
        <f>IF(N235="základní",J235,0)</f>
        <v>0</v>
      </c>
      <c r="BF235" s="152">
        <f>IF(N235="snížená",J235,0)</f>
        <v>0</v>
      </c>
      <c r="BG235" s="152">
        <f>IF(N235="zákl. přenesená",J235,0)</f>
        <v>0</v>
      </c>
      <c r="BH235" s="152">
        <f>IF(N235="sníž. přenesená",J235,0)</f>
        <v>0</v>
      </c>
      <c r="BI235" s="152">
        <f>IF(N235="nulová",J235,0)</f>
        <v>0</v>
      </c>
      <c r="BJ235" s="17" t="s">
        <v>80</v>
      </c>
      <c r="BK235" s="152">
        <f>ROUND(I235*H235,2)</f>
        <v>0</v>
      </c>
      <c r="BL235" s="17" t="s">
        <v>165</v>
      </c>
      <c r="BM235" s="151" t="s">
        <v>307</v>
      </c>
    </row>
    <row r="236" spans="1:65" s="13" customFormat="1" x14ac:dyDescent="0.2">
      <c r="B236" s="157"/>
      <c r="D236" s="153" t="s">
        <v>169</v>
      </c>
      <c r="E236" s="158" t="s">
        <v>1</v>
      </c>
      <c r="F236" s="159" t="s">
        <v>170</v>
      </c>
      <c r="H236" s="158" t="s">
        <v>1</v>
      </c>
      <c r="L236" s="157"/>
      <c r="M236" s="160"/>
      <c r="N236" s="161"/>
      <c r="O236" s="161"/>
      <c r="P236" s="161"/>
      <c r="Q236" s="161"/>
      <c r="R236" s="161"/>
      <c r="S236" s="161"/>
      <c r="T236" s="162"/>
      <c r="AT236" s="158" t="s">
        <v>169</v>
      </c>
      <c r="AU236" s="158" t="s">
        <v>82</v>
      </c>
      <c r="AV236" s="13" t="s">
        <v>80</v>
      </c>
      <c r="AW236" s="13" t="s">
        <v>171</v>
      </c>
      <c r="AX236" s="13" t="s">
        <v>72</v>
      </c>
      <c r="AY236" s="158" t="s">
        <v>157</v>
      </c>
    </row>
    <row r="237" spans="1:65" s="14" customFormat="1" x14ac:dyDescent="0.2">
      <c r="B237" s="163"/>
      <c r="D237" s="153" t="s">
        <v>169</v>
      </c>
      <c r="E237" s="164" t="s">
        <v>1</v>
      </c>
      <c r="F237" s="165" t="s">
        <v>308</v>
      </c>
      <c r="H237" s="166">
        <v>197</v>
      </c>
      <c r="L237" s="163"/>
      <c r="M237" s="167"/>
      <c r="N237" s="168"/>
      <c r="O237" s="168"/>
      <c r="P237" s="168"/>
      <c r="Q237" s="168"/>
      <c r="R237" s="168"/>
      <c r="S237" s="168"/>
      <c r="T237" s="169"/>
      <c r="AT237" s="164" t="s">
        <v>169</v>
      </c>
      <c r="AU237" s="164" t="s">
        <v>82</v>
      </c>
      <c r="AV237" s="14" t="s">
        <v>82</v>
      </c>
      <c r="AW237" s="14" t="s">
        <v>171</v>
      </c>
      <c r="AX237" s="14" t="s">
        <v>72</v>
      </c>
      <c r="AY237" s="164" t="s">
        <v>157</v>
      </c>
    </row>
    <row r="238" spans="1:65" s="15" customFormat="1" x14ac:dyDescent="0.2">
      <c r="B238" s="170"/>
      <c r="D238" s="153" t="s">
        <v>169</v>
      </c>
      <c r="E238" s="171" t="s">
        <v>1</v>
      </c>
      <c r="F238" s="172" t="s">
        <v>175</v>
      </c>
      <c r="H238" s="173">
        <v>197</v>
      </c>
      <c r="L238" s="170"/>
      <c r="M238" s="174"/>
      <c r="N238" s="175"/>
      <c r="O238" s="175"/>
      <c r="P238" s="175"/>
      <c r="Q238" s="175"/>
      <c r="R238" s="175"/>
      <c r="S238" s="175"/>
      <c r="T238" s="176"/>
      <c r="AT238" s="171" t="s">
        <v>169</v>
      </c>
      <c r="AU238" s="171" t="s">
        <v>82</v>
      </c>
      <c r="AV238" s="15" t="s">
        <v>165</v>
      </c>
      <c r="AW238" s="15" t="s">
        <v>171</v>
      </c>
      <c r="AX238" s="15" t="s">
        <v>80</v>
      </c>
      <c r="AY238" s="171" t="s">
        <v>157</v>
      </c>
    </row>
    <row r="239" spans="1:65" s="2" customFormat="1" ht="78" customHeight="1" x14ac:dyDescent="0.2">
      <c r="A239" s="29"/>
      <c r="B239" s="140"/>
      <c r="C239" s="141" t="s">
        <v>309</v>
      </c>
      <c r="D239" s="141" t="s">
        <v>160</v>
      </c>
      <c r="E239" s="142" t="s">
        <v>310</v>
      </c>
      <c r="F239" s="143" t="s">
        <v>311</v>
      </c>
      <c r="G239" s="144" t="s">
        <v>186</v>
      </c>
      <c r="H239" s="145">
        <v>714.30899999999997</v>
      </c>
      <c r="I239" s="146"/>
      <c r="J239" s="146">
        <f>ROUND(I239*H239,2)</f>
        <v>0</v>
      </c>
      <c r="K239" s="143" t="s">
        <v>164</v>
      </c>
      <c r="L239" s="30"/>
      <c r="M239" s="147" t="s">
        <v>1</v>
      </c>
      <c r="N239" s="148" t="s">
        <v>37</v>
      </c>
      <c r="O239" s="149">
        <v>0</v>
      </c>
      <c r="P239" s="149">
        <f>O239*H239</f>
        <v>0</v>
      </c>
      <c r="Q239" s="149">
        <v>0</v>
      </c>
      <c r="R239" s="149">
        <f>Q239*H239</f>
        <v>0</v>
      </c>
      <c r="S239" s="149">
        <v>0</v>
      </c>
      <c r="T239" s="150">
        <f>S239*H239</f>
        <v>0</v>
      </c>
      <c r="U239" s="29"/>
      <c r="V239" s="29"/>
      <c r="W239" s="29"/>
      <c r="X239" s="29"/>
      <c r="Y239" s="29"/>
      <c r="Z239" s="29"/>
      <c r="AA239" s="29"/>
      <c r="AB239" s="29"/>
      <c r="AC239" s="29"/>
      <c r="AD239" s="29"/>
      <c r="AE239" s="29"/>
      <c r="AR239" s="151" t="s">
        <v>165</v>
      </c>
      <c r="AT239" s="151" t="s">
        <v>160</v>
      </c>
      <c r="AU239" s="151" t="s">
        <v>82</v>
      </c>
      <c r="AY239" s="17" t="s">
        <v>157</v>
      </c>
      <c r="BE239" s="152">
        <f>IF(N239="základní",J239,0)</f>
        <v>0</v>
      </c>
      <c r="BF239" s="152">
        <f>IF(N239="snížená",J239,0)</f>
        <v>0</v>
      </c>
      <c r="BG239" s="152">
        <f>IF(N239="zákl. přenesená",J239,0)</f>
        <v>0</v>
      </c>
      <c r="BH239" s="152">
        <f>IF(N239="sníž. přenesená",J239,0)</f>
        <v>0</v>
      </c>
      <c r="BI239" s="152">
        <f>IF(N239="nulová",J239,0)</f>
        <v>0</v>
      </c>
      <c r="BJ239" s="17" t="s">
        <v>80</v>
      </c>
      <c r="BK239" s="152">
        <f>ROUND(I239*H239,2)</f>
        <v>0</v>
      </c>
      <c r="BL239" s="17" t="s">
        <v>165</v>
      </c>
      <c r="BM239" s="151" t="s">
        <v>312</v>
      </c>
    </row>
    <row r="240" spans="1:65" s="2" customFormat="1" ht="48.75" x14ac:dyDescent="0.2">
      <c r="A240" s="29"/>
      <c r="B240" s="30"/>
      <c r="C240" s="29"/>
      <c r="D240" s="153" t="s">
        <v>167</v>
      </c>
      <c r="E240" s="29"/>
      <c r="F240" s="154" t="s">
        <v>313</v>
      </c>
      <c r="G240" s="29"/>
      <c r="H240" s="29"/>
      <c r="I240" s="29"/>
      <c r="J240" s="29"/>
      <c r="K240" s="29"/>
      <c r="L240" s="30"/>
      <c r="M240" s="155"/>
      <c r="N240" s="156"/>
      <c r="O240" s="55"/>
      <c r="P240" s="55"/>
      <c r="Q240" s="55"/>
      <c r="R240" s="55"/>
      <c r="S240" s="55"/>
      <c r="T240" s="56"/>
      <c r="U240" s="29"/>
      <c r="V240" s="29"/>
      <c r="W240" s="29"/>
      <c r="X240" s="29"/>
      <c r="Y240" s="29"/>
      <c r="Z240" s="29"/>
      <c r="AA240" s="29"/>
      <c r="AB240" s="29"/>
      <c r="AC240" s="29"/>
      <c r="AD240" s="29"/>
      <c r="AE240" s="29"/>
      <c r="AT240" s="17" t="s">
        <v>167</v>
      </c>
      <c r="AU240" s="17" t="s">
        <v>82</v>
      </c>
    </row>
    <row r="241" spans="1:65" s="13" customFormat="1" x14ac:dyDescent="0.2">
      <c r="B241" s="157"/>
      <c r="D241" s="153" t="s">
        <v>169</v>
      </c>
      <c r="E241" s="158" t="s">
        <v>1</v>
      </c>
      <c r="F241" s="159" t="s">
        <v>170</v>
      </c>
      <c r="H241" s="158" t="s">
        <v>1</v>
      </c>
      <c r="L241" s="157"/>
      <c r="M241" s="160"/>
      <c r="N241" s="161"/>
      <c r="O241" s="161"/>
      <c r="P241" s="161"/>
      <c r="Q241" s="161"/>
      <c r="R241" s="161"/>
      <c r="S241" s="161"/>
      <c r="T241" s="162"/>
      <c r="AT241" s="158" t="s">
        <v>169</v>
      </c>
      <c r="AU241" s="158" t="s">
        <v>82</v>
      </c>
      <c r="AV241" s="13" t="s">
        <v>80</v>
      </c>
      <c r="AW241" s="13" t="s">
        <v>171</v>
      </c>
      <c r="AX241" s="13" t="s">
        <v>72</v>
      </c>
      <c r="AY241" s="158" t="s">
        <v>157</v>
      </c>
    </row>
    <row r="242" spans="1:65" s="14" customFormat="1" ht="22.5" x14ac:dyDescent="0.2">
      <c r="B242" s="163"/>
      <c r="D242" s="153" t="s">
        <v>169</v>
      </c>
      <c r="E242" s="164" t="s">
        <v>1</v>
      </c>
      <c r="F242" s="165" t="s">
        <v>314</v>
      </c>
      <c r="H242" s="166">
        <v>23.7072</v>
      </c>
      <c r="L242" s="163"/>
      <c r="M242" s="167"/>
      <c r="N242" s="168"/>
      <c r="O242" s="168"/>
      <c r="P242" s="168"/>
      <c r="Q242" s="168"/>
      <c r="R242" s="168"/>
      <c r="S242" s="168"/>
      <c r="T242" s="169"/>
      <c r="AT242" s="164" t="s">
        <v>169</v>
      </c>
      <c r="AU242" s="164" t="s">
        <v>82</v>
      </c>
      <c r="AV242" s="14" t="s">
        <v>82</v>
      </c>
      <c r="AW242" s="14" t="s">
        <v>171</v>
      </c>
      <c r="AX242" s="14" t="s">
        <v>72</v>
      </c>
      <c r="AY242" s="164" t="s">
        <v>157</v>
      </c>
    </row>
    <row r="243" spans="1:65" s="14" customFormat="1" ht="22.5" x14ac:dyDescent="0.2">
      <c r="B243" s="163"/>
      <c r="D243" s="153" t="s">
        <v>169</v>
      </c>
      <c r="E243" s="164" t="s">
        <v>1</v>
      </c>
      <c r="F243" s="165" t="s">
        <v>315</v>
      </c>
      <c r="H243" s="166">
        <v>87.688820000000007</v>
      </c>
      <c r="L243" s="163"/>
      <c r="M243" s="167"/>
      <c r="N243" s="168"/>
      <c r="O243" s="168"/>
      <c r="P243" s="168"/>
      <c r="Q243" s="168"/>
      <c r="R243" s="168"/>
      <c r="S243" s="168"/>
      <c r="T243" s="169"/>
      <c r="AT243" s="164" t="s">
        <v>169</v>
      </c>
      <c r="AU243" s="164" t="s">
        <v>82</v>
      </c>
      <c r="AV243" s="14" t="s">
        <v>82</v>
      </c>
      <c r="AW243" s="14" t="s">
        <v>171</v>
      </c>
      <c r="AX243" s="14" t="s">
        <v>72</v>
      </c>
      <c r="AY243" s="164" t="s">
        <v>157</v>
      </c>
    </row>
    <row r="244" spans="1:65" s="14" customFormat="1" ht="22.5" x14ac:dyDescent="0.2">
      <c r="B244" s="163"/>
      <c r="D244" s="153" t="s">
        <v>169</v>
      </c>
      <c r="E244" s="164" t="s">
        <v>1</v>
      </c>
      <c r="F244" s="165" t="s">
        <v>316</v>
      </c>
      <c r="H244" s="166">
        <v>602.91344400000003</v>
      </c>
      <c r="L244" s="163"/>
      <c r="M244" s="167"/>
      <c r="N244" s="168"/>
      <c r="O244" s="168"/>
      <c r="P244" s="168"/>
      <c r="Q244" s="168"/>
      <c r="R244" s="168"/>
      <c r="S244" s="168"/>
      <c r="T244" s="169"/>
      <c r="AT244" s="164" t="s">
        <v>169</v>
      </c>
      <c r="AU244" s="164" t="s">
        <v>82</v>
      </c>
      <c r="AV244" s="14" t="s">
        <v>82</v>
      </c>
      <c r="AW244" s="14" t="s">
        <v>171</v>
      </c>
      <c r="AX244" s="14" t="s">
        <v>72</v>
      </c>
      <c r="AY244" s="164" t="s">
        <v>157</v>
      </c>
    </row>
    <row r="245" spans="1:65" s="15" customFormat="1" x14ac:dyDescent="0.2">
      <c r="B245" s="170"/>
      <c r="D245" s="153" t="s">
        <v>169</v>
      </c>
      <c r="E245" s="171" t="s">
        <v>1</v>
      </c>
      <c r="F245" s="172" t="s">
        <v>175</v>
      </c>
      <c r="H245" s="173">
        <v>714.30946400000005</v>
      </c>
      <c r="L245" s="170"/>
      <c r="M245" s="174"/>
      <c r="N245" s="175"/>
      <c r="O245" s="175"/>
      <c r="P245" s="175"/>
      <c r="Q245" s="175"/>
      <c r="R245" s="175"/>
      <c r="S245" s="175"/>
      <c r="T245" s="176"/>
      <c r="AT245" s="171" t="s">
        <v>169</v>
      </c>
      <c r="AU245" s="171" t="s">
        <v>82</v>
      </c>
      <c r="AV245" s="15" t="s">
        <v>165</v>
      </c>
      <c r="AW245" s="15" t="s">
        <v>171</v>
      </c>
      <c r="AX245" s="15" t="s">
        <v>80</v>
      </c>
      <c r="AY245" s="171" t="s">
        <v>157</v>
      </c>
    </row>
    <row r="246" spans="1:65" s="2" customFormat="1" ht="66.75" customHeight="1" x14ac:dyDescent="0.2">
      <c r="A246" s="29"/>
      <c r="B246" s="140"/>
      <c r="C246" s="141" t="s">
        <v>317</v>
      </c>
      <c r="D246" s="141" t="s">
        <v>160</v>
      </c>
      <c r="E246" s="142" t="s">
        <v>318</v>
      </c>
      <c r="F246" s="143" t="s">
        <v>319</v>
      </c>
      <c r="G246" s="144" t="s">
        <v>186</v>
      </c>
      <c r="H246" s="145">
        <v>714.30899999999997</v>
      </c>
      <c r="I246" s="146"/>
      <c r="J246" s="146">
        <f>ROUND(I246*H246,2)</f>
        <v>0</v>
      </c>
      <c r="K246" s="143" t="s">
        <v>164</v>
      </c>
      <c r="L246" s="30"/>
      <c r="M246" s="147" t="s">
        <v>1</v>
      </c>
      <c r="N246" s="148" t="s">
        <v>37</v>
      </c>
      <c r="O246" s="149">
        <v>0</v>
      </c>
      <c r="P246" s="149">
        <f>O246*H246</f>
        <v>0</v>
      </c>
      <c r="Q246" s="149">
        <v>0</v>
      </c>
      <c r="R246" s="149">
        <f>Q246*H246</f>
        <v>0</v>
      </c>
      <c r="S246" s="149">
        <v>0</v>
      </c>
      <c r="T246" s="150">
        <f>S246*H246</f>
        <v>0</v>
      </c>
      <c r="U246" s="29"/>
      <c r="V246" s="29"/>
      <c r="W246" s="29"/>
      <c r="X246" s="29"/>
      <c r="Y246" s="29"/>
      <c r="Z246" s="29"/>
      <c r="AA246" s="29"/>
      <c r="AB246" s="29"/>
      <c r="AC246" s="29"/>
      <c r="AD246" s="29"/>
      <c r="AE246" s="29"/>
      <c r="AR246" s="151" t="s">
        <v>165</v>
      </c>
      <c r="AT246" s="151" t="s">
        <v>160</v>
      </c>
      <c r="AU246" s="151" t="s">
        <v>82</v>
      </c>
      <c r="AY246" s="17" t="s">
        <v>157</v>
      </c>
      <c r="BE246" s="152">
        <f>IF(N246="základní",J246,0)</f>
        <v>0</v>
      </c>
      <c r="BF246" s="152">
        <f>IF(N246="snížená",J246,0)</f>
        <v>0</v>
      </c>
      <c r="BG246" s="152">
        <f>IF(N246="zákl. přenesená",J246,0)</f>
        <v>0</v>
      </c>
      <c r="BH246" s="152">
        <f>IF(N246="sníž. přenesená",J246,0)</f>
        <v>0</v>
      </c>
      <c r="BI246" s="152">
        <f>IF(N246="nulová",J246,0)</f>
        <v>0</v>
      </c>
      <c r="BJ246" s="17" t="s">
        <v>80</v>
      </c>
      <c r="BK246" s="152">
        <f>ROUND(I246*H246,2)</f>
        <v>0</v>
      </c>
      <c r="BL246" s="17" t="s">
        <v>165</v>
      </c>
      <c r="BM246" s="151" t="s">
        <v>320</v>
      </c>
    </row>
    <row r="247" spans="1:65" s="2" customFormat="1" ht="48.75" x14ac:dyDescent="0.2">
      <c r="A247" s="29"/>
      <c r="B247" s="30"/>
      <c r="C247" s="29"/>
      <c r="D247" s="153" t="s">
        <v>167</v>
      </c>
      <c r="E247" s="29"/>
      <c r="F247" s="154" t="s">
        <v>321</v>
      </c>
      <c r="G247" s="29"/>
      <c r="H247" s="29"/>
      <c r="I247" s="29"/>
      <c r="J247" s="29"/>
      <c r="K247" s="29"/>
      <c r="L247" s="30"/>
      <c r="M247" s="155"/>
      <c r="N247" s="156"/>
      <c r="O247" s="55"/>
      <c r="P247" s="55"/>
      <c r="Q247" s="55"/>
      <c r="R247" s="55"/>
      <c r="S247" s="55"/>
      <c r="T247" s="56"/>
      <c r="U247" s="29"/>
      <c r="V247" s="29"/>
      <c r="W247" s="29"/>
      <c r="X247" s="29"/>
      <c r="Y247" s="29"/>
      <c r="Z247" s="29"/>
      <c r="AA247" s="29"/>
      <c r="AB247" s="29"/>
      <c r="AC247" s="29"/>
      <c r="AD247" s="29"/>
      <c r="AE247" s="29"/>
      <c r="AT247" s="17" t="s">
        <v>167</v>
      </c>
      <c r="AU247" s="17" t="s">
        <v>82</v>
      </c>
    </row>
    <row r="248" spans="1:65" s="13" customFormat="1" x14ac:dyDescent="0.2">
      <c r="B248" s="157"/>
      <c r="D248" s="153" t="s">
        <v>169</v>
      </c>
      <c r="E248" s="158" t="s">
        <v>1</v>
      </c>
      <c r="F248" s="159" t="s">
        <v>170</v>
      </c>
      <c r="H248" s="158" t="s">
        <v>1</v>
      </c>
      <c r="L248" s="157"/>
      <c r="M248" s="160"/>
      <c r="N248" s="161"/>
      <c r="O248" s="161"/>
      <c r="P248" s="161"/>
      <c r="Q248" s="161"/>
      <c r="R248" s="161"/>
      <c r="S248" s="161"/>
      <c r="T248" s="162"/>
      <c r="AT248" s="158" t="s">
        <v>169</v>
      </c>
      <c r="AU248" s="158" t="s">
        <v>82</v>
      </c>
      <c r="AV248" s="13" t="s">
        <v>80</v>
      </c>
      <c r="AW248" s="13" t="s">
        <v>171</v>
      </c>
      <c r="AX248" s="13" t="s">
        <v>72</v>
      </c>
      <c r="AY248" s="158" t="s">
        <v>157</v>
      </c>
    </row>
    <row r="249" spans="1:65" s="14" customFormat="1" ht="22.5" x14ac:dyDescent="0.2">
      <c r="B249" s="163"/>
      <c r="D249" s="153" t="s">
        <v>169</v>
      </c>
      <c r="E249" s="164" t="s">
        <v>1</v>
      </c>
      <c r="F249" s="165" t="s">
        <v>322</v>
      </c>
      <c r="H249" s="166">
        <v>23.7072</v>
      </c>
      <c r="L249" s="163"/>
      <c r="M249" s="167"/>
      <c r="N249" s="168"/>
      <c r="O249" s="168"/>
      <c r="P249" s="168"/>
      <c r="Q249" s="168"/>
      <c r="R249" s="168"/>
      <c r="S249" s="168"/>
      <c r="T249" s="169"/>
      <c r="AT249" s="164" t="s">
        <v>169</v>
      </c>
      <c r="AU249" s="164" t="s">
        <v>82</v>
      </c>
      <c r="AV249" s="14" t="s">
        <v>82</v>
      </c>
      <c r="AW249" s="14" t="s">
        <v>171</v>
      </c>
      <c r="AX249" s="14" t="s">
        <v>72</v>
      </c>
      <c r="AY249" s="164" t="s">
        <v>157</v>
      </c>
    </row>
    <row r="250" spans="1:65" s="14" customFormat="1" ht="22.5" x14ac:dyDescent="0.2">
      <c r="B250" s="163"/>
      <c r="D250" s="153" t="s">
        <v>169</v>
      </c>
      <c r="E250" s="164" t="s">
        <v>1</v>
      </c>
      <c r="F250" s="165" t="s">
        <v>323</v>
      </c>
      <c r="H250" s="166">
        <v>87.688820000000007</v>
      </c>
      <c r="L250" s="163"/>
      <c r="M250" s="167"/>
      <c r="N250" s="168"/>
      <c r="O250" s="168"/>
      <c r="P250" s="168"/>
      <c r="Q250" s="168"/>
      <c r="R250" s="168"/>
      <c r="S250" s="168"/>
      <c r="T250" s="169"/>
      <c r="AT250" s="164" t="s">
        <v>169</v>
      </c>
      <c r="AU250" s="164" t="s">
        <v>82</v>
      </c>
      <c r="AV250" s="14" t="s">
        <v>82</v>
      </c>
      <c r="AW250" s="14" t="s">
        <v>171</v>
      </c>
      <c r="AX250" s="14" t="s">
        <v>72</v>
      </c>
      <c r="AY250" s="164" t="s">
        <v>157</v>
      </c>
    </row>
    <row r="251" spans="1:65" s="14" customFormat="1" ht="22.5" x14ac:dyDescent="0.2">
      <c r="B251" s="163"/>
      <c r="D251" s="153" t="s">
        <v>169</v>
      </c>
      <c r="E251" s="164" t="s">
        <v>1</v>
      </c>
      <c r="F251" s="165" t="s">
        <v>324</v>
      </c>
      <c r="H251" s="166">
        <v>602.91344400000003</v>
      </c>
      <c r="L251" s="163"/>
      <c r="M251" s="167"/>
      <c r="N251" s="168"/>
      <c r="O251" s="168"/>
      <c r="P251" s="168"/>
      <c r="Q251" s="168"/>
      <c r="R251" s="168"/>
      <c r="S251" s="168"/>
      <c r="T251" s="169"/>
      <c r="AT251" s="164" t="s">
        <v>169</v>
      </c>
      <c r="AU251" s="164" t="s">
        <v>82</v>
      </c>
      <c r="AV251" s="14" t="s">
        <v>82</v>
      </c>
      <c r="AW251" s="14" t="s">
        <v>171</v>
      </c>
      <c r="AX251" s="14" t="s">
        <v>72</v>
      </c>
      <c r="AY251" s="164" t="s">
        <v>157</v>
      </c>
    </row>
    <row r="252" spans="1:65" s="15" customFormat="1" x14ac:dyDescent="0.2">
      <c r="B252" s="170"/>
      <c r="D252" s="153" t="s">
        <v>169</v>
      </c>
      <c r="E252" s="171" t="s">
        <v>1</v>
      </c>
      <c r="F252" s="172" t="s">
        <v>175</v>
      </c>
      <c r="H252" s="173">
        <v>714.30946400000005</v>
      </c>
      <c r="L252" s="170"/>
      <c r="M252" s="174"/>
      <c r="N252" s="175"/>
      <c r="O252" s="175"/>
      <c r="P252" s="175"/>
      <c r="Q252" s="175"/>
      <c r="R252" s="175"/>
      <c r="S252" s="175"/>
      <c r="T252" s="176"/>
      <c r="AT252" s="171" t="s">
        <v>169</v>
      </c>
      <c r="AU252" s="171" t="s">
        <v>82</v>
      </c>
      <c r="AV252" s="15" t="s">
        <v>165</v>
      </c>
      <c r="AW252" s="15" t="s">
        <v>171</v>
      </c>
      <c r="AX252" s="15" t="s">
        <v>80</v>
      </c>
      <c r="AY252" s="171" t="s">
        <v>157</v>
      </c>
    </row>
    <row r="253" spans="1:65" s="12" customFormat="1" ht="25.9" customHeight="1" x14ac:dyDescent="0.2">
      <c r="B253" s="128"/>
      <c r="D253" s="129" t="s">
        <v>71</v>
      </c>
      <c r="E253" s="130" t="s">
        <v>325</v>
      </c>
      <c r="F253" s="130" t="s">
        <v>326</v>
      </c>
      <c r="J253" s="131">
        <f>BK253</f>
        <v>0</v>
      </c>
      <c r="L253" s="128"/>
      <c r="M253" s="132"/>
      <c r="N253" s="133"/>
      <c r="O253" s="133"/>
      <c r="P253" s="134">
        <f>SUM(P254:P337)</f>
        <v>0</v>
      </c>
      <c r="Q253" s="133"/>
      <c r="R253" s="134">
        <f>SUM(R254:R337)</f>
        <v>0</v>
      </c>
      <c r="S253" s="133"/>
      <c r="T253" s="135">
        <f>SUM(T254:T337)</f>
        <v>0</v>
      </c>
      <c r="AR253" s="129" t="s">
        <v>165</v>
      </c>
      <c r="AT253" s="136" t="s">
        <v>71</v>
      </c>
      <c r="AU253" s="136" t="s">
        <v>72</v>
      </c>
      <c r="AY253" s="129" t="s">
        <v>157</v>
      </c>
      <c r="BK253" s="137">
        <f>SUM(BK254:BK337)</f>
        <v>0</v>
      </c>
    </row>
    <row r="254" spans="1:65" s="2" customFormat="1" ht="156.75" customHeight="1" x14ac:dyDescent="0.2">
      <c r="A254" s="29"/>
      <c r="B254" s="140"/>
      <c r="C254" s="141" t="s">
        <v>327</v>
      </c>
      <c r="D254" s="141" t="s">
        <v>160</v>
      </c>
      <c r="E254" s="142" t="s">
        <v>328</v>
      </c>
      <c r="F254" s="143" t="s">
        <v>329</v>
      </c>
      <c r="G254" s="144" t="s">
        <v>186</v>
      </c>
      <c r="H254" s="145">
        <v>7221.652</v>
      </c>
      <c r="I254" s="146"/>
      <c r="J254" s="146">
        <f>ROUND(I254*H254,2)</f>
        <v>0</v>
      </c>
      <c r="K254" s="143" t="s">
        <v>330</v>
      </c>
      <c r="L254" s="30"/>
      <c r="M254" s="147" t="s">
        <v>1</v>
      </c>
      <c r="N254" s="148" t="s">
        <v>37</v>
      </c>
      <c r="O254" s="149">
        <v>0</v>
      </c>
      <c r="P254" s="149">
        <f>O254*H254</f>
        <v>0</v>
      </c>
      <c r="Q254" s="149">
        <v>0</v>
      </c>
      <c r="R254" s="149">
        <f>Q254*H254</f>
        <v>0</v>
      </c>
      <c r="S254" s="149">
        <v>0</v>
      </c>
      <c r="T254" s="150">
        <f>S254*H254</f>
        <v>0</v>
      </c>
      <c r="U254" s="29"/>
      <c r="V254" s="29"/>
      <c r="W254" s="29"/>
      <c r="X254" s="29"/>
      <c r="Y254" s="29"/>
      <c r="Z254" s="29"/>
      <c r="AA254" s="29"/>
      <c r="AB254" s="29"/>
      <c r="AC254" s="29"/>
      <c r="AD254" s="29"/>
      <c r="AE254" s="29"/>
      <c r="AR254" s="151" t="s">
        <v>331</v>
      </c>
      <c r="AT254" s="151" t="s">
        <v>160</v>
      </c>
      <c r="AU254" s="151" t="s">
        <v>80</v>
      </c>
      <c r="AY254" s="17" t="s">
        <v>157</v>
      </c>
      <c r="BE254" s="152">
        <f>IF(N254="základní",J254,0)</f>
        <v>0</v>
      </c>
      <c r="BF254" s="152">
        <f>IF(N254="snížená",J254,0)</f>
        <v>0</v>
      </c>
      <c r="BG254" s="152">
        <f>IF(N254="zákl. přenesená",J254,0)</f>
        <v>0</v>
      </c>
      <c r="BH254" s="152">
        <f>IF(N254="sníž. přenesená",J254,0)</f>
        <v>0</v>
      </c>
      <c r="BI254" s="152">
        <f>IF(N254="nulová",J254,0)</f>
        <v>0</v>
      </c>
      <c r="BJ254" s="17" t="s">
        <v>80</v>
      </c>
      <c r="BK254" s="152">
        <f>ROUND(I254*H254,2)</f>
        <v>0</v>
      </c>
      <c r="BL254" s="17" t="s">
        <v>331</v>
      </c>
      <c r="BM254" s="151" t="s">
        <v>332</v>
      </c>
    </row>
    <row r="255" spans="1:65" s="2" customFormat="1" ht="87.75" x14ac:dyDescent="0.2">
      <c r="A255" s="29"/>
      <c r="B255" s="30"/>
      <c r="C255" s="29"/>
      <c r="D255" s="153" t="s">
        <v>167</v>
      </c>
      <c r="E255" s="29"/>
      <c r="F255" s="154" t="s">
        <v>333</v>
      </c>
      <c r="G255" s="29"/>
      <c r="H255" s="29"/>
      <c r="I255" s="29"/>
      <c r="J255" s="29"/>
      <c r="K255" s="29"/>
      <c r="L255" s="30"/>
      <c r="M255" s="155"/>
      <c r="N255" s="156"/>
      <c r="O255" s="55"/>
      <c r="P255" s="55"/>
      <c r="Q255" s="55"/>
      <c r="R255" s="55"/>
      <c r="S255" s="55"/>
      <c r="T255" s="56"/>
      <c r="U255" s="29"/>
      <c r="V255" s="29"/>
      <c r="W255" s="29"/>
      <c r="X255" s="29"/>
      <c r="Y255" s="29"/>
      <c r="Z255" s="29"/>
      <c r="AA255" s="29"/>
      <c r="AB255" s="29"/>
      <c r="AC255" s="29"/>
      <c r="AD255" s="29"/>
      <c r="AE255" s="29"/>
      <c r="AT255" s="17" t="s">
        <v>167</v>
      </c>
      <c r="AU255" s="17" t="s">
        <v>80</v>
      </c>
    </row>
    <row r="256" spans="1:65" s="13" customFormat="1" x14ac:dyDescent="0.2">
      <c r="B256" s="157"/>
      <c r="D256" s="153" t="s">
        <v>169</v>
      </c>
      <c r="E256" s="158" t="s">
        <v>1</v>
      </c>
      <c r="F256" s="159" t="s">
        <v>170</v>
      </c>
      <c r="H256" s="158" t="s">
        <v>1</v>
      </c>
      <c r="L256" s="157"/>
      <c r="M256" s="160"/>
      <c r="N256" s="161"/>
      <c r="O256" s="161"/>
      <c r="P256" s="161"/>
      <c r="Q256" s="161"/>
      <c r="R256" s="161"/>
      <c r="S256" s="161"/>
      <c r="T256" s="162"/>
      <c r="AT256" s="158" t="s">
        <v>169</v>
      </c>
      <c r="AU256" s="158" t="s">
        <v>80</v>
      </c>
      <c r="AV256" s="13" t="s">
        <v>80</v>
      </c>
      <c r="AW256" s="13" t="s">
        <v>171</v>
      </c>
      <c r="AX256" s="13" t="s">
        <v>72</v>
      </c>
      <c r="AY256" s="158" t="s">
        <v>157</v>
      </c>
    </row>
    <row r="257" spans="1:65" s="14" customFormat="1" ht="22.5" x14ac:dyDescent="0.2">
      <c r="B257" s="163"/>
      <c r="D257" s="153" t="s">
        <v>169</v>
      </c>
      <c r="E257" s="164" t="s">
        <v>1</v>
      </c>
      <c r="F257" s="165" t="s">
        <v>334</v>
      </c>
      <c r="H257" s="166">
        <v>7253.3720000000003</v>
      </c>
      <c r="L257" s="163"/>
      <c r="M257" s="167"/>
      <c r="N257" s="168"/>
      <c r="O257" s="168"/>
      <c r="P257" s="168"/>
      <c r="Q257" s="168"/>
      <c r="R257" s="168"/>
      <c r="S257" s="168"/>
      <c r="T257" s="169"/>
      <c r="AT257" s="164" t="s">
        <v>169</v>
      </c>
      <c r="AU257" s="164" t="s">
        <v>80</v>
      </c>
      <c r="AV257" s="14" t="s">
        <v>82</v>
      </c>
      <c r="AW257" s="14" t="s">
        <v>171</v>
      </c>
      <c r="AX257" s="14" t="s">
        <v>72</v>
      </c>
      <c r="AY257" s="164" t="s">
        <v>157</v>
      </c>
    </row>
    <row r="258" spans="1:65" s="14" customFormat="1" ht="22.5" x14ac:dyDescent="0.2">
      <c r="B258" s="163"/>
      <c r="D258" s="153" t="s">
        <v>169</v>
      </c>
      <c r="E258" s="164" t="s">
        <v>1</v>
      </c>
      <c r="F258" s="165" t="s">
        <v>174</v>
      </c>
      <c r="H258" s="166">
        <v>-31.72</v>
      </c>
      <c r="L258" s="163"/>
      <c r="M258" s="167"/>
      <c r="N258" s="168"/>
      <c r="O258" s="168"/>
      <c r="P258" s="168"/>
      <c r="Q258" s="168"/>
      <c r="R258" s="168"/>
      <c r="S258" s="168"/>
      <c r="T258" s="169"/>
      <c r="AT258" s="164" t="s">
        <v>169</v>
      </c>
      <c r="AU258" s="164" t="s">
        <v>80</v>
      </c>
      <c r="AV258" s="14" t="s">
        <v>82</v>
      </c>
      <c r="AW258" s="14" t="s">
        <v>171</v>
      </c>
      <c r="AX258" s="14" t="s">
        <v>72</v>
      </c>
      <c r="AY258" s="164" t="s">
        <v>157</v>
      </c>
    </row>
    <row r="259" spans="1:65" s="15" customFormat="1" x14ac:dyDescent="0.2">
      <c r="B259" s="170"/>
      <c r="D259" s="153" t="s">
        <v>169</v>
      </c>
      <c r="E259" s="171" t="s">
        <v>1</v>
      </c>
      <c r="F259" s="172" t="s">
        <v>175</v>
      </c>
      <c r="H259" s="173">
        <v>7221.652</v>
      </c>
      <c r="L259" s="170"/>
      <c r="M259" s="174"/>
      <c r="N259" s="175"/>
      <c r="O259" s="175"/>
      <c r="P259" s="175"/>
      <c r="Q259" s="175"/>
      <c r="R259" s="175"/>
      <c r="S259" s="175"/>
      <c r="T259" s="176"/>
      <c r="AT259" s="171" t="s">
        <v>169</v>
      </c>
      <c r="AU259" s="171" t="s">
        <v>80</v>
      </c>
      <c r="AV259" s="15" t="s">
        <v>165</v>
      </c>
      <c r="AW259" s="15" t="s">
        <v>171</v>
      </c>
      <c r="AX259" s="15" t="s">
        <v>80</v>
      </c>
      <c r="AY259" s="171" t="s">
        <v>157</v>
      </c>
    </row>
    <row r="260" spans="1:65" s="2" customFormat="1" ht="156.75" customHeight="1" x14ac:dyDescent="0.2">
      <c r="A260" s="29"/>
      <c r="B260" s="140"/>
      <c r="C260" s="141" t="s">
        <v>335</v>
      </c>
      <c r="D260" s="141" t="s">
        <v>160</v>
      </c>
      <c r="E260" s="142" t="s">
        <v>336</v>
      </c>
      <c r="F260" s="143" t="s">
        <v>337</v>
      </c>
      <c r="G260" s="144" t="s">
        <v>186</v>
      </c>
      <c r="H260" s="145">
        <v>10435.448</v>
      </c>
      <c r="I260" s="146"/>
      <c r="J260" s="146">
        <f>ROUND(I260*H260,2)</f>
        <v>0</v>
      </c>
      <c r="K260" s="143" t="s">
        <v>330</v>
      </c>
      <c r="L260" s="30"/>
      <c r="M260" s="147" t="s">
        <v>1</v>
      </c>
      <c r="N260" s="148" t="s">
        <v>37</v>
      </c>
      <c r="O260" s="149">
        <v>0</v>
      </c>
      <c r="P260" s="149">
        <f>O260*H260</f>
        <v>0</v>
      </c>
      <c r="Q260" s="149">
        <v>0</v>
      </c>
      <c r="R260" s="149">
        <f>Q260*H260</f>
        <v>0</v>
      </c>
      <c r="S260" s="149">
        <v>0</v>
      </c>
      <c r="T260" s="150">
        <f>S260*H260</f>
        <v>0</v>
      </c>
      <c r="U260" s="29"/>
      <c r="V260" s="29"/>
      <c r="W260" s="29"/>
      <c r="X260" s="29"/>
      <c r="Y260" s="29"/>
      <c r="Z260" s="29"/>
      <c r="AA260" s="29"/>
      <c r="AB260" s="29"/>
      <c r="AC260" s="29"/>
      <c r="AD260" s="29"/>
      <c r="AE260" s="29"/>
      <c r="AR260" s="151" t="s">
        <v>331</v>
      </c>
      <c r="AT260" s="151" t="s">
        <v>160</v>
      </c>
      <c r="AU260" s="151" t="s">
        <v>80</v>
      </c>
      <c r="AY260" s="17" t="s">
        <v>157</v>
      </c>
      <c r="BE260" s="152">
        <f>IF(N260="základní",J260,0)</f>
        <v>0</v>
      </c>
      <c r="BF260" s="152">
        <f>IF(N260="snížená",J260,0)</f>
        <v>0</v>
      </c>
      <c r="BG260" s="152">
        <f>IF(N260="zákl. přenesená",J260,0)</f>
        <v>0</v>
      </c>
      <c r="BH260" s="152">
        <f>IF(N260="sníž. přenesená",J260,0)</f>
        <v>0</v>
      </c>
      <c r="BI260" s="152">
        <f>IF(N260="nulová",J260,0)</f>
        <v>0</v>
      </c>
      <c r="BJ260" s="17" t="s">
        <v>80</v>
      </c>
      <c r="BK260" s="152">
        <f>ROUND(I260*H260,2)</f>
        <v>0</v>
      </c>
      <c r="BL260" s="17" t="s">
        <v>331</v>
      </c>
      <c r="BM260" s="151" t="s">
        <v>338</v>
      </c>
    </row>
    <row r="261" spans="1:65" s="2" customFormat="1" ht="87.75" x14ac:dyDescent="0.2">
      <c r="A261" s="29"/>
      <c r="B261" s="30"/>
      <c r="C261" s="29"/>
      <c r="D261" s="153" t="s">
        <v>167</v>
      </c>
      <c r="E261" s="29"/>
      <c r="F261" s="154" t="s">
        <v>333</v>
      </c>
      <c r="G261" s="29"/>
      <c r="H261" s="29"/>
      <c r="I261" s="29"/>
      <c r="J261" s="29"/>
      <c r="K261" s="29"/>
      <c r="L261" s="30"/>
      <c r="M261" s="155"/>
      <c r="N261" s="156"/>
      <c r="O261" s="55"/>
      <c r="P261" s="55"/>
      <c r="Q261" s="55"/>
      <c r="R261" s="55"/>
      <c r="S261" s="55"/>
      <c r="T261" s="56"/>
      <c r="U261" s="29"/>
      <c r="V261" s="29"/>
      <c r="W261" s="29"/>
      <c r="X261" s="29"/>
      <c r="Y261" s="29"/>
      <c r="Z261" s="29"/>
      <c r="AA261" s="29"/>
      <c r="AB261" s="29"/>
      <c r="AC261" s="29"/>
      <c r="AD261" s="29"/>
      <c r="AE261" s="29"/>
      <c r="AT261" s="17" t="s">
        <v>167</v>
      </c>
      <c r="AU261" s="17" t="s">
        <v>80</v>
      </c>
    </row>
    <row r="262" spans="1:65" s="13" customFormat="1" x14ac:dyDescent="0.2">
      <c r="B262" s="157"/>
      <c r="D262" s="153" t="s">
        <v>169</v>
      </c>
      <c r="E262" s="158" t="s">
        <v>1</v>
      </c>
      <c r="F262" s="159" t="s">
        <v>170</v>
      </c>
      <c r="H262" s="158" t="s">
        <v>1</v>
      </c>
      <c r="L262" s="157"/>
      <c r="M262" s="160"/>
      <c r="N262" s="161"/>
      <c r="O262" s="161"/>
      <c r="P262" s="161"/>
      <c r="Q262" s="161"/>
      <c r="R262" s="161"/>
      <c r="S262" s="161"/>
      <c r="T262" s="162"/>
      <c r="AT262" s="158" t="s">
        <v>169</v>
      </c>
      <c r="AU262" s="158" t="s">
        <v>80</v>
      </c>
      <c r="AV262" s="13" t="s">
        <v>80</v>
      </c>
      <c r="AW262" s="13" t="s">
        <v>171</v>
      </c>
      <c r="AX262" s="13" t="s">
        <v>72</v>
      </c>
      <c r="AY262" s="158" t="s">
        <v>157</v>
      </c>
    </row>
    <row r="263" spans="1:65" s="14" customFormat="1" ht="22.5" x14ac:dyDescent="0.2">
      <c r="B263" s="163"/>
      <c r="D263" s="153" t="s">
        <v>169</v>
      </c>
      <c r="E263" s="164" t="s">
        <v>1</v>
      </c>
      <c r="F263" s="165" t="s">
        <v>189</v>
      </c>
      <c r="H263" s="166">
        <v>5627.1279999999997</v>
      </c>
      <c r="L263" s="163"/>
      <c r="M263" s="167"/>
      <c r="N263" s="168"/>
      <c r="O263" s="168"/>
      <c r="P263" s="168"/>
      <c r="Q263" s="168"/>
      <c r="R263" s="168"/>
      <c r="S263" s="168"/>
      <c r="T263" s="169"/>
      <c r="AT263" s="164" t="s">
        <v>169</v>
      </c>
      <c r="AU263" s="164" t="s">
        <v>80</v>
      </c>
      <c r="AV263" s="14" t="s">
        <v>82</v>
      </c>
      <c r="AW263" s="14" t="s">
        <v>171</v>
      </c>
      <c r="AX263" s="14" t="s">
        <v>72</v>
      </c>
      <c r="AY263" s="164" t="s">
        <v>157</v>
      </c>
    </row>
    <row r="264" spans="1:65" s="14" customFormat="1" ht="22.5" x14ac:dyDescent="0.2">
      <c r="B264" s="163"/>
      <c r="D264" s="153" t="s">
        <v>169</v>
      </c>
      <c r="E264" s="164" t="s">
        <v>1</v>
      </c>
      <c r="F264" s="165" t="s">
        <v>190</v>
      </c>
      <c r="H264" s="166">
        <v>1522.56</v>
      </c>
      <c r="L264" s="163"/>
      <c r="M264" s="167"/>
      <c r="N264" s="168"/>
      <c r="O264" s="168"/>
      <c r="P264" s="168"/>
      <c r="Q264" s="168"/>
      <c r="R264" s="168"/>
      <c r="S264" s="168"/>
      <c r="T264" s="169"/>
      <c r="AT264" s="164" t="s">
        <v>169</v>
      </c>
      <c r="AU264" s="164" t="s">
        <v>80</v>
      </c>
      <c r="AV264" s="14" t="s">
        <v>82</v>
      </c>
      <c r="AW264" s="14" t="s">
        <v>171</v>
      </c>
      <c r="AX264" s="14" t="s">
        <v>72</v>
      </c>
      <c r="AY264" s="164" t="s">
        <v>157</v>
      </c>
    </row>
    <row r="265" spans="1:65" s="14" customFormat="1" ht="22.5" x14ac:dyDescent="0.2">
      <c r="B265" s="163"/>
      <c r="D265" s="153" t="s">
        <v>169</v>
      </c>
      <c r="E265" s="164" t="s">
        <v>1</v>
      </c>
      <c r="F265" s="165" t="s">
        <v>191</v>
      </c>
      <c r="H265" s="166">
        <v>3208</v>
      </c>
      <c r="L265" s="163"/>
      <c r="M265" s="167"/>
      <c r="N265" s="168"/>
      <c r="O265" s="168"/>
      <c r="P265" s="168"/>
      <c r="Q265" s="168"/>
      <c r="R265" s="168"/>
      <c r="S265" s="168"/>
      <c r="T265" s="169"/>
      <c r="AT265" s="164" t="s">
        <v>169</v>
      </c>
      <c r="AU265" s="164" t="s">
        <v>80</v>
      </c>
      <c r="AV265" s="14" t="s">
        <v>82</v>
      </c>
      <c r="AW265" s="14" t="s">
        <v>171</v>
      </c>
      <c r="AX265" s="14" t="s">
        <v>72</v>
      </c>
      <c r="AY265" s="164" t="s">
        <v>157</v>
      </c>
    </row>
    <row r="266" spans="1:65" s="14" customFormat="1" ht="22.5" x14ac:dyDescent="0.2">
      <c r="B266" s="163"/>
      <c r="D266" s="153" t="s">
        <v>169</v>
      </c>
      <c r="E266" s="164" t="s">
        <v>1</v>
      </c>
      <c r="F266" s="165" t="s">
        <v>203</v>
      </c>
      <c r="H266" s="166">
        <v>141.20000000000002</v>
      </c>
      <c r="L266" s="163"/>
      <c r="M266" s="167"/>
      <c r="N266" s="168"/>
      <c r="O266" s="168"/>
      <c r="P266" s="168"/>
      <c r="Q266" s="168"/>
      <c r="R266" s="168"/>
      <c r="S266" s="168"/>
      <c r="T266" s="169"/>
      <c r="AT266" s="164" t="s">
        <v>169</v>
      </c>
      <c r="AU266" s="164" t="s">
        <v>80</v>
      </c>
      <c r="AV266" s="14" t="s">
        <v>82</v>
      </c>
      <c r="AW266" s="14" t="s">
        <v>171</v>
      </c>
      <c r="AX266" s="14" t="s">
        <v>72</v>
      </c>
      <c r="AY266" s="164" t="s">
        <v>157</v>
      </c>
    </row>
    <row r="267" spans="1:65" s="14" customFormat="1" ht="22.5" x14ac:dyDescent="0.2">
      <c r="B267" s="163"/>
      <c r="D267" s="153" t="s">
        <v>169</v>
      </c>
      <c r="E267" s="164" t="s">
        <v>1</v>
      </c>
      <c r="F267" s="165" t="s">
        <v>339</v>
      </c>
      <c r="H267" s="166">
        <v>-63.44</v>
      </c>
      <c r="L267" s="163"/>
      <c r="M267" s="167"/>
      <c r="N267" s="168"/>
      <c r="O267" s="168"/>
      <c r="P267" s="168"/>
      <c r="Q267" s="168"/>
      <c r="R267" s="168"/>
      <c r="S267" s="168"/>
      <c r="T267" s="169"/>
      <c r="AT267" s="164" t="s">
        <v>169</v>
      </c>
      <c r="AU267" s="164" t="s">
        <v>80</v>
      </c>
      <c r="AV267" s="14" t="s">
        <v>82</v>
      </c>
      <c r="AW267" s="14" t="s">
        <v>171</v>
      </c>
      <c r="AX267" s="14" t="s">
        <v>72</v>
      </c>
      <c r="AY267" s="164" t="s">
        <v>157</v>
      </c>
    </row>
    <row r="268" spans="1:65" s="15" customFormat="1" x14ac:dyDescent="0.2">
      <c r="B268" s="170"/>
      <c r="D268" s="153" t="s">
        <v>169</v>
      </c>
      <c r="E268" s="171" t="s">
        <v>1</v>
      </c>
      <c r="F268" s="172" t="s">
        <v>175</v>
      </c>
      <c r="H268" s="173">
        <v>10435.448</v>
      </c>
      <c r="L268" s="170"/>
      <c r="M268" s="174"/>
      <c r="N268" s="175"/>
      <c r="O268" s="175"/>
      <c r="P268" s="175"/>
      <c r="Q268" s="175"/>
      <c r="R268" s="175"/>
      <c r="S268" s="175"/>
      <c r="T268" s="176"/>
      <c r="AT268" s="171" t="s">
        <v>169</v>
      </c>
      <c r="AU268" s="171" t="s">
        <v>80</v>
      </c>
      <c r="AV268" s="15" t="s">
        <v>165</v>
      </c>
      <c r="AW268" s="15" t="s">
        <v>171</v>
      </c>
      <c r="AX268" s="15" t="s">
        <v>80</v>
      </c>
      <c r="AY268" s="171" t="s">
        <v>157</v>
      </c>
    </row>
    <row r="269" spans="1:65" s="2" customFormat="1" ht="168" customHeight="1" x14ac:dyDescent="0.2">
      <c r="A269" s="29"/>
      <c r="B269" s="140"/>
      <c r="C269" s="141" t="s">
        <v>340</v>
      </c>
      <c r="D269" s="141" t="s">
        <v>160</v>
      </c>
      <c r="E269" s="142" t="s">
        <v>341</v>
      </c>
      <c r="F269" s="143" t="s">
        <v>342</v>
      </c>
      <c r="G269" s="144" t="s">
        <v>186</v>
      </c>
      <c r="H269" s="145">
        <v>604.68299999999999</v>
      </c>
      <c r="I269" s="146"/>
      <c r="J269" s="146">
        <f>ROUND(I269*H269,2)</f>
        <v>0</v>
      </c>
      <c r="K269" s="143" t="s">
        <v>330</v>
      </c>
      <c r="L269" s="30"/>
      <c r="M269" s="147" t="s">
        <v>1</v>
      </c>
      <c r="N269" s="148" t="s">
        <v>37</v>
      </c>
      <c r="O269" s="149">
        <v>0</v>
      </c>
      <c r="P269" s="149">
        <f>O269*H269</f>
        <v>0</v>
      </c>
      <c r="Q269" s="149">
        <v>0</v>
      </c>
      <c r="R269" s="149">
        <f>Q269*H269</f>
        <v>0</v>
      </c>
      <c r="S269" s="149">
        <v>0</v>
      </c>
      <c r="T269" s="150">
        <f>S269*H269</f>
        <v>0</v>
      </c>
      <c r="U269" s="29"/>
      <c r="V269" s="29"/>
      <c r="W269" s="29"/>
      <c r="X269" s="29"/>
      <c r="Y269" s="29"/>
      <c r="Z269" s="29"/>
      <c r="AA269" s="29"/>
      <c r="AB269" s="29"/>
      <c r="AC269" s="29"/>
      <c r="AD269" s="29"/>
      <c r="AE269" s="29"/>
      <c r="AR269" s="151" t="s">
        <v>331</v>
      </c>
      <c r="AT269" s="151" t="s">
        <v>160</v>
      </c>
      <c r="AU269" s="151" t="s">
        <v>80</v>
      </c>
      <c r="AY269" s="17" t="s">
        <v>157</v>
      </c>
      <c r="BE269" s="152">
        <f>IF(N269="základní",J269,0)</f>
        <v>0</v>
      </c>
      <c r="BF269" s="152">
        <f>IF(N269="snížená",J269,0)</f>
        <v>0</v>
      </c>
      <c r="BG269" s="152">
        <f>IF(N269="zákl. přenesená",J269,0)</f>
        <v>0</v>
      </c>
      <c r="BH269" s="152">
        <f>IF(N269="sníž. přenesená",J269,0)</f>
        <v>0</v>
      </c>
      <c r="BI269" s="152">
        <f>IF(N269="nulová",J269,0)</f>
        <v>0</v>
      </c>
      <c r="BJ269" s="17" t="s">
        <v>80</v>
      </c>
      <c r="BK269" s="152">
        <f>ROUND(I269*H269,2)</f>
        <v>0</v>
      </c>
      <c r="BL269" s="17" t="s">
        <v>331</v>
      </c>
      <c r="BM269" s="151" t="s">
        <v>343</v>
      </c>
    </row>
    <row r="270" spans="1:65" s="2" customFormat="1" ht="87.75" x14ac:dyDescent="0.2">
      <c r="A270" s="29"/>
      <c r="B270" s="30"/>
      <c r="C270" s="29"/>
      <c r="D270" s="153" t="s">
        <v>167</v>
      </c>
      <c r="E270" s="29"/>
      <c r="F270" s="154" t="s">
        <v>333</v>
      </c>
      <c r="G270" s="29"/>
      <c r="H270" s="29"/>
      <c r="I270" s="29"/>
      <c r="J270" s="29"/>
      <c r="K270" s="29"/>
      <c r="L270" s="30"/>
      <c r="M270" s="155"/>
      <c r="N270" s="156"/>
      <c r="O270" s="55"/>
      <c r="P270" s="55"/>
      <c r="Q270" s="55"/>
      <c r="R270" s="55"/>
      <c r="S270" s="55"/>
      <c r="T270" s="56"/>
      <c r="U270" s="29"/>
      <c r="V270" s="29"/>
      <c r="W270" s="29"/>
      <c r="X270" s="29"/>
      <c r="Y270" s="29"/>
      <c r="Z270" s="29"/>
      <c r="AA270" s="29"/>
      <c r="AB270" s="29"/>
      <c r="AC270" s="29"/>
      <c r="AD270" s="29"/>
      <c r="AE270" s="29"/>
      <c r="AT270" s="17" t="s">
        <v>167</v>
      </c>
      <c r="AU270" s="17" t="s">
        <v>80</v>
      </c>
    </row>
    <row r="271" spans="1:65" s="13" customFormat="1" x14ac:dyDescent="0.2">
      <c r="B271" s="157"/>
      <c r="D271" s="153" t="s">
        <v>169</v>
      </c>
      <c r="E271" s="158" t="s">
        <v>1</v>
      </c>
      <c r="F271" s="159" t="s">
        <v>170</v>
      </c>
      <c r="H271" s="158" t="s">
        <v>1</v>
      </c>
      <c r="L271" s="157"/>
      <c r="M271" s="160"/>
      <c r="N271" s="161"/>
      <c r="O271" s="161"/>
      <c r="P271" s="161"/>
      <c r="Q271" s="161"/>
      <c r="R271" s="161"/>
      <c r="S271" s="161"/>
      <c r="T271" s="162"/>
      <c r="AT271" s="158" t="s">
        <v>169</v>
      </c>
      <c r="AU271" s="158" t="s">
        <v>80</v>
      </c>
      <c r="AV271" s="13" t="s">
        <v>80</v>
      </c>
      <c r="AW271" s="13" t="s">
        <v>171</v>
      </c>
      <c r="AX271" s="13" t="s">
        <v>72</v>
      </c>
      <c r="AY271" s="158" t="s">
        <v>157</v>
      </c>
    </row>
    <row r="272" spans="1:65" s="13" customFormat="1" ht="22.5" x14ac:dyDescent="0.2">
      <c r="B272" s="157"/>
      <c r="D272" s="153" t="s">
        <v>169</v>
      </c>
      <c r="E272" s="158" t="s">
        <v>1</v>
      </c>
      <c r="F272" s="159" t="s">
        <v>344</v>
      </c>
      <c r="H272" s="158" t="s">
        <v>1</v>
      </c>
      <c r="L272" s="157"/>
      <c r="M272" s="160"/>
      <c r="N272" s="161"/>
      <c r="O272" s="161"/>
      <c r="P272" s="161"/>
      <c r="Q272" s="161"/>
      <c r="R272" s="161"/>
      <c r="S272" s="161"/>
      <c r="T272" s="162"/>
      <c r="AT272" s="158" t="s">
        <v>169</v>
      </c>
      <c r="AU272" s="158" t="s">
        <v>80</v>
      </c>
      <c r="AV272" s="13" t="s">
        <v>80</v>
      </c>
      <c r="AW272" s="13" t="s">
        <v>171</v>
      </c>
      <c r="AX272" s="13" t="s">
        <v>72</v>
      </c>
      <c r="AY272" s="158" t="s">
        <v>157</v>
      </c>
    </row>
    <row r="273" spans="2:51" s="13" customFormat="1" x14ac:dyDescent="0.2">
      <c r="B273" s="157"/>
      <c r="D273" s="153" t="s">
        <v>169</v>
      </c>
      <c r="E273" s="158" t="s">
        <v>1</v>
      </c>
      <c r="F273" s="159" t="s">
        <v>345</v>
      </c>
      <c r="H273" s="158" t="s">
        <v>1</v>
      </c>
      <c r="L273" s="157"/>
      <c r="M273" s="160"/>
      <c r="N273" s="161"/>
      <c r="O273" s="161"/>
      <c r="P273" s="161"/>
      <c r="Q273" s="161"/>
      <c r="R273" s="161"/>
      <c r="S273" s="161"/>
      <c r="T273" s="162"/>
      <c r="AT273" s="158" t="s">
        <v>169</v>
      </c>
      <c r="AU273" s="158" t="s">
        <v>80</v>
      </c>
      <c r="AV273" s="13" t="s">
        <v>80</v>
      </c>
      <c r="AW273" s="13" t="s">
        <v>171</v>
      </c>
      <c r="AX273" s="13" t="s">
        <v>72</v>
      </c>
      <c r="AY273" s="158" t="s">
        <v>157</v>
      </c>
    </row>
    <row r="274" spans="2:51" s="14" customFormat="1" x14ac:dyDescent="0.2">
      <c r="B274" s="163"/>
      <c r="D274" s="153" t="s">
        <v>169</v>
      </c>
      <c r="E274" s="164" t="s">
        <v>1</v>
      </c>
      <c r="F274" s="165" t="s">
        <v>346</v>
      </c>
      <c r="H274" s="166">
        <v>453.9556</v>
      </c>
      <c r="L274" s="163"/>
      <c r="M274" s="167"/>
      <c r="N274" s="168"/>
      <c r="O274" s="168"/>
      <c r="P274" s="168"/>
      <c r="Q274" s="168"/>
      <c r="R274" s="168"/>
      <c r="S274" s="168"/>
      <c r="T274" s="169"/>
      <c r="AT274" s="164" t="s">
        <v>169</v>
      </c>
      <c r="AU274" s="164" t="s">
        <v>80</v>
      </c>
      <c r="AV274" s="14" t="s">
        <v>82</v>
      </c>
      <c r="AW274" s="14" t="s">
        <v>171</v>
      </c>
      <c r="AX274" s="14" t="s">
        <v>72</v>
      </c>
      <c r="AY274" s="164" t="s">
        <v>157</v>
      </c>
    </row>
    <row r="275" spans="2:51" s="13" customFormat="1" x14ac:dyDescent="0.2">
      <c r="B275" s="157"/>
      <c r="D275" s="153" t="s">
        <v>169</v>
      </c>
      <c r="E275" s="158" t="s">
        <v>1</v>
      </c>
      <c r="F275" s="159" t="s">
        <v>347</v>
      </c>
      <c r="H275" s="158" t="s">
        <v>1</v>
      </c>
      <c r="L275" s="157"/>
      <c r="M275" s="160"/>
      <c r="N275" s="161"/>
      <c r="O275" s="161"/>
      <c r="P275" s="161"/>
      <c r="Q275" s="161"/>
      <c r="R275" s="161"/>
      <c r="S275" s="161"/>
      <c r="T275" s="162"/>
      <c r="AT275" s="158" t="s">
        <v>169</v>
      </c>
      <c r="AU275" s="158" t="s">
        <v>80</v>
      </c>
      <c r="AV275" s="13" t="s">
        <v>80</v>
      </c>
      <c r="AW275" s="13" t="s">
        <v>171</v>
      </c>
      <c r="AX275" s="13" t="s">
        <v>72</v>
      </c>
      <c r="AY275" s="158" t="s">
        <v>157</v>
      </c>
    </row>
    <row r="276" spans="2:51" s="14" customFormat="1" x14ac:dyDescent="0.2">
      <c r="B276" s="163"/>
      <c r="D276" s="153" t="s">
        <v>169</v>
      </c>
      <c r="E276" s="164" t="s">
        <v>1</v>
      </c>
      <c r="F276" s="165" t="s">
        <v>348</v>
      </c>
      <c r="H276" s="166">
        <v>111.32505999999999</v>
      </c>
      <c r="L276" s="163"/>
      <c r="M276" s="167"/>
      <c r="N276" s="168"/>
      <c r="O276" s="168"/>
      <c r="P276" s="168"/>
      <c r="Q276" s="168"/>
      <c r="R276" s="168"/>
      <c r="S276" s="168"/>
      <c r="T276" s="169"/>
      <c r="AT276" s="164" t="s">
        <v>169</v>
      </c>
      <c r="AU276" s="164" t="s">
        <v>80</v>
      </c>
      <c r="AV276" s="14" t="s">
        <v>82</v>
      </c>
      <c r="AW276" s="14" t="s">
        <v>171</v>
      </c>
      <c r="AX276" s="14" t="s">
        <v>72</v>
      </c>
      <c r="AY276" s="164" t="s">
        <v>157</v>
      </c>
    </row>
    <row r="277" spans="2:51" s="14" customFormat="1" x14ac:dyDescent="0.2">
      <c r="B277" s="163"/>
      <c r="D277" s="153" t="s">
        <v>169</v>
      </c>
      <c r="E277" s="164" t="s">
        <v>1</v>
      </c>
      <c r="F277" s="165" t="s">
        <v>349</v>
      </c>
      <c r="H277" s="166">
        <v>25.421513600000001</v>
      </c>
      <c r="L277" s="163"/>
      <c r="M277" s="167"/>
      <c r="N277" s="168"/>
      <c r="O277" s="168"/>
      <c r="P277" s="168"/>
      <c r="Q277" s="168"/>
      <c r="R277" s="168"/>
      <c r="S277" s="168"/>
      <c r="T277" s="169"/>
      <c r="AT277" s="164" t="s">
        <v>169</v>
      </c>
      <c r="AU277" s="164" t="s">
        <v>80</v>
      </c>
      <c r="AV277" s="14" t="s">
        <v>82</v>
      </c>
      <c r="AW277" s="14" t="s">
        <v>171</v>
      </c>
      <c r="AX277" s="14" t="s">
        <v>72</v>
      </c>
      <c r="AY277" s="164" t="s">
        <v>157</v>
      </c>
    </row>
    <row r="278" spans="2:51" s="14" customFormat="1" x14ac:dyDescent="0.2">
      <c r="B278" s="163"/>
      <c r="D278" s="153" t="s">
        <v>169</v>
      </c>
      <c r="E278" s="164" t="s">
        <v>1</v>
      </c>
      <c r="F278" s="165" t="s">
        <v>350</v>
      </c>
      <c r="H278" s="166">
        <v>2.34343872</v>
      </c>
      <c r="L278" s="163"/>
      <c r="M278" s="167"/>
      <c r="N278" s="168"/>
      <c r="O278" s="168"/>
      <c r="P278" s="168"/>
      <c r="Q278" s="168"/>
      <c r="R278" s="168"/>
      <c r="S278" s="168"/>
      <c r="T278" s="169"/>
      <c r="AT278" s="164" t="s">
        <v>169</v>
      </c>
      <c r="AU278" s="164" t="s">
        <v>80</v>
      </c>
      <c r="AV278" s="14" t="s">
        <v>82</v>
      </c>
      <c r="AW278" s="14" t="s">
        <v>171</v>
      </c>
      <c r="AX278" s="14" t="s">
        <v>72</v>
      </c>
      <c r="AY278" s="164" t="s">
        <v>157</v>
      </c>
    </row>
    <row r="279" spans="2:51" s="14" customFormat="1" x14ac:dyDescent="0.2">
      <c r="B279" s="163"/>
      <c r="D279" s="153" t="s">
        <v>169</v>
      </c>
      <c r="E279" s="164" t="s">
        <v>1</v>
      </c>
      <c r="F279" s="165" t="s">
        <v>351</v>
      </c>
      <c r="H279" s="166">
        <v>2.8093856000000001</v>
      </c>
      <c r="L279" s="163"/>
      <c r="M279" s="167"/>
      <c r="N279" s="168"/>
      <c r="O279" s="168"/>
      <c r="P279" s="168"/>
      <c r="Q279" s="168"/>
      <c r="R279" s="168"/>
      <c r="S279" s="168"/>
      <c r="T279" s="169"/>
      <c r="AT279" s="164" t="s">
        <v>169</v>
      </c>
      <c r="AU279" s="164" t="s">
        <v>80</v>
      </c>
      <c r="AV279" s="14" t="s">
        <v>82</v>
      </c>
      <c r="AW279" s="14" t="s">
        <v>171</v>
      </c>
      <c r="AX279" s="14" t="s">
        <v>72</v>
      </c>
      <c r="AY279" s="164" t="s">
        <v>157</v>
      </c>
    </row>
    <row r="280" spans="2:51" s="14" customFormat="1" ht="22.5" x14ac:dyDescent="0.2">
      <c r="B280" s="163"/>
      <c r="D280" s="153" t="s">
        <v>169</v>
      </c>
      <c r="E280" s="164" t="s">
        <v>1</v>
      </c>
      <c r="F280" s="165" t="s">
        <v>352</v>
      </c>
      <c r="H280" s="166">
        <v>2.8093856000000001</v>
      </c>
      <c r="L280" s="163"/>
      <c r="M280" s="167"/>
      <c r="N280" s="168"/>
      <c r="O280" s="168"/>
      <c r="P280" s="168"/>
      <c r="Q280" s="168"/>
      <c r="R280" s="168"/>
      <c r="S280" s="168"/>
      <c r="T280" s="169"/>
      <c r="AT280" s="164" t="s">
        <v>169</v>
      </c>
      <c r="AU280" s="164" t="s">
        <v>80</v>
      </c>
      <c r="AV280" s="14" t="s">
        <v>82</v>
      </c>
      <c r="AW280" s="14" t="s">
        <v>171</v>
      </c>
      <c r="AX280" s="14" t="s">
        <v>72</v>
      </c>
      <c r="AY280" s="164" t="s">
        <v>157</v>
      </c>
    </row>
    <row r="281" spans="2:51" s="14" customFormat="1" ht="22.5" x14ac:dyDescent="0.2">
      <c r="B281" s="163"/>
      <c r="D281" s="153" t="s">
        <v>169</v>
      </c>
      <c r="E281" s="164" t="s">
        <v>1</v>
      </c>
      <c r="F281" s="165" t="s">
        <v>353</v>
      </c>
      <c r="H281" s="166">
        <v>1.8500832</v>
      </c>
      <c r="L281" s="163"/>
      <c r="M281" s="167"/>
      <c r="N281" s="168"/>
      <c r="O281" s="168"/>
      <c r="P281" s="168"/>
      <c r="Q281" s="168"/>
      <c r="R281" s="168"/>
      <c r="S281" s="168"/>
      <c r="T281" s="169"/>
      <c r="AT281" s="164" t="s">
        <v>169</v>
      </c>
      <c r="AU281" s="164" t="s">
        <v>80</v>
      </c>
      <c r="AV281" s="14" t="s">
        <v>82</v>
      </c>
      <c r="AW281" s="14" t="s">
        <v>171</v>
      </c>
      <c r="AX281" s="14" t="s">
        <v>72</v>
      </c>
      <c r="AY281" s="164" t="s">
        <v>157</v>
      </c>
    </row>
    <row r="282" spans="2:51" s="14" customFormat="1" x14ac:dyDescent="0.2">
      <c r="B282" s="163"/>
      <c r="D282" s="153" t="s">
        <v>169</v>
      </c>
      <c r="E282" s="164" t="s">
        <v>1</v>
      </c>
      <c r="F282" s="165" t="s">
        <v>354</v>
      </c>
      <c r="H282" s="166">
        <v>0.34260800000000002</v>
      </c>
      <c r="L282" s="163"/>
      <c r="M282" s="167"/>
      <c r="N282" s="168"/>
      <c r="O282" s="168"/>
      <c r="P282" s="168"/>
      <c r="Q282" s="168"/>
      <c r="R282" s="168"/>
      <c r="S282" s="168"/>
      <c r="T282" s="169"/>
      <c r="AT282" s="164" t="s">
        <v>169</v>
      </c>
      <c r="AU282" s="164" t="s">
        <v>80</v>
      </c>
      <c r="AV282" s="14" t="s">
        <v>82</v>
      </c>
      <c r="AW282" s="14" t="s">
        <v>171</v>
      </c>
      <c r="AX282" s="14" t="s">
        <v>72</v>
      </c>
      <c r="AY282" s="164" t="s">
        <v>157</v>
      </c>
    </row>
    <row r="283" spans="2:51" s="14" customFormat="1" x14ac:dyDescent="0.2">
      <c r="B283" s="163"/>
      <c r="D283" s="153" t="s">
        <v>169</v>
      </c>
      <c r="E283" s="164" t="s">
        <v>1</v>
      </c>
      <c r="F283" s="165" t="s">
        <v>355</v>
      </c>
      <c r="H283" s="166">
        <v>0.34260800000000002</v>
      </c>
      <c r="L283" s="163"/>
      <c r="M283" s="167"/>
      <c r="N283" s="168"/>
      <c r="O283" s="168"/>
      <c r="P283" s="168"/>
      <c r="Q283" s="168"/>
      <c r="R283" s="168"/>
      <c r="S283" s="168"/>
      <c r="T283" s="169"/>
      <c r="AT283" s="164" t="s">
        <v>169</v>
      </c>
      <c r="AU283" s="164" t="s">
        <v>80</v>
      </c>
      <c r="AV283" s="14" t="s">
        <v>82</v>
      </c>
      <c r="AW283" s="14" t="s">
        <v>171</v>
      </c>
      <c r="AX283" s="14" t="s">
        <v>72</v>
      </c>
      <c r="AY283" s="164" t="s">
        <v>157</v>
      </c>
    </row>
    <row r="284" spans="2:51" s="14" customFormat="1" x14ac:dyDescent="0.2">
      <c r="B284" s="163"/>
      <c r="D284" s="153" t="s">
        <v>169</v>
      </c>
      <c r="E284" s="164" t="s">
        <v>1</v>
      </c>
      <c r="F284" s="165" t="s">
        <v>356</v>
      </c>
      <c r="H284" s="166">
        <v>2.0953184</v>
      </c>
      <c r="L284" s="163"/>
      <c r="M284" s="167"/>
      <c r="N284" s="168"/>
      <c r="O284" s="168"/>
      <c r="P284" s="168"/>
      <c r="Q284" s="168"/>
      <c r="R284" s="168"/>
      <c r="S284" s="168"/>
      <c r="T284" s="169"/>
      <c r="AT284" s="164" t="s">
        <v>169</v>
      </c>
      <c r="AU284" s="164" t="s">
        <v>80</v>
      </c>
      <c r="AV284" s="14" t="s">
        <v>82</v>
      </c>
      <c r="AW284" s="14" t="s">
        <v>171</v>
      </c>
      <c r="AX284" s="14" t="s">
        <v>72</v>
      </c>
      <c r="AY284" s="164" t="s">
        <v>157</v>
      </c>
    </row>
    <row r="285" spans="2:51" s="14" customFormat="1" x14ac:dyDescent="0.2">
      <c r="B285" s="163"/>
      <c r="D285" s="153" t="s">
        <v>169</v>
      </c>
      <c r="E285" s="164" t="s">
        <v>1</v>
      </c>
      <c r="F285" s="165" t="s">
        <v>357</v>
      </c>
      <c r="H285" s="166">
        <v>0.21638399999999999</v>
      </c>
      <c r="L285" s="163"/>
      <c r="M285" s="167"/>
      <c r="N285" s="168"/>
      <c r="O285" s="168"/>
      <c r="P285" s="168"/>
      <c r="Q285" s="168"/>
      <c r="R285" s="168"/>
      <c r="S285" s="168"/>
      <c r="T285" s="169"/>
      <c r="AT285" s="164" t="s">
        <v>169</v>
      </c>
      <c r="AU285" s="164" t="s">
        <v>80</v>
      </c>
      <c r="AV285" s="14" t="s">
        <v>82</v>
      </c>
      <c r="AW285" s="14" t="s">
        <v>171</v>
      </c>
      <c r="AX285" s="14" t="s">
        <v>72</v>
      </c>
      <c r="AY285" s="164" t="s">
        <v>157</v>
      </c>
    </row>
    <row r="286" spans="2:51" s="13" customFormat="1" x14ac:dyDescent="0.2">
      <c r="B286" s="157"/>
      <c r="D286" s="153" t="s">
        <v>169</v>
      </c>
      <c r="E286" s="158" t="s">
        <v>1</v>
      </c>
      <c r="F286" s="159" t="s">
        <v>358</v>
      </c>
      <c r="H286" s="158" t="s">
        <v>1</v>
      </c>
      <c r="L286" s="157"/>
      <c r="M286" s="160"/>
      <c r="N286" s="161"/>
      <c r="O286" s="161"/>
      <c r="P286" s="161"/>
      <c r="Q286" s="161"/>
      <c r="R286" s="161"/>
      <c r="S286" s="161"/>
      <c r="T286" s="162"/>
      <c r="AT286" s="158" t="s">
        <v>169</v>
      </c>
      <c r="AU286" s="158" t="s">
        <v>80</v>
      </c>
      <c r="AV286" s="13" t="s">
        <v>80</v>
      </c>
      <c r="AW286" s="13" t="s">
        <v>171</v>
      </c>
      <c r="AX286" s="13" t="s">
        <v>72</v>
      </c>
      <c r="AY286" s="158" t="s">
        <v>157</v>
      </c>
    </row>
    <row r="287" spans="2:51" s="14" customFormat="1" ht="22.5" x14ac:dyDescent="0.2">
      <c r="B287" s="163"/>
      <c r="D287" s="153" t="s">
        <v>169</v>
      </c>
      <c r="E287" s="164" t="s">
        <v>1</v>
      </c>
      <c r="F287" s="165" t="s">
        <v>359</v>
      </c>
      <c r="H287" s="166">
        <v>0.62354655999999997</v>
      </c>
      <c r="L287" s="163"/>
      <c r="M287" s="167"/>
      <c r="N287" s="168"/>
      <c r="O287" s="168"/>
      <c r="P287" s="168"/>
      <c r="Q287" s="168"/>
      <c r="R287" s="168"/>
      <c r="S287" s="168"/>
      <c r="T287" s="169"/>
      <c r="AT287" s="164" t="s">
        <v>169</v>
      </c>
      <c r="AU287" s="164" t="s">
        <v>80</v>
      </c>
      <c r="AV287" s="14" t="s">
        <v>82</v>
      </c>
      <c r="AW287" s="14" t="s">
        <v>171</v>
      </c>
      <c r="AX287" s="14" t="s">
        <v>72</v>
      </c>
      <c r="AY287" s="164" t="s">
        <v>157</v>
      </c>
    </row>
    <row r="288" spans="2:51" s="14" customFormat="1" ht="22.5" x14ac:dyDescent="0.2">
      <c r="B288" s="163"/>
      <c r="D288" s="153" t="s">
        <v>169</v>
      </c>
      <c r="E288" s="164" t="s">
        <v>1</v>
      </c>
      <c r="F288" s="165" t="s">
        <v>360</v>
      </c>
      <c r="H288" s="166">
        <v>0.54817280000000002</v>
      </c>
      <c r="L288" s="163"/>
      <c r="M288" s="167"/>
      <c r="N288" s="168"/>
      <c r="O288" s="168"/>
      <c r="P288" s="168"/>
      <c r="Q288" s="168"/>
      <c r="R288" s="168"/>
      <c r="S288" s="168"/>
      <c r="T288" s="169"/>
      <c r="AT288" s="164" t="s">
        <v>169</v>
      </c>
      <c r="AU288" s="164" t="s">
        <v>80</v>
      </c>
      <c r="AV288" s="14" t="s">
        <v>82</v>
      </c>
      <c r="AW288" s="14" t="s">
        <v>171</v>
      </c>
      <c r="AX288" s="14" t="s">
        <v>72</v>
      </c>
      <c r="AY288" s="164" t="s">
        <v>157</v>
      </c>
    </row>
    <row r="289" spans="1:65" s="15" customFormat="1" x14ac:dyDescent="0.2">
      <c r="B289" s="170"/>
      <c r="D289" s="153" t="s">
        <v>169</v>
      </c>
      <c r="E289" s="171" t="s">
        <v>1</v>
      </c>
      <c r="F289" s="172" t="s">
        <v>175</v>
      </c>
      <c r="H289" s="173">
        <v>604.68310448</v>
      </c>
      <c r="L289" s="170"/>
      <c r="M289" s="174"/>
      <c r="N289" s="175"/>
      <c r="O289" s="175"/>
      <c r="P289" s="175"/>
      <c r="Q289" s="175"/>
      <c r="R289" s="175"/>
      <c r="S289" s="175"/>
      <c r="T289" s="176"/>
      <c r="AT289" s="171" t="s">
        <v>169</v>
      </c>
      <c r="AU289" s="171" t="s">
        <v>80</v>
      </c>
      <c r="AV289" s="15" t="s">
        <v>165</v>
      </c>
      <c r="AW289" s="15" t="s">
        <v>171</v>
      </c>
      <c r="AX289" s="15" t="s">
        <v>80</v>
      </c>
      <c r="AY289" s="171" t="s">
        <v>157</v>
      </c>
    </row>
    <row r="290" spans="1:65" s="2" customFormat="1" ht="168" customHeight="1" x14ac:dyDescent="0.2">
      <c r="A290" s="29"/>
      <c r="B290" s="140"/>
      <c r="C290" s="141" t="s">
        <v>361</v>
      </c>
      <c r="D290" s="141" t="s">
        <v>160</v>
      </c>
      <c r="E290" s="142" t="s">
        <v>362</v>
      </c>
      <c r="F290" s="143" t="s">
        <v>363</v>
      </c>
      <c r="G290" s="144" t="s">
        <v>186</v>
      </c>
      <c r="H290" s="145">
        <v>455.12700000000001</v>
      </c>
      <c r="I290" s="146"/>
      <c r="J290" s="146">
        <f>ROUND(I290*H290,2)</f>
        <v>0</v>
      </c>
      <c r="K290" s="143" t="s">
        <v>330</v>
      </c>
      <c r="L290" s="30"/>
      <c r="M290" s="147" t="s">
        <v>1</v>
      </c>
      <c r="N290" s="148" t="s">
        <v>37</v>
      </c>
      <c r="O290" s="149">
        <v>0</v>
      </c>
      <c r="P290" s="149">
        <f>O290*H290</f>
        <v>0</v>
      </c>
      <c r="Q290" s="149">
        <v>0</v>
      </c>
      <c r="R290" s="149">
        <f>Q290*H290</f>
        <v>0</v>
      </c>
      <c r="S290" s="149">
        <v>0</v>
      </c>
      <c r="T290" s="150">
        <f>S290*H290</f>
        <v>0</v>
      </c>
      <c r="U290" s="29"/>
      <c r="V290" s="29"/>
      <c r="W290" s="29"/>
      <c r="X290" s="29"/>
      <c r="Y290" s="29"/>
      <c r="Z290" s="29"/>
      <c r="AA290" s="29"/>
      <c r="AB290" s="29"/>
      <c r="AC290" s="29"/>
      <c r="AD290" s="29"/>
      <c r="AE290" s="29"/>
      <c r="AR290" s="151" t="s">
        <v>331</v>
      </c>
      <c r="AT290" s="151" t="s">
        <v>160</v>
      </c>
      <c r="AU290" s="151" t="s">
        <v>80</v>
      </c>
      <c r="AY290" s="17" t="s">
        <v>157</v>
      </c>
      <c r="BE290" s="152">
        <f>IF(N290="základní",J290,0)</f>
        <v>0</v>
      </c>
      <c r="BF290" s="152">
        <f>IF(N290="snížená",J290,0)</f>
        <v>0</v>
      </c>
      <c r="BG290" s="152">
        <f>IF(N290="zákl. přenesená",J290,0)</f>
        <v>0</v>
      </c>
      <c r="BH290" s="152">
        <f>IF(N290="sníž. přenesená",J290,0)</f>
        <v>0</v>
      </c>
      <c r="BI290" s="152">
        <f>IF(N290="nulová",J290,0)</f>
        <v>0</v>
      </c>
      <c r="BJ290" s="17" t="s">
        <v>80</v>
      </c>
      <c r="BK290" s="152">
        <f>ROUND(I290*H290,2)</f>
        <v>0</v>
      </c>
      <c r="BL290" s="17" t="s">
        <v>331</v>
      </c>
      <c r="BM290" s="151" t="s">
        <v>364</v>
      </c>
    </row>
    <row r="291" spans="1:65" s="2" customFormat="1" ht="87.75" x14ac:dyDescent="0.2">
      <c r="A291" s="29"/>
      <c r="B291" s="30"/>
      <c r="C291" s="29"/>
      <c r="D291" s="153" t="s">
        <v>167</v>
      </c>
      <c r="E291" s="29"/>
      <c r="F291" s="154" t="s">
        <v>333</v>
      </c>
      <c r="G291" s="29"/>
      <c r="H291" s="29"/>
      <c r="I291" s="29"/>
      <c r="J291" s="29"/>
      <c r="K291" s="29"/>
      <c r="L291" s="30"/>
      <c r="M291" s="155"/>
      <c r="N291" s="156"/>
      <c r="O291" s="55"/>
      <c r="P291" s="55"/>
      <c r="Q291" s="55"/>
      <c r="R291" s="55"/>
      <c r="S291" s="55"/>
      <c r="T291" s="56"/>
      <c r="U291" s="29"/>
      <c r="V291" s="29"/>
      <c r="W291" s="29"/>
      <c r="X291" s="29"/>
      <c r="Y291" s="29"/>
      <c r="Z291" s="29"/>
      <c r="AA291" s="29"/>
      <c r="AB291" s="29"/>
      <c r="AC291" s="29"/>
      <c r="AD291" s="29"/>
      <c r="AE291" s="29"/>
      <c r="AT291" s="17" t="s">
        <v>167</v>
      </c>
      <c r="AU291" s="17" t="s">
        <v>80</v>
      </c>
    </row>
    <row r="292" spans="1:65" s="13" customFormat="1" x14ac:dyDescent="0.2">
      <c r="B292" s="157"/>
      <c r="D292" s="153" t="s">
        <v>169</v>
      </c>
      <c r="E292" s="158" t="s">
        <v>1</v>
      </c>
      <c r="F292" s="159" t="s">
        <v>170</v>
      </c>
      <c r="H292" s="158" t="s">
        <v>1</v>
      </c>
      <c r="L292" s="157"/>
      <c r="M292" s="160"/>
      <c r="N292" s="161"/>
      <c r="O292" s="161"/>
      <c r="P292" s="161"/>
      <c r="Q292" s="161"/>
      <c r="R292" s="161"/>
      <c r="S292" s="161"/>
      <c r="T292" s="162"/>
      <c r="AT292" s="158" t="s">
        <v>169</v>
      </c>
      <c r="AU292" s="158" t="s">
        <v>80</v>
      </c>
      <c r="AV292" s="13" t="s">
        <v>80</v>
      </c>
      <c r="AW292" s="13" t="s">
        <v>171</v>
      </c>
      <c r="AX292" s="13" t="s">
        <v>72</v>
      </c>
      <c r="AY292" s="158" t="s">
        <v>157</v>
      </c>
    </row>
    <row r="293" spans="1:65" s="13" customFormat="1" x14ac:dyDescent="0.2">
      <c r="B293" s="157"/>
      <c r="D293" s="153" t="s">
        <v>169</v>
      </c>
      <c r="E293" s="158" t="s">
        <v>1</v>
      </c>
      <c r="F293" s="159" t="s">
        <v>365</v>
      </c>
      <c r="H293" s="158" t="s">
        <v>1</v>
      </c>
      <c r="L293" s="157"/>
      <c r="M293" s="160"/>
      <c r="N293" s="161"/>
      <c r="O293" s="161"/>
      <c r="P293" s="161"/>
      <c r="Q293" s="161"/>
      <c r="R293" s="161"/>
      <c r="S293" s="161"/>
      <c r="T293" s="162"/>
      <c r="AT293" s="158" t="s">
        <v>169</v>
      </c>
      <c r="AU293" s="158" t="s">
        <v>80</v>
      </c>
      <c r="AV293" s="13" t="s">
        <v>80</v>
      </c>
      <c r="AW293" s="13" t="s">
        <v>171</v>
      </c>
      <c r="AX293" s="13" t="s">
        <v>72</v>
      </c>
      <c r="AY293" s="158" t="s">
        <v>157</v>
      </c>
    </row>
    <row r="294" spans="1:65" s="14" customFormat="1" ht="22.5" x14ac:dyDescent="0.2">
      <c r="B294" s="163"/>
      <c r="D294" s="153" t="s">
        <v>169</v>
      </c>
      <c r="E294" s="164" t="s">
        <v>1</v>
      </c>
      <c r="F294" s="165" t="s">
        <v>366</v>
      </c>
      <c r="H294" s="166">
        <v>357.28359999999998</v>
      </c>
      <c r="L294" s="163"/>
      <c r="M294" s="167"/>
      <c r="N294" s="168"/>
      <c r="O294" s="168"/>
      <c r="P294" s="168"/>
      <c r="Q294" s="168"/>
      <c r="R294" s="168"/>
      <c r="S294" s="168"/>
      <c r="T294" s="169"/>
      <c r="AT294" s="164" t="s">
        <v>169</v>
      </c>
      <c r="AU294" s="164" t="s">
        <v>80</v>
      </c>
      <c r="AV294" s="14" t="s">
        <v>82</v>
      </c>
      <c r="AW294" s="14" t="s">
        <v>171</v>
      </c>
      <c r="AX294" s="14" t="s">
        <v>72</v>
      </c>
      <c r="AY294" s="164" t="s">
        <v>157</v>
      </c>
    </row>
    <row r="295" spans="1:65" s="14" customFormat="1" ht="22.5" x14ac:dyDescent="0.2">
      <c r="B295" s="163"/>
      <c r="D295" s="153" t="s">
        <v>169</v>
      </c>
      <c r="E295" s="164" t="s">
        <v>1</v>
      </c>
      <c r="F295" s="165" t="s">
        <v>367</v>
      </c>
      <c r="H295" s="166">
        <v>96.671999999999997</v>
      </c>
      <c r="L295" s="163"/>
      <c r="M295" s="167"/>
      <c r="N295" s="168"/>
      <c r="O295" s="168"/>
      <c r="P295" s="168"/>
      <c r="Q295" s="168"/>
      <c r="R295" s="168"/>
      <c r="S295" s="168"/>
      <c r="T295" s="169"/>
      <c r="AT295" s="164" t="s">
        <v>169</v>
      </c>
      <c r="AU295" s="164" t="s">
        <v>80</v>
      </c>
      <c r="AV295" s="14" t="s">
        <v>82</v>
      </c>
      <c r="AW295" s="14" t="s">
        <v>171</v>
      </c>
      <c r="AX295" s="14" t="s">
        <v>72</v>
      </c>
      <c r="AY295" s="164" t="s">
        <v>157</v>
      </c>
    </row>
    <row r="296" spans="1:65" s="13" customFormat="1" x14ac:dyDescent="0.2">
      <c r="B296" s="157"/>
      <c r="D296" s="153" t="s">
        <v>169</v>
      </c>
      <c r="E296" s="158" t="s">
        <v>1</v>
      </c>
      <c r="F296" s="159" t="s">
        <v>368</v>
      </c>
      <c r="H296" s="158" t="s">
        <v>1</v>
      </c>
      <c r="L296" s="157"/>
      <c r="M296" s="160"/>
      <c r="N296" s="161"/>
      <c r="O296" s="161"/>
      <c r="P296" s="161"/>
      <c r="Q296" s="161"/>
      <c r="R296" s="161"/>
      <c r="S296" s="161"/>
      <c r="T296" s="162"/>
      <c r="AT296" s="158" t="s">
        <v>169</v>
      </c>
      <c r="AU296" s="158" t="s">
        <v>80</v>
      </c>
      <c r="AV296" s="13" t="s">
        <v>80</v>
      </c>
      <c r="AW296" s="13" t="s">
        <v>171</v>
      </c>
      <c r="AX296" s="13" t="s">
        <v>72</v>
      </c>
      <c r="AY296" s="158" t="s">
        <v>157</v>
      </c>
    </row>
    <row r="297" spans="1:65" s="14" customFormat="1" ht="22.5" x14ac:dyDescent="0.2">
      <c r="B297" s="163"/>
      <c r="D297" s="153" t="s">
        <v>169</v>
      </c>
      <c r="E297" s="164" t="s">
        <v>1</v>
      </c>
      <c r="F297" s="165" t="s">
        <v>369</v>
      </c>
      <c r="H297" s="166">
        <v>0.62354655999999997</v>
      </c>
      <c r="L297" s="163"/>
      <c r="M297" s="167"/>
      <c r="N297" s="168"/>
      <c r="O297" s="168"/>
      <c r="P297" s="168"/>
      <c r="Q297" s="168"/>
      <c r="R297" s="168"/>
      <c r="S297" s="168"/>
      <c r="T297" s="169"/>
      <c r="AT297" s="164" t="s">
        <v>169</v>
      </c>
      <c r="AU297" s="164" t="s">
        <v>80</v>
      </c>
      <c r="AV297" s="14" t="s">
        <v>82</v>
      </c>
      <c r="AW297" s="14" t="s">
        <v>171</v>
      </c>
      <c r="AX297" s="14" t="s">
        <v>72</v>
      </c>
      <c r="AY297" s="164" t="s">
        <v>157</v>
      </c>
    </row>
    <row r="298" spans="1:65" s="14" customFormat="1" ht="22.5" x14ac:dyDescent="0.2">
      <c r="B298" s="163"/>
      <c r="D298" s="153" t="s">
        <v>169</v>
      </c>
      <c r="E298" s="164" t="s">
        <v>1</v>
      </c>
      <c r="F298" s="165" t="s">
        <v>370</v>
      </c>
      <c r="H298" s="166">
        <v>0.54817280000000002</v>
      </c>
      <c r="L298" s="163"/>
      <c r="M298" s="167"/>
      <c r="N298" s="168"/>
      <c r="O298" s="168"/>
      <c r="P298" s="168"/>
      <c r="Q298" s="168"/>
      <c r="R298" s="168"/>
      <c r="S298" s="168"/>
      <c r="T298" s="169"/>
      <c r="AT298" s="164" t="s">
        <v>169</v>
      </c>
      <c r="AU298" s="164" t="s">
        <v>80</v>
      </c>
      <c r="AV298" s="14" t="s">
        <v>82</v>
      </c>
      <c r="AW298" s="14" t="s">
        <v>171</v>
      </c>
      <c r="AX298" s="14" t="s">
        <v>72</v>
      </c>
      <c r="AY298" s="164" t="s">
        <v>157</v>
      </c>
    </row>
    <row r="299" spans="1:65" s="15" customFormat="1" x14ac:dyDescent="0.2">
      <c r="B299" s="170"/>
      <c r="D299" s="153" t="s">
        <v>169</v>
      </c>
      <c r="E299" s="171" t="s">
        <v>1</v>
      </c>
      <c r="F299" s="172" t="s">
        <v>175</v>
      </c>
      <c r="H299" s="173">
        <v>455.12731936</v>
      </c>
      <c r="L299" s="170"/>
      <c r="M299" s="174"/>
      <c r="N299" s="175"/>
      <c r="O299" s="175"/>
      <c r="P299" s="175"/>
      <c r="Q299" s="175"/>
      <c r="R299" s="175"/>
      <c r="S299" s="175"/>
      <c r="T299" s="176"/>
      <c r="AT299" s="171" t="s">
        <v>169</v>
      </c>
      <c r="AU299" s="171" t="s">
        <v>80</v>
      </c>
      <c r="AV299" s="15" t="s">
        <v>165</v>
      </c>
      <c r="AW299" s="15" t="s">
        <v>171</v>
      </c>
      <c r="AX299" s="15" t="s">
        <v>80</v>
      </c>
      <c r="AY299" s="171" t="s">
        <v>157</v>
      </c>
    </row>
    <row r="300" spans="1:65" s="2" customFormat="1" ht="84" x14ac:dyDescent="0.2">
      <c r="A300" s="29"/>
      <c r="B300" s="140"/>
      <c r="C300" s="141" t="s">
        <v>371</v>
      </c>
      <c r="D300" s="141" t="s">
        <v>160</v>
      </c>
      <c r="E300" s="142" t="s">
        <v>372</v>
      </c>
      <c r="F300" s="143" t="s">
        <v>373</v>
      </c>
      <c r="G300" s="144" t="s">
        <v>186</v>
      </c>
      <c r="H300" s="145">
        <v>453.95600000000002</v>
      </c>
      <c r="I300" s="146"/>
      <c r="J300" s="146">
        <f>ROUND(I300*H300,2)</f>
        <v>0</v>
      </c>
      <c r="K300" s="143" t="s">
        <v>164</v>
      </c>
      <c r="L300" s="30"/>
      <c r="M300" s="147" t="s">
        <v>1</v>
      </c>
      <c r="N300" s="148" t="s">
        <v>37</v>
      </c>
      <c r="O300" s="149">
        <v>0</v>
      </c>
      <c r="P300" s="149">
        <f>O300*H300</f>
        <v>0</v>
      </c>
      <c r="Q300" s="149">
        <v>0</v>
      </c>
      <c r="R300" s="149">
        <f>Q300*H300</f>
        <v>0</v>
      </c>
      <c r="S300" s="149">
        <v>0</v>
      </c>
      <c r="T300" s="150">
        <f>S300*H300</f>
        <v>0</v>
      </c>
      <c r="U300" s="29"/>
      <c r="V300" s="29"/>
      <c r="W300" s="29"/>
      <c r="X300" s="29"/>
      <c r="Y300" s="29"/>
      <c r="Z300" s="29"/>
      <c r="AA300" s="29"/>
      <c r="AB300" s="29"/>
      <c r="AC300" s="29"/>
      <c r="AD300" s="29"/>
      <c r="AE300" s="29"/>
      <c r="AR300" s="151" t="s">
        <v>331</v>
      </c>
      <c r="AT300" s="151" t="s">
        <v>160</v>
      </c>
      <c r="AU300" s="151" t="s">
        <v>80</v>
      </c>
      <c r="AY300" s="17" t="s">
        <v>157</v>
      </c>
      <c r="BE300" s="152">
        <f>IF(N300="základní",J300,0)</f>
        <v>0</v>
      </c>
      <c r="BF300" s="152">
        <f>IF(N300="snížená",J300,0)</f>
        <v>0</v>
      </c>
      <c r="BG300" s="152">
        <f>IF(N300="zákl. přenesená",J300,0)</f>
        <v>0</v>
      </c>
      <c r="BH300" s="152">
        <f>IF(N300="sníž. přenesená",J300,0)</f>
        <v>0</v>
      </c>
      <c r="BI300" s="152">
        <f>IF(N300="nulová",J300,0)</f>
        <v>0</v>
      </c>
      <c r="BJ300" s="17" t="s">
        <v>80</v>
      </c>
      <c r="BK300" s="152">
        <f>ROUND(I300*H300,2)</f>
        <v>0</v>
      </c>
      <c r="BL300" s="17" t="s">
        <v>331</v>
      </c>
      <c r="BM300" s="151" t="s">
        <v>374</v>
      </c>
    </row>
    <row r="301" spans="1:65" s="2" customFormat="1" ht="48.75" x14ac:dyDescent="0.2">
      <c r="A301" s="29"/>
      <c r="B301" s="30"/>
      <c r="C301" s="29"/>
      <c r="D301" s="153" t="s">
        <v>167</v>
      </c>
      <c r="E301" s="29"/>
      <c r="F301" s="154" t="s">
        <v>375</v>
      </c>
      <c r="G301" s="29"/>
      <c r="H301" s="29"/>
      <c r="I301" s="29"/>
      <c r="J301" s="29"/>
      <c r="K301" s="29"/>
      <c r="L301" s="30"/>
      <c r="M301" s="155"/>
      <c r="N301" s="156"/>
      <c r="O301" s="55"/>
      <c r="P301" s="55"/>
      <c r="Q301" s="55"/>
      <c r="R301" s="55"/>
      <c r="S301" s="55"/>
      <c r="T301" s="56"/>
      <c r="U301" s="29"/>
      <c r="V301" s="29"/>
      <c r="W301" s="29"/>
      <c r="X301" s="29"/>
      <c r="Y301" s="29"/>
      <c r="Z301" s="29"/>
      <c r="AA301" s="29"/>
      <c r="AB301" s="29"/>
      <c r="AC301" s="29"/>
      <c r="AD301" s="29"/>
      <c r="AE301" s="29"/>
      <c r="AT301" s="17" t="s">
        <v>167</v>
      </c>
      <c r="AU301" s="17" t="s">
        <v>80</v>
      </c>
    </row>
    <row r="302" spans="1:65" s="13" customFormat="1" x14ac:dyDescent="0.2">
      <c r="B302" s="157"/>
      <c r="D302" s="153" t="s">
        <v>169</v>
      </c>
      <c r="E302" s="158" t="s">
        <v>1</v>
      </c>
      <c r="F302" s="159" t="s">
        <v>170</v>
      </c>
      <c r="H302" s="158" t="s">
        <v>1</v>
      </c>
      <c r="L302" s="157"/>
      <c r="M302" s="160"/>
      <c r="N302" s="161"/>
      <c r="O302" s="161"/>
      <c r="P302" s="161"/>
      <c r="Q302" s="161"/>
      <c r="R302" s="161"/>
      <c r="S302" s="161"/>
      <c r="T302" s="162"/>
      <c r="AT302" s="158" t="s">
        <v>169</v>
      </c>
      <c r="AU302" s="158" t="s">
        <v>80</v>
      </c>
      <c r="AV302" s="13" t="s">
        <v>80</v>
      </c>
      <c r="AW302" s="13" t="s">
        <v>171</v>
      </c>
      <c r="AX302" s="13" t="s">
        <v>72</v>
      </c>
      <c r="AY302" s="158" t="s">
        <v>157</v>
      </c>
    </row>
    <row r="303" spans="1:65" s="13" customFormat="1" x14ac:dyDescent="0.2">
      <c r="B303" s="157"/>
      <c r="D303" s="153" t="s">
        <v>169</v>
      </c>
      <c r="E303" s="158" t="s">
        <v>1</v>
      </c>
      <c r="F303" s="159" t="s">
        <v>376</v>
      </c>
      <c r="H303" s="158" t="s">
        <v>1</v>
      </c>
      <c r="L303" s="157"/>
      <c r="M303" s="160"/>
      <c r="N303" s="161"/>
      <c r="O303" s="161"/>
      <c r="P303" s="161"/>
      <c r="Q303" s="161"/>
      <c r="R303" s="161"/>
      <c r="S303" s="161"/>
      <c r="T303" s="162"/>
      <c r="AT303" s="158" t="s">
        <v>169</v>
      </c>
      <c r="AU303" s="158" t="s">
        <v>80</v>
      </c>
      <c r="AV303" s="13" t="s">
        <v>80</v>
      </c>
      <c r="AW303" s="13" t="s">
        <v>171</v>
      </c>
      <c r="AX303" s="13" t="s">
        <v>72</v>
      </c>
      <c r="AY303" s="158" t="s">
        <v>157</v>
      </c>
    </row>
    <row r="304" spans="1:65" s="14" customFormat="1" ht="22.5" x14ac:dyDescent="0.2">
      <c r="B304" s="163"/>
      <c r="D304" s="153" t="s">
        <v>169</v>
      </c>
      <c r="E304" s="164" t="s">
        <v>1</v>
      </c>
      <c r="F304" s="165" t="s">
        <v>366</v>
      </c>
      <c r="H304" s="166">
        <v>357.28359999999998</v>
      </c>
      <c r="L304" s="163"/>
      <c r="M304" s="167"/>
      <c r="N304" s="168"/>
      <c r="O304" s="168"/>
      <c r="P304" s="168"/>
      <c r="Q304" s="168"/>
      <c r="R304" s="168"/>
      <c r="S304" s="168"/>
      <c r="T304" s="169"/>
      <c r="AT304" s="164" t="s">
        <v>169</v>
      </c>
      <c r="AU304" s="164" t="s">
        <v>80</v>
      </c>
      <c r="AV304" s="14" t="s">
        <v>82</v>
      </c>
      <c r="AW304" s="14" t="s">
        <v>171</v>
      </c>
      <c r="AX304" s="14" t="s">
        <v>72</v>
      </c>
      <c r="AY304" s="164" t="s">
        <v>157</v>
      </c>
    </row>
    <row r="305" spans="1:65" s="14" customFormat="1" ht="22.5" x14ac:dyDescent="0.2">
      <c r="B305" s="163"/>
      <c r="D305" s="153" t="s">
        <v>169</v>
      </c>
      <c r="E305" s="164" t="s">
        <v>1</v>
      </c>
      <c r="F305" s="165" t="s">
        <v>367</v>
      </c>
      <c r="H305" s="166">
        <v>96.671999999999997</v>
      </c>
      <c r="L305" s="163"/>
      <c r="M305" s="167"/>
      <c r="N305" s="168"/>
      <c r="O305" s="168"/>
      <c r="P305" s="168"/>
      <c r="Q305" s="168"/>
      <c r="R305" s="168"/>
      <c r="S305" s="168"/>
      <c r="T305" s="169"/>
      <c r="AT305" s="164" t="s">
        <v>169</v>
      </c>
      <c r="AU305" s="164" t="s">
        <v>80</v>
      </c>
      <c r="AV305" s="14" t="s">
        <v>82</v>
      </c>
      <c r="AW305" s="14" t="s">
        <v>171</v>
      </c>
      <c r="AX305" s="14" t="s">
        <v>72</v>
      </c>
      <c r="AY305" s="164" t="s">
        <v>157</v>
      </c>
    </row>
    <row r="306" spans="1:65" s="15" customFormat="1" x14ac:dyDescent="0.2">
      <c r="B306" s="170"/>
      <c r="D306" s="153" t="s">
        <v>169</v>
      </c>
      <c r="E306" s="171" t="s">
        <v>1</v>
      </c>
      <c r="F306" s="172" t="s">
        <v>175</v>
      </c>
      <c r="H306" s="173">
        <v>453.9556</v>
      </c>
      <c r="L306" s="170"/>
      <c r="M306" s="174"/>
      <c r="N306" s="175"/>
      <c r="O306" s="175"/>
      <c r="P306" s="175"/>
      <c r="Q306" s="175"/>
      <c r="R306" s="175"/>
      <c r="S306" s="175"/>
      <c r="T306" s="176"/>
      <c r="AT306" s="171" t="s">
        <v>169</v>
      </c>
      <c r="AU306" s="171" t="s">
        <v>80</v>
      </c>
      <c r="AV306" s="15" t="s">
        <v>165</v>
      </c>
      <c r="AW306" s="15" t="s">
        <v>171</v>
      </c>
      <c r="AX306" s="15" t="s">
        <v>80</v>
      </c>
      <c r="AY306" s="171" t="s">
        <v>157</v>
      </c>
    </row>
    <row r="307" spans="1:65" s="2" customFormat="1" ht="44.25" customHeight="1" x14ac:dyDescent="0.2">
      <c r="A307" s="29"/>
      <c r="B307" s="140"/>
      <c r="C307" s="141" t="s">
        <v>377</v>
      </c>
      <c r="D307" s="141" t="s">
        <v>160</v>
      </c>
      <c r="E307" s="142" t="s">
        <v>378</v>
      </c>
      <c r="F307" s="143" t="s">
        <v>379</v>
      </c>
      <c r="G307" s="144" t="s">
        <v>186</v>
      </c>
      <c r="H307" s="145">
        <v>718.14700000000005</v>
      </c>
      <c r="I307" s="146"/>
      <c r="J307" s="146">
        <f>ROUND(I307*H307,2)</f>
        <v>0</v>
      </c>
      <c r="K307" s="143" t="s">
        <v>330</v>
      </c>
      <c r="L307" s="30"/>
      <c r="M307" s="147" t="s">
        <v>1</v>
      </c>
      <c r="N307" s="148" t="s">
        <v>37</v>
      </c>
      <c r="O307" s="149">
        <v>0</v>
      </c>
      <c r="P307" s="149">
        <f>O307*H307</f>
        <v>0</v>
      </c>
      <c r="Q307" s="149">
        <v>0</v>
      </c>
      <c r="R307" s="149">
        <f>Q307*H307</f>
        <v>0</v>
      </c>
      <c r="S307" s="149">
        <v>0</v>
      </c>
      <c r="T307" s="150">
        <f>S307*H307</f>
        <v>0</v>
      </c>
      <c r="U307" s="29"/>
      <c r="V307" s="29"/>
      <c r="W307" s="29"/>
      <c r="X307" s="29"/>
      <c r="Y307" s="29"/>
      <c r="Z307" s="29"/>
      <c r="AA307" s="29"/>
      <c r="AB307" s="29"/>
      <c r="AC307" s="29"/>
      <c r="AD307" s="29"/>
      <c r="AE307" s="29"/>
      <c r="AR307" s="151" t="s">
        <v>331</v>
      </c>
      <c r="AT307" s="151" t="s">
        <v>160</v>
      </c>
      <c r="AU307" s="151" t="s">
        <v>80</v>
      </c>
      <c r="AY307" s="17" t="s">
        <v>157</v>
      </c>
      <c r="BE307" s="152">
        <f>IF(N307="základní",J307,0)</f>
        <v>0</v>
      </c>
      <c r="BF307" s="152">
        <f>IF(N307="snížená",J307,0)</f>
        <v>0</v>
      </c>
      <c r="BG307" s="152">
        <f>IF(N307="zákl. přenesená",J307,0)</f>
        <v>0</v>
      </c>
      <c r="BH307" s="152">
        <f>IF(N307="sníž. přenesená",J307,0)</f>
        <v>0</v>
      </c>
      <c r="BI307" s="152">
        <f>IF(N307="nulová",J307,0)</f>
        <v>0</v>
      </c>
      <c r="BJ307" s="17" t="s">
        <v>80</v>
      </c>
      <c r="BK307" s="152">
        <f>ROUND(I307*H307,2)</f>
        <v>0</v>
      </c>
      <c r="BL307" s="17" t="s">
        <v>331</v>
      </c>
      <c r="BM307" s="151" t="s">
        <v>380</v>
      </c>
    </row>
    <row r="308" spans="1:65" s="2" customFormat="1" ht="29.25" x14ac:dyDescent="0.2">
      <c r="A308" s="29"/>
      <c r="B308" s="30"/>
      <c r="C308" s="29"/>
      <c r="D308" s="153" t="s">
        <v>167</v>
      </c>
      <c r="E308" s="29"/>
      <c r="F308" s="154" t="s">
        <v>381</v>
      </c>
      <c r="G308" s="29"/>
      <c r="H308" s="29"/>
      <c r="I308" s="29"/>
      <c r="J308" s="29"/>
      <c r="K308" s="29"/>
      <c r="L308" s="30"/>
      <c r="M308" s="155"/>
      <c r="N308" s="156"/>
      <c r="O308" s="55"/>
      <c r="P308" s="55"/>
      <c r="Q308" s="55"/>
      <c r="R308" s="55"/>
      <c r="S308" s="55"/>
      <c r="T308" s="56"/>
      <c r="U308" s="29"/>
      <c r="V308" s="29"/>
      <c r="W308" s="29"/>
      <c r="X308" s="29"/>
      <c r="Y308" s="29"/>
      <c r="Z308" s="29"/>
      <c r="AA308" s="29"/>
      <c r="AB308" s="29"/>
      <c r="AC308" s="29"/>
      <c r="AD308" s="29"/>
      <c r="AE308" s="29"/>
      <c r="AT308" s="17" t="s">
        <v>167</v>
      </c>
      <c r="AU308" s="17" t="s">
        <v>80</v>
      </c>
    </row>
    <row r="309" spans="1:65" s="13" customFormat="1" x14ac:dyDescent="0.2">
      <c r="B309" s="157"/>
      <c r="D309" s="153" t="s">
        <v>169</v>
      </c>
      <c r="E309" s="158" t="s">
        <v>1</v>
      </c>
      <c r="F309" s="159" t="s">
        <v>382</v>
      </c>
      <c r="H309" s="158" t="s">
        <v>1</v>
      </c>
      <c r="L309" s="157"/>
      <c r="M309" s="160"/>
      <c r="N309" s="161"/>
      <c r="O309" s="161"/>
      <c r="P309" s="161"/>
      <c r="Q309" s="161"/>
      <c r="R309" s="161"/>
      <c r="S309" s="161"/>
      <c r="T309" s="162"/>
      <c r="AT309" s="158" t="s">
        <v>169</v>
      </c>
      <c r="AU309" s="158" t="s">
        <v>80</v>
      </c>
      <c r="AV309" s="13" t="s">
        <v>80</v>
      </c>
      <c r="AW309" s="13" t="s">
        <v>171</v>
      </c>
      <c r="AX309" s="13" t="s">
        <v>72</v>
      </c>
      <c r="AY309" s="158" t="s">
        <v>157</v>
      </c>
    </row>
    <row r="310" spans="1:65" s="14" customFormat="1" x14ac:dyDescent="0.2">
      <c r="B310" s="163"/>
      <c r="D310" s="153" t="s">
        <v>169</v>
      </c>
      <c r="E310" s="164" t="s">
        <v>1</v>
      </c>
      <c r="F310" s="165" t="s">
        <v>383</v>
      </c>
      <c r="H310" s="166">
        <v>603.31500000000005</v>
      </c>
      <c r="L310" s="163"/>
      <c r="M310" s="167"/>
      <c r="N310" s="168"/>
      <c r="O310" s="168"/>
      <c r="P310" s="168"/>
      <c r="Q310" s="168"/>
      <c r="R310" s="168"/>
      <c r="S310" s="168"/>
      <c r="T310" s="169"/>
      <c r="AT310" s="164" t="s">
        <v>169</v>
      </c>
      <c r="AU310" s="164" t="s">
        <v>80</v>
      </c>
      <c r="AV310" s="14" t="s">
        <v>82</v>
      </c>
      <c r="AW310" s="14" t="s">
        <v>171</v>
      </c>
      <c r="AX310" s="14" t="s">
        <v>72</v>
      </c>
      <c r="AY310" s="164" t="s">
        <v>157</v>
      </c>
    </row>
    <row r="311" spans="1:65" s="14" customFormat="1" x14ac:dyDescent="0.2">
      <c r="B311" s="163"/>
      <c r="D311" s="153" t="s">
        <v>169</v>
      </c>
      <c r="E311" s="164" t="s">
        <v>1</v>
      </c>
      <c r="F311" s="165" t="s">
        <v>384</v>
      </c>
      <c r="H311" s="166">
        <v>114.83175</v>
      </c>
      <c r="L311" s="163"/>
      <c r="M311" s="167"/>
      <c r="N311" s="168"/>
      <c r="O311" s="168"/>
      <c r="P311" s="168"/>
      <c r="Q311" s="168"/>
      <c r="R311" s="168"/>
      <c r="S311" s="168"/>
      <c r="T311" s="169"/>
      <c r="AT311" s="164" t="s">
        <v>169</v>
      </c>
      <c r="AU311" s="164" t="s">
        <v>80</v>
      </c>
      <c r="AV311" s="14" t="s">
        <v>82</v>
      </c>
      <c r="AW311" s="14" t="s">
        <v>171</v>
      </c>
      <c r="AX311" s="14" t="s">
        <v>72</v>
      </c>
      <c r="AY311" s="164" t="s">
        <v>157</v>
      </c>
    </row>
    <row r="312" spans="1:65" s="15" customFormat="1" x14ac:dyDescent="0.2">
      <c r="B312" s="170"/>
      <c r="D312" s="153" t="s">
        <v>169</v>
      </c>
      <c r="E312" s="171" t="s">
        <v>1</v>
      </c>
      <c r="F312" s="172" t="s">
        <v>175</v>
      </c>
      <c r="H312" s="173">
        <v>718.14675000000011</v>
      </c>
      <c r="L312" s="170"/>
      <c r="M312" s="174"/>
      <c r="N312" s="175"/>
      <c r="O312" s="175"/>
      <c r="P312" s="175"/>
      <c r="Q312" s="175"/>
      <c r="R312" s="175"/>
      <c r="S312" s="175"/>
      <c r="T312" s="176"/>
      <c r="AT312" s="171" t="s">
        <v>169</v>
      </c>
      <c r="AU312" s="171" t="s">
        <v>80</v>
      </c>
      <c r="AV312" s="15" t="s">
        <v>165</v>
      </c>
      <c r="AW312" s="15" t="s">
        <v>171</v>
      </c>
      <c r="AX312" s="15" t="s">
        <v>80</v>
      </c>
      <c r="AY312" s="171" t="s">
        <v>157</v>
      </c>
    </row>
    <row r="313" spans="1:65" s="2" customFormat="1" ht="134.25" customHeight="1" x14ac:dyDescent="0.2">
      <c r="A313" s="29"/>
      <c r="B313" s="140"/>
      <c r="C313" s="141" t="s">
        <v>385</v>
      </c>
      <c r="D313" s="141" t="s">
        <v>160</v>
      </c>
      <c r="E313" s="142" t="s">
        <v>386</v>
      </c>
      <c r="F313" s="143" t="s">
        <v>387</v>
      </c>
      <c r="G313" s="144" t="s">
        <v>186</v>
      </c>
      <c r="H313" s="145">
        <v>718.14700000000005</v>
      </c>
      <c r="I313" s="146"/>
      <c r="J313" s="146">
        <f>ROUND(I313*H313,2)</f>
        <v>0</v>
      </c>
      <c r="K313" s="143" t="s">
        <v>330</v>
      </c>
      <c r="L313" s="30"/>
      <c r="M313" s="147" t="s">
        <v>1</v>
      </c>
      <c r="N313" s="148" t="s">
        <v>37</v>
      </c>
      <c r="O313" s="149">
        <v>0</v>
      </c>
      <c r="P313" s="149">
        <f>O313*H313</f>
        <v>0</v>
      </c>
      <c r="Q313" s="149">
        <v>0</v>
      </c>
      <c r="R313" s="149">
        <f>Q313*H313</f>
        <v>0</v>
      </c>
      <c r="S313" s="149">
        <v>0</v>
      </c>
      <c r="T313" s="150">
        <f>S313*H313</f>
        <v>0</v>
      </c>
      <c r="U313" s="29"/>
      <c r="V313" s="29"/>
      <c r="W313" s="29"/>
      <c r="X313" s="29"/>
      <c r="Y313" s="29"/>
      <c r="Z313" s="29"/>
      <c r="AA313" s="29"/>
      <c r="AB313" s="29"/>
      <c r="AC313" s="29"/>
      <c r="AD313" s="29"/>
      <c r="AE313" s="29"/>
      <c r="AR313" s="151" t="s">
        <v>331</v>
      </c>
      <c r="AT313" s="151" t="s">
        <v>160</v>
      </c>
      <c r="AU313" s="151" t="s">
        <v>80</v>
      </c>
      <c r="AY313" s="17" t="s">
        <v>157</v>
      </c>
      <c r="BE313" s="152">
        <f>IF(N313="základní",J313,0)</f>
        <v>0</v>
      </c>
      <c r="BF313" s="152">
        <f>IF(N313="snížená",J313,0)</f>
        <v>0</v>
      </c>
      <c r="BG313" s="152">
        <f>IF(N313="zákl. přenesená",J313,0)</f>
        <v>0</v>
      </c>
      <c r="BH313" s="152">
        <f>IF(N313="sníž. přenesená",J313,0)</f>
        <v>0</v>
      </c>
      <c r="BI313" s="152">
        <f>IF(N313="nulová",J313,0)</f>
        <v>0</v>
      </c>
      <c r="BJ313" s="17" t="s">
        <v>80</v>
      </c>
      <c r="BK313" s="152">
        <f>ROUND(I313*H313,2)</f>
        <v>0</v>
      </c>
      <c r="BL313" s="17" t="s">
        <v>331</v>
      </c>
      <c r="BM313" s="151" t="s">
        <v>388</v>
      </c>
    </row>
    <row r="314" spans="1:65" s="2" customFormat="1" ht="58.5" x14ac:dyDescent="0.2">
      <c r="A314" s="29"/>
      <c r="B314" s="30"/>
      <c r="C314" s="29"/>
      <c r="D314" s="153" t="s">
        <v>167</v>
      </c>
      <c r="E314" s="29"/>
      <c r="F314" s="154" t="s">
        <v>389</v>
      </c>
      <c r="G314" s="29"/>
      <c r="H314" s="29"/>
      <c r="I314" s="29"/>
      <c r="J314" s="29"/>
      <c r="K314" s="29"/>
      <c r="L314" s="30"/>
      <c r="M314" s="155"/>
      <c r="N314" s="156"/>
      <c r="O314" s="55"/>
      <c r="P314" s="55"/>
      <c r="Q314" s="55"/>
      <c r="R314" s="55"/>
      <c r="S314" s="55"/>
      <c r="T314" s="56"/>
      <c r="U314" s="29"/>
      <c r="V314" s="29"/>
      <c r="W314" s="29"/>
      <c r="X314" s="29"/>
      <c r="Y314" s="29"/>
      <c r="Z314" s="29"/>
      <c r="AA314" s="29"/>
      <c r="AB314" s="29"/>
      <c r="AC314" s="29"/>
      <c r="AD314" s="29"/>
      <c r="AE314" s="29"/>
      <c r="AT314" s="17" t="s">
        <v>167</v>
      </c>
      <c r="AU314" s="17" t="s">
        <v>80</v>
      </c>
    </row>
    <row r="315" spans="1:65" s="13" customFormat="1" x14ac:dyDescent="0.2">
      <c r="B315" s="157"/>
      <c r="D315" s="153" t="s">
        <v>169</v>
      </c>
      <c r="E315" s="158" t="s">
        <v>1</v>
      </c>
      <c r="F315" s="159" t="s">
        <v>382</v>
      </c>
      <c r="H315" s="158" t="s">
        <v>1</v>
      </c>
      <c r="L315" s="157"/>
      <c r="M315" s="160"/>
      <c r="N315" s="161"/>
      <c r="O315" s="161"/>
      <c r="P315" s="161"/>
      <c r="Q315" s="161"/>
      <c r="R315" s="161"/>
      <c r="S315" s="161"/>
      <c r="T315" s="162"/>
      <c r="AT315" s="158" t="s">
        <v>169</v>
      </c>
      <c r="AU315" s="158" t="s">
        <v>80</v>
      </c>
      <c r="AV315" s="13" t="s">
        <v>80</v>
      </c>
      <c r="AW315" s="13" t="s">
        <v>171</v>
      </c>
      <c r="AX315" s="13" t="s">
        <v>72</v>
      </c>
      <c r="AY315" s="158" t="s">
        <v>157</v>
      </c>
    </row>
    <row r="316" spans="1:65" s="14" customFormat="1" x14ac:dyDescent="0.2">
      <c r="B316" s="163"/>
      <c r="D316" s="153" t="s">
        <v>169</v>
      </c>
      <c r="E316" s="164" t="s">
        <v>1</v>
      </c>
      <c r="F316" s="165" t="s">
        <v>383</v>
      </c>
      <c r="H316" s="166">
        <v>603.31500000000005</v>
      </c>
      <c r="L316" s="163"/>
      <c r="M316" s="167"/>
      <c r="N316" s="168"/>
      <c r="O316" s="168"/>
      <c r="P316" s="168"/>
      <c r="Q316" s="168"/>
      <c r="R316" s="168"/>
      <c r="S316" s="168"/>
      <c r="T316" s="169"/>
      <c r="AT316" s="164" t="s">
        <v>169</v>
      </c>
      <c r="AU316" s="164" t="s">
        <v>80</v>
      </c>
      <c r="AV316" s="14" t="s">
        <v>82</v>
      </c>
      <c r="AW316" s="14" t="s">
        <v>171</v>
      </c>
      <c r="AX316" s="14" t="s">
        <v>72</v>
      </c>
      <c r="AY316" s="164" t="s">
        <v>157</v>
      </c>
    </row>
    <row r="317" spans="1:65" s="14" customFormat="1" x14ac:dyDescent="0.2">
      <c r="B317" s="163"/>
      <c r="D317" s="153" t="s">
        <v>169</v>
      </c>
      <c r="E317" s="164" t="s">
        <v>1</v>
      </c>
      <c r="F317" s="165" t="s">
        <v>384</v>
      </c>
      <c r="H317" s="166">
        <v>114.83175</v>
      </c>
      <c r="L317" s="163"/>
      <c r="M317" s="167"/>
      <c r="N317" s="168"/>
      <c r="O317" s="168"/>
      <c r="P317" s="168"/>
      <c r="Q317" s="168"/>
      <c r="R317" s="168"/>
      <c r="S317" s="168"/>
      <c r="T317" s="169"/>
      <c r="AT317" s="164" t="s">
        <v>169</v>
      </c>
      <c r="AU317" s="164" t="s">
        <v>80</v>
      </c>
      <c r="AV317" s="14" t="s">
        <v>82</v>
      </c>
      <c r="AW317" s="14" t="s">
        <v>171</v>
      </c>
      <c r="AX317" s="14" t="s">
        <v>72</v>
      </c>
      <c r="AY317" s="164" t="s">
        <v>157</v>
      </c>
    </row>
    <row r="318" spans="1:65" s="15" customFormat="1" x14ac:dyDescent="0.2">
      <c r="B318" s="170"/>
      <c r="D318" s="153" t="s">
        <v>169</v>
      </c>
      <c r="E318" s="171" t="s">
        <v>1</v>
      </c>
      <c r="F318" s="172" t="s">
        <v>175</v>
      </c>
      <c r="H318" s="173">
        <v>718.14675000000011</v>
      </c>
      <c r="L318" s="170"/>
      <c r="M318" s="174"/>
      <c r="N318" s="175"/>
      <c r="O318" s="175"/>
      <c r="P318" s="175"/>
      <c r="Q318" s="175"/>
      <c r="R318" s="175"/>
      <c r="S318" s="175"/>
      <c r="T318" s="176"/>
      <c r="AT318" s="171" t="s">
        <v>169</v>
      </c>
      <c r="AU318" s="171" t="s">
        <v>80</v>
      </c>
      <c r="AV318" s="15" t="s">
        <v>165</v>
      </c>
      <c r="AW318" s="15" t="s">
        <v>171</v>
      </c>
      <c r="AX318" s="15" t="s">
        <v>80</v>
      </c>
      <c r="AY318" s="171" t="s">
        <v>157</v>
      </c>
    </row>
    <row r="319" spans="1:65" s="2" customFormat="1" ht="84" x14ac:dyDescent="0.2">
      <c r="A319" s="29"/>
      <c r="B319" s="140"/>
      <c r="C319" s="141" t="s">
        <v>390</v>
      </c>
      <c r="D319" s="141" t="s">
        <v>160</v>
      </c>
      <c r="E319" s="142" t="s">
        <v>391</v>
      </c>
      <c r="F319" s="143" t="s">
        <v>392</v>
      </c>
      <c r="G319" s="144" t="s">
        <v>236</v>
      </c>
      <c r="H319" s="145">
        <v>4</v>
      </c>
      <c r="I319" s="146"/>
      <c r="J319" s="146">
        <f>ROUND(I319*H319,2)</f>
        <v>0</v>
      </c>
      <c r="K319" s="143" t="s">
        <v>330</v>
      </c>
      <c r="L319" s="30"/>
      <c r="M319" s="147" t="s">
        <v>1</v>
      </c>
      <c r="N319" s="148" t="s">
        <v>37</v>
      </c>
      <c r="O319" s="149">
        <v>0</v>
      </c>
      <c r="P319" s="149">
        <f>O319*H319</f>
        <v>0</v>
      </c>
      <c r="Q319" s="149">
        <v>0</v>
      </c>
      <c r="R319" s="149">
        <f>Q319*H319</f>
        <v>0</v>
      </c>
      <c r="S319" s="149">
        <v>0</v>
      </c>
      <c r="T319" s="150">
        <f>S319*H319</f>
        <v>0</v>
      </c>
      <c r="U319" s="29"/>
      <c r="V319" s="29"/>
      <c r="W319" s="29"/>
      <c r="X319" s="29"/>
      <c r="Y319" s="29"/>
      <c r="Z319" s="29"/>
      <c r="AA319" s="29"/>
      <c r="AB319" s="29"/>
      <c r="AC319" s="29"/>
      <c r="AD319" s="29"/>
      <c r="AE319" s="29"/>
      <c r="AR319" s="151" t="s">
        <v>331</v>
      </c>
      <c r="AT319" s="151" t="s">
        <v>160</v>
      </c>
      <c r="AU319" s="151" t="s">
        <v>80</v>
      </c>
      <c r="AY319" s="17" t="s">
        <v>157</v>
      </c>
      <c r="BE319" s="152">
        <f>IF(N319="základní",J319,0)</f>
        <v>0</v>
      </c>
      <c r="BF319" s="152">
        <f>IF(N319="snížená",J319,0)</f>
        <v>0</v>
      </c>
      <c r="BG319" s="152">
        <f>IF(N319="zákl. přenesená",J319,0)</f>
        <v>0</v>
      </c>
      <c r="BH319" s="152">
        <f>IF(N319="sníž. přenesená",J319,0)</f>
        <v>0</v>
      </c>
      <c r="BI319" s="152">
        <f>IF(N319="nulová",J319,0)</f>
        <v>0</v>
      </c>
      <c r="BJ319" s="17" t="s">
        <v>80</v>
      </c>
      <c r="BK319" s="152">
        <f>ROUND(I319*H319,2)</f>
        <v>0</v>
      </c>
      <c r="BL319" s="17" t="s">
        <v>331</v>
      </c>
      <c r="BM319" s="151" t="s">
        <v>393</v>
      </c>
    </row>
    <row r="320" spans="1:65" s="2" customFormat="1" ht="48.75" x14ac:dyDescent="0.2">
      <c r="A320" s="29"/>
      <c r="B320" s="30"/>
      <c r="C320" s="29"/>
      <c r="D320" s="153" t="s">
        <v>167</v>
      </c>
      <c r="E320" s="29"/>
      <c r="F320" s="154" t="s">
        <v>394</v>
      </c>
      <c r="G320" s="29"/>
      <c r="H320" s="29"/>
      <c r="I320" s="29"/>
      <c r="J320" s="29"/>
      <c r="K320" s="29"/>
      <c r="L320" s="30"/>
      <c r="M320" s="155"/>
      <c r="N320" s="156"/>
      <c r="O320" s="55"/>
      <c r="P320" s="55"/>
      <c r="Q320" s="55"/>
      <c r="R320" s="55"/>
      <c r="S320" s="55"/>
      <c r="T320" s="56"/>
      <c r="U320" s="29"/>
      <c r="V320" s="29"/>
      <c r="W320" s="29"/>
      <c r="X320" s="29"/>
      <c r="Y320" s="29"/>
      <c r="Z320" s="29"/>
      <c r="AA320" s="29"/>
      <c r="AB320" s="29"/>
      <c r="AC320" s="29"/>
      <c r="AD320" s="29"/>
      <c r="AE320" s="29"/>
      <c r="AT320" s="17" t="s">
        <v>167</v>
      </c>
      <c r="AU320" s="17" t="s">
        <v>80</v>
      </c>
    </row>
    <row r="321" spans="1:65" s="13" customFormat="1" x14ac:dyDescent="0.2">
      <c r="B321" s="157"/>
      <c r="D321" s="153" t="s">
        <v>169</v>
      </c>
      <c r="E321" s="158" t="s">
        <v>1</v>
      </c>
      <c r="F321" s="159" t="s">
        <v>170</v>
      </c>
      <c r="H321" s="158" t="s">
        <v>1</v>
      </c>
      <c r="L321" s="157"/>
      <c r="M321" s="160"/>
      <c r="N321" s="161"/>
      <c r="O321" s="161"/>
      <c r="P321" s="161"/>
      <c r="Q321" s="161"/>
      <c r="R321" s="161"/>
      <c r="S321" s="161"/>
      <c r="T321" s="162"/>
      <c r="AT321" s="158" t="s">
        <v>169</v>
      </c>
      <c r="AU321" s="158" t="s">
        <v>80</v>
      </c>
      <c r="AV321" s="13" t="s">
        <v>80</v>
      </c>
      <c r="AW321" s="13" t="s">
        <v>171</v>
      </c>
      <c r="AX321" s="13" t="s">
        <v>72</v>
      </c>
      <c r="AY321" s="158" t="s">
        <v>157</v>
      </c>
    </row>
    <row r="322" spans="1:65" s="14" customFormat="1" x14ac:dyDescent="0.2">
      <c r="B322" s="163"/>
      <c r="D322" s="153" t="s">
        <v>169</v>
      </c>
      <c r="E322" s="164" t="s">
        <v>1</v>
      </c>
      <c r="F322" s="165" t="s">
        <v>395</v>
      </c>
      <c r="H322" s="166">
        <v>4</v>
      </c>
      <c r="L322" s="163"/>
      <c r="M322" s="167"/>
      <c r="N322" s="168"/>
      <c r="O322" s="168"/>
      <c r="P322" s="168"/>
      <c r="Q322" s="168"/>
      <c r="R322" s="168"/>
      <c r="S322" s="168"/>
      <c r="T322" s="169"/>
      <c r="AT322" s="164" t="s">
        <v>169</v>
      </c>
      <c r="AU322" s="164" t="s">
        <v>80</v>
      </c>
      <c r="AV322" s="14" t="s">
        <v>82</v>
      </c>
      <c r="AW322" s="14" t="s">
        <v>171</v>
      </c>
      <c r="AX322" s="14" t="s">
        <v>80</v>
      </c>
      <c r="AY322" s="164" t="s">
        <v>157</v>
      </c>
    </row>
    <row r="323" spans="1:65" s="2" customFormat="1" ht="90" customHeight="1" x14ac:dyDescent="0.2">
      <c r="A323" s="29"/>
      <c r="B323" s="140"/>
      <c r="C323" s="141" t="s">
        <v>396</v>
      </c>
      <c r="D323" s="141" t="s">
        <v>160</v>
      </c>
      <c r="E323" s="142" t="s">
        <v>397</v>
      </c>
      <c r="F323" s="143" t="s">
        <v>398</v>
      </c>
      <c r="G323" s="144" t="s">
        <v>236</v>
      </c>
      <c r="H323" s="145">
        <v>4</v>
      </c>
      <c r="I323" s="146"/>
      <c r="J323" s="146">
        <f>ROUND(I323*H323,2)</f>
        <v>0</v>
      </c>
      <c r="K323" s="143" t="s">
        <v>330</v>
      </c>
      <c r="L323" s="30"/>
      <c r="M323" s="147" t="s">
        <v>1</v>
      </c>
      <c r="N323" s="148" t="s">
        <v>37</v>
      </c>
      <c r="O323" s="149">
        <v>0</v>
      </c>
      <c r="P323" s="149">
        <f>O323*H323</f>
        <v>0</v>
      </c>
      <c r="Q323" s="149">
        <v>0</v>
      </c>
      <c r="R323" s="149">
        <f>Q323*H323</f>
        <v>0</v>
      </c>
      <c r="S323" s="149">
        <v>0</v>
      </c>
      <c r="T323" s="150">
        <f>S323*H323</f>
        <v>0</v>
      </c>
      <c r="U323" s="29"/>
      <c r="V323" s="29"/>
      <c r="W323" s="29"/>
      <c r="X323" s="29"/>
      <c r="Y323" s="29"/>
      <c r="Z323" s="29"/>
      <c r="AA323" s="29"/>
      <c r="AB323" s="29"/>
      <c r="AC323" s="29"/>
      <c r="AD323" s="29"/>
      <c r="AE323" s="29"/>
      <c r="AR323" s="151" t="s">
        <v>331</v>
      </c>
      <c r="AT323" s="151" t="s">
        <v>160</v>
      </c>
      <c r="AU323" s="151" t="s">
        <v>80</v>
      </c>
      <c r="AY323" s="17" t="s">
        <v>157</v>
      </c>
      <c r="BE323" s="152">
        <f>IF(N323="základní",J323,0)</f>
        <v>0</v>
      </c>
      <c r="BF323" s="152">
        <f>IF(N323="snížená",J323,0)</f>
        <v>0</v>
      </c>
      <c r="BG323" s="152">
        <f>IF(N323="zákl. přenesená",J323,0)</f>
        <v>0</v>
      </c>
      <c r="BH323" s="152">
        <f>IF(N323="sníž. přenesená",J323,0)</f>
        <v>0</v>
      </c>
      <c r="BI323" s="152">
        <f>IF(N323="nulová",J323,0)</f>
        <v>0</v>
      </c>
      <c r="BJ323" s="17" t="s">
        <v>80</v>
      </c>
      <c r="BK323" s="152">
        <f>ROUND(I323*H323,2)</f>
        <v>0</v>
      </c>
      <c r="BL323" s="17" t="s">
        <v>331</v>
      </c>
      <c r="BM323" s="151" t="s">
        <v>399</v>
      </c>
    </row>
    <row r="324" spans="1:65" s="2" customFormat="1" ht="48.75" x14ac:dyDescent="0.2">
      <c r="A324" s="29"/>
      <c r="B324" s="30"/>
      <c r="C324" s="29"/>
      <c r="D324" s="153" t="s">
        <v>167</v>
      </c>
      <c r="E324" s="29"/>
      <c r="F324" s="154" t="s">
        <v>394</v>
      </c>
      <c r="G324" s="29"/>
      <c r="H324" s="29"/>
      <c r="I324" s="29"/>
      <c r="J324" s="29"/>
      <c r="K324" s="29"/>
      <c r="L324" s="30"/>
      <c r="M324" s="155"/>
      <c r="N324" s="156"/>
      <c r="O324" s="55"/>
      <c r="P324" s="55"/>
      <c r="Q324" s="55"/>
      <c r="R324" s="55"/>
      <c r="S324" s="55"/>
      <c r="T324" s="56"/>
      <c r="U324" s="29"/>
      <c r="V324" s="29"/>
      <c r="W324" s="29"/>
      <c r="X324" s="29"/>
      <c r="Y324" s="29"/>
      <c r="Z324" s="29"/>
      <c r="AA324" s="29"/>
      <c r="AB324" s="29"/>
      <c r="AC324" s="29"/>
      <c r="AD324" s="29"/>
      <c r="AE324" s="29"/>
      <c r="AT324" s="17" t="s">
        <v>167</v>
      </c>
      <c r="AU324" s="17" t="s">
        <v>80</v>
      </c>
    </row>
    <row r="325" spans="1:65" s="13" customFormat="1" x14ac:dyDescent="0.2">
      <c r="B325" s="157"/>
      <c r="D325" s="153" t="s">
        <v>169</v>
      </c>
      <c r="E325" s="158" t="s">
        <v>1</v>
      </c>
      <c r="F325" s="159" t="s">
        <v>170</v>
      </c>
      <c r="H325" s="158" t="s">
        <v>1</v>
      </c>
      <c r="L325" s="157"/>
      <c r="M325" s="160"/>
      <c r="N325" s="161"/>
      <c r="O325" s="161"/>
      <c r="P325" s="161"/>
      <c r="Q325" s="161"/>
      <c r="R325" s="161"/>
      <c r="S325" s="161"/>
      <c r="T325" s="162"/>
      <c r="AT325" s="158" t="s">
        <v>169</v>
      </c>
      <c r="AU325" s="158" t="s">
        <v>80</v>
      </c>
      <c r="AV325" s="13" t="s">
        <v>80</v>
      </c>
      <c r="AW325" s="13" t="s">
        <v>171</v>
      </c>
      <c r="AX325" s="13" t="s">
        <v>72</v>
      </c>
      <c r="AY325" s="158" t="s">
        <v>157</v>
      </c>
    </row>
    <row r="326" spans="1:65" s="14" customFormat="1" x14ac:dyDescent="0.2">
      <c r="B326" s="163"/>
      <c r="D326" s="153" t="s">
        <v>169</v>
      </c>
      <c r="E326" s="164" t="s">
        <v>1</v>
      </c>
      <c r="F326" s="165" t="s">
        <v>400</v>
      </c>
      <c r="H326" s="166">
        <v>4</v>
      </c>
      <c r="L326" s="163"/>
      <c r="M326" s="167"/>
      <c r="N326" s="168"/>
      <c r="O326" s="168"/>
      <c r="P326" s="168"/>
      <c r="Q326" s="168"/>
      <c r="R326" s="168"/>
      <c r="S326" s="168"/>
      <c r="T326" s="169"/>
      <c r="AT326" s="164" t="s">
        <v>169</v>
      </c>
      <c r="AU326" s="164" t="s">
        <v>80</v>
      </c>
      <c r="AV326" s="14" t="s">
        <v>82</v>
      </c>
      <c r="AW326" s="14" t="s">
        <v>171</v>
      </c>
      <c r="AX326" s="14" t="s">
        <v>80</v>
      </c>
      <c r="AY326" s="164" t="s">
        <v>157</v>
      </c>
    </row>
    <row r="327" spans="1:65" s="2" customFormat="1" ht="90" customHeight="1" x14ac:dyDescent="0.2">
      <c r="A327" s="29"/>
      <c r="B327" s="140"/>
      <c r="C327" s="141" t="s">
        <v>401</v>
      </c>
      <c r="D327" s="141" t="s">
        <v>160</v>
      </c>
      <c r="E327" s="142" t="s">
        <v>402</v>
      </c>
      <c r="F327" s="143" t="s">
        <v>403</v>
      </c>
      <c r="G327" s="144" t="s">
        <v>186</v>
      </c>
      <c r="H327" s="145">
        <v>1.1719999999999999</v>
      </c>
      <c r="I327" s="146"/>
      <c r="J327" s="146">
        <f>ROUND(I327*H327,2)</f>
        <v>0</v>
      </c>
      <c r="K327" s="143" t="s">
        <v>164</v>
      </c>
      <c r="L327" s="30"/>
      <c r="M327" s="147" t="s">
        <v>1</v>
      </c>
      <c r="N327" s="148" t="s">
        <v>37</v>
      </c>
      <c r="O327" s="149">
        <v>0</v>
      </c>
      <c r="P327" s="149">
        <f>O327*H327</f>
        <v>0</v>
      </c>
      <c r="Q327" s="149">
        <v>0</v>
      </c>
      <c r="R327" s="149">
        <f>Q327*H327</f>
        <v>0</v>
      </c>
      <c r="S327" s="149">
        <v>0</v>
      </c>
      <c r="T327" s="150">
        <f>S327*H327</f>
        <v>0</v>
      </c>
      <c r="U327" s="29"/>
      <c r="V327" s="29"/>
      <c r="W327" s="29"/>
      <c r="X327" s="29"/>
      <c r="Y327" s="29"/>
      <c r="Z327" s="29"/>
      <c r="AA327" s="29"/>
      <c r="AB327" s="29"/>
      <c r="AC327" s="29"/>
      <c r="AD327" s="29"/>
      <c r="AE327" s="29"/>
      <c r="AR327" s="151" t="s">
        <v>331</v>
      </c>
      <c r="AT327" s="151" t="s">
        <v>160</v>
      </c>
      <c r="AU327" s="151" t="s">
        <v>80</v>
      </c>
      <c r="AY327" s="17" t="s">
        <v>157</v>
      </c>
      <c r="BE327" s="152">
        <f>IF(N327="základní",J327,0)</f>
        <v>0</v>
      </c>
      <c r="BF327" s="152">
        <f>IF(N327="snížená",J327,0)</f>
        <v>0</v>
      </c>
      <c r="BG327" s="152">
        <f>IF(N327="zákl. přenesená",J327,0)</f>
        <v>0</v>
      </c>
      <c r="BH327" s="152">
        <f>IF(N327="sníž. přenesená",J327,0)</f>
        <v>0</v>
      </c>
      <c r="BI327" s="152">
        <f>IF(N327="nulová",J327,0)</f>
        <v>0</v>
      </c>
      <c r="BJ327" s="17" t="s">
        <v>80</v>
      </c>
      <c r="BK327" s="152">
        <f>ROUND(I327*H327,2)</f>
        <v>0</v>
      </c>
      <c r="BL327" s="17" t="s">
        <v>331</v>
      </c>
      <c r="BM327" s="151" t="s">
        <v>404</v>
      </c>
    </row>
    <row r="328" spans="1:65" s="2" customFormat="1" ht="58.5" x14ac:dyDescent="0.2">
      <c r="A328" s="29"/>
      <c r="B328" s="30"/>
      <c r="C328" s="29"/>
      <c r="D328" s="153" t="s">
        <v>167</v>
      </c>
      <c r="E328" s="29"/>
      <c r="F328" s="154" t="s">
        <v>405</v>
      </c>
      <c r="G328" s="29"/>
      <c r="H328" s="29"/>
      <c r="I328" s="29"/>
      <c r="J328" s="29"/>
      <c r="K328" s="29"/>
      <c r="L328" s="30"/>
      <c r="M328" s="155"/>
      <c r="N328" s="156"/>
      <c r="O328" s="55"/>
      <c r="P328" s="55"/>
      <c r="Q328" s="55"/>
      <c r="R328" s="55"/>
      <c r="S328" s="55"/>
      <c r="T328" s="56"/>
      <c r="U328" s="29"/>
      <c r="V328" s="29"/>
      <c r="W328" s="29"/>
      <c r="X328" s="29"/>
      <c r="Y328" s="29"/>
      <c r="Z328" s="29"/>
      <c r="AA328" s="29"/>
      <c r="AB328" s="29"/>
      <c r="AC328" s="29"/>
      <c r="AD328" s="29"/>
      <c r="AE328" s="29"/>
      <c r="AT328" s="17" t="s">
        <v>167</v>
      </c>
      <c r="AU328" s="17" t="s">
        <v>80</v>
      </c>
    </row>
    <row r="329" spans="1:65" s="13" customFormat="1" x14ac:dyDescent="0.2">
      <c r="B329" s="157"/>
      <c r="D329" s="153" t="s">
        <v>169</v>
      </c>
      <c r="E329" s="158" t="s">
        <v>1</v>
      </c>
      <c r="F329" s="159" t="s">
        <v>170</v>
      </c>
      <c r="H329" s="158" t="s">
        <v>1</v>
      </c>
      <c r="L329" s="157"/>
      <c r="M329" s="160"/>
      <c r="N329" s="161"/>
      <c r="O329" s="161"/>
      <c r="P329" s="161"/>
      <c r="Q329" s="161"/>
      <c r="R329" s="161"/>
      <c r="S329" s="161"/>
      <c r="T329" s="162"/>
      <c r="AT329" s="158" t="s">
        <v>169</v>
      </c>
      <c r="AU329" s="158" t="s">
        <v>80</v>
      </c>
      <c r="AV329" s="13" t="s">
        <v>80</v>
      </c>
      <c r="AW329" s="13" t="s">
        <v>171</v>
      </c>
      <c r="AX329" s="13" t="s">
        <v>72</v>
      </c>
      <c r="AY329" s="158" t="s">
        <v>157</v>
      </c>
    </row>
    <row r="330" spans="1:65" s="14" customFormat="1" ht="22.5" x14ac:dyDescent="0.2">
      <c r="B330" s="163"/>
      <c r="D330" s="153" t="s">
        <v>169</v>
      </c>
      <c r="E330" s="164" t="s">
        <v>1</v>
      </c>
      <c r="F330" s="165" t="s">
        <v>359</v>
      </c>
      <c r="H330" s="166">
        <v>0.62354655999999997</v>
      </c>
      <c r="L330" s="163"/>
      <c r="M330" s="167"/>
      <c r="N330" s="168"/>
      <c r="O330" s="168"/>
      <c r="P330" s="168"/>
      <c r="Q330" s="168"/>
      <c r="R330" s="168"/>
      <c r="S330" s="168"/>
      <c r="T330" s="169"/>
      <c r="AT330" s="164" t="s">
        <v>169</v>
      </c>
      <c r="AU330" s="164" t="s">
        <v>80</v>
      </c>
      <c r="AV330" s="14" t="s">
        <v>82</v>
      </c>
      <c r="AW330" s="14" t="s">
        <v>171</v>
      </c>
      <c r="AX330" s="14" t="s">
        <v>72</v>
      </c>
      <c r="AY330" s="164" t="s">
        <v>157</v>
      </c>
    </row>
    <row r="331" spans="1:65" s="14" customFormat="1" ht="22.5" x14ac:dyDescent="0.2">
      <c r="B331" s="163"/>
      <c r="D331" s="153" t="s">
        <v>169</v>
      </c>
      <c r="E331" s="164" t="s">
        <v>1</v>
      </c>
      <c r="F331" s="165" t="s">
        <v>360</v>
      </c>
      <c r="H331" s="166">
        <v>0.54817280000000002</v>
      </c>
      <c r="L331" s="163"/>
      <c r="M331" s="167"/>
      <c r="N331" s="168"/>
      <c r="O331" s="168"/>
      <c r="P331" s="168"/>
      <c r="Q331" s="168"/>
      <c r="R331" s="168"/>
      <c r="S331" s="168"/>
      <c r="T331" s="169"/>
      <c r="AT331" s="164" t="s">
        <v>169</v>
      </c>
      <c r="AU331" s="164" t="s">
        <v>80</v>
      </c>
      <c r="AV331" s="14" t="s">
        <v>82</v>
      </c>
      <c r="AW331" s="14" t="s">
        <v>171</v>
      </c>
      <c r="AX331" s="14" t="s">
        <v>72</v>
      </c>
      <c r="AY331" s="164" t="s">
        <v>157</v>
      </c>
    </row>
    <row r="332" spans="1:65" s="15" customFormat="1" x14ac:dyDescent="0.2">
      <c r="B332" s="170"/>
      <c r="D332" s="153" t="s">
        <v>169</v>
      </c>
      <c r="E332" s="171" t="s">
        <v>1</v>
      </c>
      <c r="F332" s="172" t="s">
        <v>175</v>
      </c>
      <c r="H332" s="173">
        <v>1.17171936</v>
      </c>
      <c r="L332" s="170"/>
      <c r="M332" s="174"/>
      <c r="N332" s="175"/>
      <c r="O332" s="175"/>
      <c r="P332" s="175"/>
      <c r="Q332" s="175"/>
      <c r="R332" s="175"/>
      <c r="S332" s="175"/>
      <c r="T332" s="176"/>
      <c r="AT332" s="171" t="s">
        <v>169</v>
      </c>
      <c r="AU332" s="171" t="s">
        <v>80</v>
      </c>
      <c r="AV332" s="15" t="s">
        <v>165</v>
      </c>
      <c r="AW332" s="15" t="s">
        <v>171</v>
      </c>
      <c r="AX332" s="15" t="s">
        <v>80</v>
      </c>
      <c r="AY332" s="171" t="s">
        <v>157</v>
      </c>
    </row>
    <row r="333" spans="1:65" s="2" customFormat="1" ht="90" customHeight="1" x14ac:dyDescent="0.2">
      <c r="A333" s="29"/>
      <c r="B333" s="140"/>
      <c r="C333" s="141" t="s">
        <v>406</v>
      </c>
      <c r="D333" s="141" t="s">
        <v>160</v>
      </c>
      <c r="E333" s="142" t="s">
        <v>407</v>
      </c>
      <c r="F333" s="143" t="s">
        <v>408</v>
      </c>
      <c r="G333" s="144" t="s">
        <v>186</v>
      </c>
      <c r="H333" s="145">
        <v>453.95600000000002</v>
      </c>
      <c r="I333" s="146"/>
      <c r="J333" s="146">
        <f>ROUND(I333*H333,2)</f>
        <v>0</v>
      </c>
      <c r="K333" s="143" t="s">
        <v>164</v>
      </c>
      <c r="L333" s="30"/>
      <c r="M333" s="147" t="s">
        <v>1</v>
      </c>
      <c r="N333" s="148" t="s">
        <v>37</v>
      </c>
      <c r="O333" s="149">
        <v>0</v>
      </c>
      <c r="P333" s="149">
        <f>O333*H333</f>
        <v>0</v>
      </c>
      <c r="Q333" s="149">
        <v>0</v>
      </c>
      <c r="R333" s="149">
        <f>Q333*H333</f>
        <v>0</v>
      </c>
      <c r="S333" s="149">
        <v>0</v>
      </c>
      <c r="T333" s="150">
        <f>S333*H333</f>
        <v>0</v>
      </c>
      <c r="U333" s="29"/>
      <c r="V333" s="29"/>
      <c r="W333" s="29"/>
      <c r="X333" s="29"/>
      <c r="Y333" s="29"/>
      <c r="Z333" s="29"/>
      <c r="AA333" s="29"/>
      <c r="AB333" s="29"/>
      <c r="AC333" s="29"/>
      <c r="AD333" s="29"/>
      <c r="AE333" s="29"/>
      <c r="AR333" s="151" t="s">
        <v>331</v>
      </c>
      <c r="AT333" s="151" t="s">
        <v>160</v>
      </c>
      <c r="AU333" s="151" t="s">
        <v>80</v>
      </c>
      <c r="AY333" s="17" t="s">
        <v>157</v>
      </c>
      <c r="BE333" s="152">
        <f>IF(N333="základní",J333,0)</f>
        <v>0</v>
      </c>
      <c r="BF333" s="152">
        <f>IF(N333="snížená",J333,0)</f>
        <v>0</v>
      </c>
      <c r="BG333" s="152">
        <f>IF(N333="zákl. přenesená",J333,0)</f>
        <v>0</v>
      </c>
      <c r="BH333" s="152">
        <f>IF(N333="sníž. přenesená",J333,0)</f>
        <v>0</v>
      </c>
      <c r="BI333" s="152">
        <f>IF(N333="nulová",J333,0)</f>
        <v>0</v>
      </c>
      <c r="BJ333" s="17" t="s">
        <v>80</v>
      </c>
      <c r="BK333" s="152">
        <f>ROUND(I333*H333,2)</f>
        <v>0</v>
      </c>
      <c r="BL333" s="17" t="s">
        <v>331</v>
      </c>
      <c r="BM333" s="151" t="s">
        <v>409</v>
      </c>
    </row>
    <row r="334" spans="1:65" s="2" customFormat="1" ht="58.5" x14ac:dyDescent="0.2">
      <c r="A334" s="29"/>
      <c r="B334" s="30"/>
      <c r="C334" s="29"/>
      <c r="D334" s="153" t="s">
        <v>167</v>
      </c>
      <c r="E334" s="29"/>
      <c r="F334" s="154" t="s">
        <v>405</v>
      </c>
      <c r="G334" s="29"/>
      <c r="H334" s="29"/>
      <c r="I334" s="29"/>
      <c r="J334" s="29"/>
      <c r="K334" s="29"/>
      <c r="L334" s="30"/>
      <c r="M334" s="155"/>
      <c r="N334" s="156"/>
      <c r="O334" s="55"/>
      <c r="P334" s="55"/>
      <c r="Q334" s="55"/>
      <c r="R334" s="55"/>
      <c r="S334" s="55"/>
      <c r="T334" s="56"/>
      <c r="U334" s="29"/>
      <c r="V334" s="29"/>
      <c r="W334" s="29"/>
      <c r="X334" s="29"/>
      <c r="Y334" s="29"/>
      <c r="Z334" s="29"/>
      <c r="AA334" s="29"/>
      <c r="AB334" s="29"/>
      <c r="AC334" s="29"/>
      <c r="AD334" s="29"/>
      <c r="AE334" s="29"/>
      <c r="AT334" s="17" t="s">
        <v>167</v>
      </c>
      <c r="AU334" s="17" t="s">
        <v>80</v>
      </c>
    </row>
    <row r="335" spans="1:65" s="13" customFormat="1" x14ac:dyDescent="0.2">
      <c r="B335" s="157"/>
      <c r="D335" s="153" t="s">
        <v>169</v>
      </c>
      <c r="E335" s="158" t="s">
        <v>1</v>
      </c>
      <c r="F335" s="159" t="s">
        <v>170</v>
      </c>
      <c r="H335" s="158" t="s">
        <v>1</v>
      </c>
      <c r="L335" s="157"/>
      <c r="M335" s="160"/>
      <c r="N335" s="161"/>
      <c r="O335" s="161"/>
      <c r="P335" s="161"/>
      <c r="Q335" s="161"/>
      <c r="R335" s="161"/>
      <c r="S335" s="161"/>
      <c r="T335" s="162"/>
      <c r="AT335" s="158" t="s">
        <v>169</v>
      </c>
      <c r="AU335" s="158" t="s">
        <v>80</v>
      </c>
      <c r="AV335" s="13" t="s">
        <v>80</v>
      </c>
      <c r="AW335" s="13" t="s">
        <v>171</v>
      </c>
      <c r="AX335" s="13" t="s">
        <v>72</v>
      </c>
      <c r="AY335" s="158" t="s">
        <v>157</v>
      </c>
    </row>
    <row r="336" spans="1:65" s="14" customFormat="1" x14ac:dyDescent="0.2">
      <c r="B336" s="163"/>
      <c r="D336" s="153" t="s">
        <v>169</v>
      </c>
      <c r="E336" s="164" t="s">
        <v>1</v>
      </c>
      <c r="F336" s="165" t="s">
        <v>410</v>
      </c>
      <c r="H336" s="166">
        <v>453.9556</v>
      </c>
      <c r="L336" s="163"/>
      <c r="M336" s="167"/>
      <c r="N336" s="168"/>
      <c r="O336" s="168"/>
      <c r="P336" s="168"/>
      <c r="Q336" s="168"/>
      <c r="R336" s="168"/>
      <c r="S336" s="168"/>
      <c r="T336" s="169"/>
      <c r="AT336" s="164" t="s">
        <v>169</v>
      </c>
      <c r="AU336" s="164" t="s">
        <v>80</v>
      </c>
      <c r="AV336" s="14" t="s">
        <v>82</v>
      </c>
      <c r="AW336" s="14" t="s">
        <v>171</v>
      </c>
      <c r="AX336" s="14" t="s">
        <v>72</v>
      </c>
      <c r="AY336" s="164" t="s">
        <v>157</v>
      </c>
    </row>
    <row r="337" spans="1:65" s="15" customFormat="1" x14ac:dyDescent="0.2">
      <c r="B337" s="170"/>
      <c r="D337" s="153" t="s">
        <v>169</v>
      </c>
      <c r="E337" s="171" t="s">
        <v>1</v>
      </c>
      <c r="F337" s="172" t="s">
        <v>175</v>
      </c>
      <c r="H337" s="173">
        <v>453.9556</v>
      </c>
      <c r="L337" s="170"/>
      <c r="M337" s="174"/>
      <c r="N337" s="175"/>
      <c r="O337" s="175"/>
      <c r="P337" s="175"/>
      <c r="Q337" s="175"/>
      <c r="R337" s="175"/>
      <c r="S337" s="175"/>
      <c r="T337" s="176"/>
      <c r="AT337" s="171" t="s">
        <v>169</v>
      </c>
      <c r="AU337" s="171" t="s">
        <v>80</v>
      </c>
      <c r="AV337" s="15" t="s">
        <v>165</v>
      </c>
      <c r="AW337" s="15" t="s">
        <v>171</v>
      </c>
      <c r="AX337" s="15" t="s">
        <v>80</v>
      </c>
      <c r="AY337" s="171" t="s">
        <v>157</v>
      </c>
    </row>
    <row r="338" spans="1:65" s="12" customFormat="1" ht="25.9" customHeight="1" x14ac:dyDescent="0.2">
      <c r="B338" s="128"/>
      <c r="D338" s="129" t="s">
        <v>71</v>
      </c>
      <c r="E338" s="130" t="s">
        <v>411</v>
      </c>
      <c r="F338" s="130" t="s">
        <v>412</v>
      </c>
      <c r="J338" s="131">
        <f>BK338</f>
        <v>0</v>
      </c>
      <c r="L338" s="128"/>
      <c r="M338" s="132"/>
      <c r="N338" s="133"/>
      <c r="O338" s="133"/>
      <c r="P338" s="134">
        <f>SUM(P339:P377)</f>
        <v>0</v>
      </c>
      <c r="Q338" s="133"/>
      <c r="R338" s="134">
        <f>SUM(R339:R377)</f>
        <v>0</v>
      </c>
      <c r="S338" s="133"/>
      <c r="T338" s="135">
        <f>SUM(T339:T377)</f>
        <v>0</v>
      </c>
      <c r="AR338" s="129" t="s">
        <v>158</v>
      </c>
      <c r="AT338" s="136" t="s">
        <v>71</v>
      </c>
      <c r="AU338" s="136" t="s">
        <v>72</v>
      </c>
      <c r="AY338" s="129" t="s">
        <v>157</v>
      </c>
      <c r="BK338" s="137">
        <f>SUM(BK339:BK377)</f>
        <v>0</v>
      </c>
    </row>
    <row r="339" spans="1:65" s="2" customFormat="1" ht="21.75" customHeight="1" x14ac:dyDescent="0.2">
      <c r="A339" s="29"/>
      <c r="B339" s="140"/>
      <c r="C339" s="141" t="s">
        <v>413</v>
      </c>
      <c r="D339" s="141" t="s">
        <v>160</v>
      </c>
      <c r="E339" s="142" t="s">
        <v>414</v>
      </c>
      <c r="F339" s="143" t="s">
        <v>415</v>
      </c>
      <c r="G339" s="144" t="s">
        <v>416</v>
      </c>
      <c r="H339" s="145">
        <v>1</v>
      </c>
      <c r="I339" s="146"/>
      <c r="J339" s="146">
        <f>ROUND(I339*H339,2)</f>
        <v>0</v>
      </c>
      <c r="K339" s="143" t="s">
        <v>164</v>
      </c>
      <c r="L339" s="30"/>
      <c r="M339" s="147" t="s">
        <v>1</v>
      </c>
      <c r="N339" s="148" t="s">
        <v>37</v>
      </c>
      <c r="O339" s="149">
        <v>0</v>
      </c>
      <c r="P339" s="149">
        <f>O339*H339</f>
        <v>0</v>
      </c>
      <c r="Q339" s="149">
        <v>0</v>
      </c>
      <c r="R339" s="149">
        <f>Q339*H339</f>
        <v>0</v>
      </c>
      <c r="S339" s="149">
        <v>0</v>
      </c>
      <c r="T339" s="150">
        <f>S339*H339</f>
        <v>0</v>
      </c>
      <c r="U339" s="29"/>
      <c r="V339" s="29"/>
      <c r="W339" s="29"/>
      <c r="X339" s="29"/>
      <c r="Y339" s="29"/>
      <c r="Z339" s="29"/>
      <c r="AA339" s="29"/>
      <c r="AB339" s="29"/>
      <c r="AC339" s="29"/>
      <c r="AD339" s="29"/>
      <c r="AE339" s="29"/>
      <c r="AR339" s="151" t="s">
        <v>165</v>
      </c>
      <c r="AT339" s="151" t="s">
        <v>160</v>
      </c>
      <c r="AU339" s="151" t="s">
        <v>80</v>
      </c>
      <c r="AY339" s="17" t="s">
        <v>157</v>
      </c>
      <c r="BE339" s="152">
        <f>IF(N339="základní",J339,0)</f>
        <v>0</v>
      </c>
      <c r="BF339" s="152">
        <f>IF(N339="snížená",J339,0)</f>
        <v>0</v>
      </c>
      <c r="BG339" s="152">
        <f>IF(N339="zákl. přenesená",J339,0)</f>
        <v>0</v>
      </c>
      <c r="BH339" s="152">
        <f>IF(N339="sníž. přenesená",J339,0)</f>
        <v>0</v>
      </c>
      <c r="BI339" s="152">
        <f>IF(N339="nulová",J339,0)</f>
        <v>0</v>
      </c>
      <c r="BJ339" s="17" t="s">
        <v>80</v>
      </c>
      <c r="BK339" s="152">
        <f>ROUND(I339*H339,2)</f>
        <v>0</v>
      </c>
      <c r="BL339" s="17" t="s">
        <v>165</v>
      </c>
      <c r="BM339" s="151" t="s">
        <v>417</v>
      </c>
    </row>
    <row r="340" spans="1:65" s="2" customFormat="1" ht="24" x14ac:dyDescent="0.2">
      <c r="A340" s="29"/>
      <c r="B340" s="140"/>
      <c r="C340" s="141" t="s">
        <v>418</v>
      </c>
      <c r="D340" s="141" t="s">
        <v>160</v>
      </c>
      <c r="E340" s="142" t="s">
        <v>419</v>
      </c>
      <c r="F340" s="143" t="s">
        <v>420</v>
      </c>
      <c r="G340" s="144" t="s">
        <v>416</v>
      </c>
      <c r="H340" s="145">
        <v>1</v>
      </c>
      <c r="I340" s="146"/>
      <c r="J340" s="146">
        <f>ROUND(I340*H340,2)</f>
        <v>0</v>
      </c>
      <c r="K340" s="143" t="s">
        <v>164</v>
      </c>
      <c r="L340" s="30"/>
      <c r="M340" s="147" t="s">
        <v>1</v>
      </c>
      <c r="N340" s="148" t="s">
        <v>37</v>
      </c>
      <c r="O340" s="149">
        <v>0</v>
      </c>
      <c r="P340" s="149">
        <f>O340*H340</f>
        <v>0</v>
      </c>
      <c r="Q340" s="149">
        <v>0</v>
      </c>
      <c r="R340" s="149">
        <f>Q340*H340</f>
        <v>0</v>
      </c>
      <c r="S340" s="149">
        <v>0</v>
      </c>
      <c r="T340" s="150">
        <f>S340*H340</f>
        <v>0</v>
      </c>
      <c r="U340" s="29"/>
      <c r="V340" s="29"/>
      <c r="W340" s="29"/>
      <c r="X340" s="29"/>
      <c r="Y340" s="29"/>
      <c r="Z340" s="29"/>
      <c r="AA340" s="29"/>
      <c r="AB340" s="29"/>
      <c r="AC340" s="29"/>
      <c r="AD340" s="29"/>
      <c r="AE340" s="29"/>
      <c r="AR340" s="151" t="s">
        <v>165</v>
      </c>
      <c r="AT340" s="151" t="s">
        <v>160</v>
      </c>
      <c r="AU340" s="151" t="s">
        <v>80</v>
      </c>
      <c r="AY340" s="17" t="s">
        <v>157</v>
      </c>
      <c r="BE340" s="152">
        <f>IF(N340="základní",J340,0)</f>
        <v>0</v>
      </c>
      <c r="BF340" s="152">
        <f>IF(N340="snížená",J340,0)</f>
        <v>0</v>
      </c>
      <c r="BG340" s="152">
        <f>IF(N340="zákl. přenesená",J340,0)</f>
        <v>0</v>
      </c>
      <c r="BH340" s="152">
        <f>IF(N340="sníž. přenesená",J340,0)</f>
        <v>0</v>
      </c>
      <c r="BI340" s="152">
        <f>IF(N340="nulová",J340,0)</f>
        <v>0</v>
      </c>
      <c r="BJ340" s="17" t="s">
        <v>80</v>
      </c>
      <c r="BK340" s="152">
        <f>ROUND(I340*H340,2)</f>
        <v>0</v>
      </c>
      <c r="BL340" s="17" t="s">
        <v>165</v>
      </c>
      <c r="BM340" s="151" t="s">
        <v>421</v>
      </c>
    </row>
    <row r="341" spans="1:65" s="2" customFormat="1" ht="114.95" customHeight="1" x14ac:dyDescent="0.2">
      <c r="A341" s="29"/>
      <c r="B341" s="140"/>
      <c r="C341" s="141" t="s">
        <v>422</v>
      </c>
      <c r="D341" s="141" t="s">
        <v>160</v>
      </c>
      <c r="E341" s="142" t="s">
        <v>423</v>
      </c>
      <c r="F341" s="143" t="s">
        <v>424</v>
      </c>
      <c r="G341" s="144" t="s">
        <v>215</v>
      </c>
      <c r="H341" s="145">
        <v>2</v>
      </c>
      <c r="I341" s="146"/>
      <c r="J341" s="146">
        <f>ROUND(I341*H341,2)</f>
        <v>0</v>
      </c>
      <c r="K341" s="143" t="s">
        <v>164</v>
      </c>
      <c r="L341" s="30"/>
      <c r="M341" s="147" t="s">
        <v>1</v>
      </c>
      <c r="N341" s="148" t="s">
        <v>37</v>
      </c>
      <c r="O341" s="149">
        <v>0</v>
      </c>
      <c r="P341" s="149">
        <f>O341*H341</f>
        <v>0</v>
      </c>
      <c r="Q341" s="149">
        <v>0</v>
      </c>
      <c r="R341" s="149">
        <f>Q341*H341</f>
        <v>0</v>
      </c>
      <c r="S341" s="149">
        <v>0</v>
      </c>
      <c r="T341" s="150">
        <f>S341*H341</f>
        <v>0</v>
      </c>
      <c r="U341" s="29"/>
      <c r="V341" s="29"/>
      <c r="W341" s="29"/>
      <c r="X341" s="29"/>
      <c r="Y341" s="29"/>
      <c r="Z341" s="29"/>
      <c r="AA341" s="29"/>
      <c r="AB341" s="29"/>
      <c r="AC341" s="29"/>
      <c r="AD341" s="29"/>
      <c r="AE341" s="29"/>
      <c r="AR341" s="151" t="s">
        <v>165</v>
      </c>
      <c r="AT341" s="151" t="s">
        <v>160</v>
      </c>
      <c r="AU341" s="151" t="s">
        <v>80</v>
      </c>
      <c r="AY341" s="17" t="s">
        <v>157</v>
      </c>
      <c r="BE341" s="152">
        <f>IF(N341="základní",J341,0)</f>
        <v>0</v>
      </c>
      <c r="BF341" s="152">
        <f>IF(N341="snížená",J341,0)</f>
        <v>0</v>
      </c>
      <c r="BG341" s="152">
        <f>IF(N341="zákl. přenesená",J341,0)</f>
        <v>0</v>
      </c>
      <c r="BH341" s="152">
        <f>IF(N341="sníž. přenesená",J341,0)</f>
        <v>0</v>
      </c>
      <c r="BI341" s="152">
        <f>IF(N341="nulová",J341,0)</f>
        <v>0</v>
      </c>
      <c r="BJ341" s="17" t="s">
        <v>80</v>
      </c>
      <c r="BK341" s="152">
        <f>ROUND(I341*H341,2)</f>
        <v>0</v>
      </c>
      <c r="BL341" s="17" t="s">
        <v>165</v>
      </c>
      <c r="BM341" s="151" t="s">
        <v>425</v>
      </c>
    </row>
    <row r="342" spans="1:65" s="2" customFormat="1" ht="68.25" x14ac:dyDescent="0.2">
      <c r="A342" s="29"/>
      <c r="B342" s="30"/>
      <c r="C342" s="29"/>
      <c r="D342" s="153" t="s">
        <v>167</v>
      </c>
      <c r="E342" s="29"/>
      <c r="F342" s="154" t="s">
        <v>426</v>
      </c>
      <c r="G342" s="29"/>
      <c r="H342" s="29"/>
      <c r="I342" s="29"/>
      <c r="J342" s="29"/>
      <c r="K342" s="29"/>
      <c r="L342" s="30"/>
      <c r="M342" s="155"/>
      <c r="N342" s="156"/>
      <c r="O342" s="55"/>
      <c r="P342" s="55"/>
      <c r="Q342" s="55"/>
      <c r="R342" s="55"/>
      <c r="S342" s="55"/>
      <c r="T342" s="56"/>
      <c r="U342" s="29"/>
      <c r="V342" s="29"/>
      <c r="W342" s="29"/>
      <c r="X342" s="29"/>
      <c r="Y342" s="29"/>
      <c r="Z342" s="29"/>
      <c r="AA342" s="29"/>
      <c r="AB342" s="29"/>
      <c r="AC342" s="29"/>
      <c r="AD342" s="29"/>
      <c r="AE342" s="29"/>
      <c r="AT342" s="17" t="s">
        <v>167</v>
      </c>
      <c r="AU342" s="17" t="s">
        <v>80</v>
      </c>
    </row>
    <row r="343" spans="1:65" s="14" customFormat="1" x14ac:dyDescent="0.2">
      <c r="B343" s="163"/>
      <c r="D343" s="153" t="s">
        <v>169</v>
      </c>
      <c r="E343" s="164" t="s">
        <v>1</v>
      </c>
      <c r="F343" s="165" t="s">
        <v>82</v>
      </c>
      <c r="H343" s="166">
        <v>2</v>
      </c>
      <c r="L343" s="163"/>
      <c r="M343" s="167"/>
      <c r="N343" s="168"/>
      <c r="O343" s="168"/>
      <c r="P343" s="168"/>
      <c r="Q343" s="168"/>
      <c r="R343" s="168"/>
      <c r="S343" s="168"/>
      <c r="T343" s="169"/>
      <c r="AT343" s="164" t="s">
        <v>169</v>
      </c>
      <c r="AU343" s="164" t="s">
        <v>80</v>
      </c>
      <c r="AV343" s="14" t="s">
        <v>82</v>
      </c>
      <c r="AW343" s="14" t="s">
        <v>171</v>
      </c>
      <c r="AX343" s="14" t="s">
        <v>80</v>
      </c>
      <c r="AY343" s="164" t="s">
        <v>157</v>
      </c>
    </row>
    <row r="344" spans="1:65" s="2" customFormat="1" ht="78" customHeight="1" x14ac:dyDescent="0.2">
      <c r="A344" s="29"/>
      <c r="B344" s="140"/>
      <c r="C344" s="141" t="s">
        <v>427</v>
      </c>
      <c r="D344" s="141" t="s">
        <v>160</v>
      </c>
      <c r="E344" s="142" t="s">
        <v>428</v>
      </c>
      <c r="F344" s="143" t="s">
        <v>429</v>
      </c>
      <c r="G344" s="144" t="s">
        <v>215</v>
      </c>
      <c r="H344" s="145">
        <v>4</v>
      </c>
      <c r="I344" s="146"/>
      <c r="J344" s="146">
        <f>ROUND(I344*H344,2)</f>
        <v>0</v>
      </c>
      <c r="K344" s="143" t="s">
        <v>1</v>
      </c>
      <c r="L344" s="30"/>
      <c r="M344" s="147" t="s">
        <v>1</v>
      </c>
      <c r="N344" s="148" t="s">
        <v>37</v>
      </c>
      <c r="O344" s="149">
        <v>0</v>
      </c>
      <c r="P344" s="149">
        <f>O344*H344</f>
        <v>0</v>
      </c>
      <c r="Q344" s="149">
        <v>0</v>
      </c>
      <c r="R344" s="149">
        <f>Q344*H344</f>
        <v>0</v>
      </c>
      <c r="S344" s="149">
        <v>0</v>
      </c>
      <c r="T344" s="150">
        <f>S344*H344</f>
        <v>0</v>
      </c>
      <c r="U344" s="29"/>
      <c r="V344" s="29"/>
      <c r="W344" s="29"/>
      <c r="X344" s="29"/>
      <c r="Y344" s="29"/>
      <c r="Z344" s="29"/>
      <c r="AA344" s="29"/>
      <c r="AB344" s="29"/>
      <c r="AC344" s="29"/>
      <c r="AD344" s="29"/>
      <c r="AE344" s="29"/>
      <c r="AR344" s="151" t="s">
        <v>165</v>
      </c>
      <c r="AT344" s="151" t="s">
        <v>160</v>
      </c>
      <c r="AU344" s="151" t="s">
        <v>80</v>
      </c>
      <c r="AY344" s="17" t="s">
        <v>157</v>
      </c>
      <c r="BE344" s="152">
        <f>IF(N344="základní",J344,0)</f>
        <v>0</v>
      </c>
      <c r="BF344" s="152">
        <f>IF(N344="snížená",J344,0)</f>
        <v>0</v>
      </c>
      <c r="BG344" s="152">
        <f>IF(N344="zákl. přenesená",J344,0)</f>
        <v>0</v>
      </c>
      <c r="BH344" s="152">
        <f>IF(N344="sníž. přenesená",J344,0)</f>
        <v>0</v>
      </c>
      <c r="BI344" s="152">
        <f>IF(N344="nulová",J344,0)</f>
        <v>0</v>
      </c>
      <c r="BJ344" s="17" t="s">
        <v>80</v>
      </c>
      <c r="BK344" s="152">
        <f>ROUND(I344*H344,2)</f>
        <v>0</v>
      </c>
      <c r="BL344" s="17" t="s">
        <v>165</v>
      </c>
      <c r="BM344" s="151" t="s">
        <v>430</v>
      </c>
    </row>
    <row r="345" spans="1:65" s="2" customFormat="1" ht="39" x14ac:dyDescent="0.2">
      <c r="A345" s="29"/>
      <c r="B345" s="30"/>
      <c r="C345" s="29"/>
      <c r="D345" s="153" t="s">
        <v>167</v>
      </c>
      <c r="E345" s="29"/>
      <c r="F345" s="154" t="s">
        <v>431</v>
      </c>
      <c r="G345" s="29"/>
      <c r="H345" s="29"/>
      <c r="I345" s="29"/>
      <c r="J345" s="29"/>
      <c r="K345" s="29"/>
      <c r="L345" s="30"/>
      <c r="M345" s="155"/>
      <c r="N345" s="156"/>
      <c r="O345" s="55"/>
      <c r="P345" s="55"/>
      <c r="Q345" s="55"/>
      <c r="R345" s="55"/>
      <c r="S345" s="55"/>
      <c r="T345" s="56"/>
      <c r="U345" s="29"/>
      <c r="V345" s="29"/>
      <c r="W345" s="29"/>
      <c r="X345" s="29"/>
      <c r="Y345" s="29"/>
      <c r="Z345" s="29"/>
      <c r="AA345" s="29"/>
      <c r="AB345" s="29"/>
      <c r="AC345" s="29"/>
      <c r="AD345" s="29"/>
      <c r="AE345" s="29"/>
      <c r="AT345" s="17" t="s">
        <v>167</v>
      </c>
      <c r="AU345" s="17" t="s">
        <v>80</v>
      </c>
    </row>
    <row r="346" spans="1:65" s="14" customFormat="1" x14ac:dyDescent="0.2">
      <c r="B346" s="163"/>
      <c r="D346" s="153" t="s">
        <v>169</v>
      </c>
      <c r="E346" s="164" t="s">
        <v>1</v>
      </c>
      <c r="F346" s="165" t="s">
        <v>432</v>
      </c>
      <c r="H346" s="166">
        <v>4</v>
      </c>
      <c r="L346" s="163"/>
      <c r="M346" s="167"/>
      <c r="N346" s="168"/>
      <c r="O346" s="168"/>
      <c r="P346" s="168"/>
      <c r="Q346" s="168"/>
      <c r="R346" s="168"/>
      <c r="S346" s="168"/>
      <c r="T346" s="169"/>
      <c r="AT346" s="164" t="s">
        <v>169</v>
      </c>
      <c r="AU346" s="164" t="s">
        <v>80</v>
      </c>
      <c r="AV346" s="14" t="s">
        <v>82</v>
      </c>
      <c r="AW346" s="14" t="s">
        <v>171</v>
      </c>
      <c r="AX346" s="14" t="s">
        <v>80</v>
      </c>
      <c r="AY346" s="164" t="s">
        <v>157</v>
      </c>
    </row>
    <row r="347" spans="1:65" s="2" customFormat="1" ht="90" customHeight="1" x14ac:dyDescent="0.2">
      <c r="A347" s="29"/>
      <c r="B347" s="140"/>
      <c r="C347" s="141" t="s">
        <v>433</v>
      </c>
      <c r="D347" s="141" t="s">
        <v>160</v>
      </c>
      <c r="E347" s="142" t="s">
        <v>434</v>
      </c>
      <c r="F347" s="143" t="s">
        <v>435</v>
      </c>
      <c r="G347" s="144" t="s">
        <v>215</v>
      </c>
      <c r="H347" s="145">
        <v>2</v>
      </c>
      <c r="I347" s="146"/>
      <c r="J347" s="146">
        <f>ROUND(I347*H347,2)</f>
        <v>0</v>
      </c>
      <c r="K347" s="143" t="s">
        <v>164</v>
      </c>
      <c r="L347" s="30"/>
      <c r="M347" s="147" t="s">
        <v>1</v>
      </c>
      <c r="N347" s="148" t="s">
        <v>37</v>
      </c>
      <c r="O347" s="149">
        <v>0</v>
      </c>
      <c r="P347" s="149">
        <f>O347*H347</f>
        <v>0</v>
      </c>
      <c r="Q347" s="149">
        <v>0</v>
      </c>
      <c r="R347" s="149">
        <f>Q347*H347</f>
        <v>0</v>
      </c>
      <c r="S347" s="149">
        <v>0</v>
      </c>
      <c r="T347" s="150">
        <f>S347*H347</f>
        <v>0</v>
      </c>
      <c r="U347" s="29"/>
      <c r="V347" s="29"/>
      <c r="W347" s="29"/>
      <c r="X347" s="29"/>
      <c r="Y347" s="29"/>
      <c r="Z347" s="29"/>
      <c r="AA347" s="29"/>
      <c r="AB347" s="29"/>
      <c r="AC347" s="29"/>
      <c r="AD347" s="29"/>
      <c r="AE347" s="29"/>
      <c r="AR347" s="151" t="s">
        <v>165</v>
      </c>
      <c r="AT347" s="151" t="s">
        <v>160</v>
      </c>
      <c r="AU347" s="151" t="s">
        <v>80</v>
      </c>
      <c r="AY347" s="17" t="s">
        <v>157</v>
      </c>
      <c r="BE347" s="152">
        <f>IF(N347="základní",J347,0)</f>
        <v>0</v>
      </c>
      <c r="BF347" s="152">
        <f>IF(N347="snížená",J347,0)</f>
        <v>0</v>
      </c>
      <c r="BG347" s="152">
        <f>IF(N347="zákl. přenesená",J347,0)</f>
        <v>0</v>
      </c>
      <c r="BH347" s="152">
        <f>IF(N347="sníž. přenesená",J347,0)</f>
        <v>0</v>
      </c>
      <c r="BI347" s="152">
        <f>IF(N347="nulová",J347,0)</f>
        <v>0</v>
      </c>
      <c r="BJ347" s="17" t="s">
        <v>80</v>
      </c>
      <c r="BK347" s="152">
        <f>ROUND(I347*H347,2)</f>
        <v>0</v>
      </c>
      <c r="BL347" s="17" t="s">
        <v>165</v>
      </c>
      <c r="BM347" s="151" t="s">
        <v>436</v>
      </c>
    </row>
    <row r="348" spans="1:65" s="2" customFormat="1" ht="48.75" x14ac:dyDescent="0.2">
      <c r="A348" s="29"/>
      <c r="B348" s="30"/>
      <c r="C348" s="29"/>
      <c r="D348" s="153" t="s">
        <v>167</v>
      </c>
      <c r="E348" s="29"/>
      <c r="F348" s="154" t="s">
        <v>437</v>
      </c>
      <c r="G348" s="29"/>
      <c r="H348" s="29"/>
      <c r="I348" s="29"/>
      <c r="J348" s="29"/>
      <c r="K348" s="29"/>
      <c r="L348" s="30"/>
      <c r="M348" s="155"/>
      <c r="N348" s="156"/>
      <c r="O348" s="55"/>
      <c r="P348" s="55"/>
      <c r="Q348" s="55"/>
      <c r="R348" s="55"/>
      <c r="S348" s="55"/>
      <c r="T348" s="56"/>
      <c r="U348" s="29"/>
      <c r="V348" s="29"/>
      <c r="W348" s="29"/>
      <c r="X348" s="29"/>
      <c r="Y348" s="29"/>
      <c r="Z348" s="29"/>
      <c r="AA348" s="29"/>
      <c r="AB348" s="29"/>
      <c r="AC348" s="29"/>
      <c r="AD348" s="29"/>
      <c r="AE348" s="29"/>
      <c r="AT348" s="17" t="s">
        <v>167</v>
      </c>
      <c r="AU348" s="17" t="s">
        <v>80</v>
      </c>
    </row>
    <row r="349" spans="1:65" s="14" customFormat="1" x14ac:dyDescent="0.2">
      <c r="B349" s="163"/>
      <c r="D349" s="153" t="s">
        <v>169</v>
      </c>
      <c r="E349" s="164" t="s">
        <v>1</v>
      </c>
      <c r="F349" s="165" t="s">
        <v>82</v>
      </c>
      <c r="H349" s="166">
        <v>2</v>
      </c>
      <c r="L349" s="163"/>
      <c r="M349" s="167"/>
      <c r="N349" s="168"/>
      <c r="O349" s="168"/>
      <c r="P349" s="168"/>
      <c r="Q349" s="168"/>
      <c r="R349" s="168"/>
      <c r="S349" s="168"/>
      <c r="T349" s="169"/>
      <c r="AT349" s="164" t="s">
        <v>169</v>
      </c>
      <c r="AU349" s="164" t="s">
        <v>80</v>
      </c>
      <c r="AV349" s="14" t="s">
        <v>82</v>
      </c>
      <c r="AW349" s="14" t="s">
        <v>171</v>
      </c>
      <c r="AX349" s="14" t="s">
        <v>80</v>
      </c>
      <c r="AY349" s="164" t="s">
        <v>157</v>
      </c>
    </row>
    <row r="350" spans="1:65" s="2" customFormat="1" ht="90" customHeight="1" x14ac:dyDescent="0.2">
      <c r="A350" s="29"/>
      <c r="B350" s="140"/>
      <c r="C350" s="141" t="s">
        <v>438</v>
      </c>
      <c r="D350" s="141" t="s">
        <v>160</v>
      </c>
      <c r="E350" s="142" t="s">
        <v>439</v>
      </c>
      <c r="F350" s="143" t="s">
        <v>440</v>
      </c>
      <c r="G350" s="144" t="s">
        <v>275</v>
      </c>
      <c r="H350" s="145">
        <v>1127</v>
      </c>
      <c r="I350" s="146"/>
      <c r="J350" s="146">
        <f>ROUND(I350*H350,2)</f>
        <v>0</v>
      </c>
      <c r="K350" s="143" t="s">
        <v>164</v>
      </c>
      <c r="L350" s="30"/>
      <c r="M350" s="147" t="s">
        <v>1</v>
      </c>
      <c r="N350" s="148" t="s">
        <v>37</v>
      </c>
      <c r="O350" s="149">
        <v>0</v>
      </c>
      <c r="P350" s="149">
        <f>O350*H350</f>
        <v>0</v>
      </c>
      <c r="Q350" s="149">
        <v>0</v>
      </c>
      <c r="R350" s="149">
        <f>Q350*H350</f>
        <v>0</v>
      </c>
      <c r="S350" s="149">
        <v>0</v>
      </c>
      <c r="T350" s="150">
        <f>S350*H350</f>
        <v>0</v>
      </c>
      <c r="U350" s="29"/>
      <c r="V350" s="29"/>
      <c r="W350" s="29"/>
      <c r="X350" s="29"/>
      <c r="Y350" s="29"/>
      <c r="Z350" s="29"/>
      <c r="AA350" s="29"/>
      <c r="AB350" s="29"/>
      <c r="AC350" s="29"/>
      <c r="AD350" s="29"/>
      <c r="AE350" s="29"/>
      <c r="AR350" s="151" t="s">
        <v>165</v>
      </c>
      <c r="AT350" s="151" t="s">
        <v>160</v>
      </c>
      <c r="AU350" s="151" t="s">
        <v>80</v>
      </c>
      <c r="AY350" s="17" t="s">
        <v>157</v>
      </c>
      <c r="BE350" s="152">
        <f>IF(N350="základní",J350,0)</f>
        <v>0</v>
      </c>
      <c r="BF350" s="152">
        <f>IF(N350="snížená",J350,0)</f>
        <v>0</v>
      </c>
      <c r="BG350" s="152">
        <f>IF(N350="zákl. přenesená",J350,0)</f>
        <v>0</v>
      </c>
      <c r="BH350" s="152">
        <f>IF(N350="sníž. přenesená",J350,0)</f>
        <v>0</v>
      </c>
      <c r="BI350" s="152">
        <f>IF(N350="nulová",J350,0)</f>
        <v>0</v>
      </c>
      <c r="BJ350" s="17" t="s">
        <v>80</v>
      </c>
      <c r="BK350" s="152">
        <f>ROUND(I350*H350,2)</f>
        <v>0</v>
      </c>
      <c r="BL350" s="17" t="s">
        <v>165</v>
      </c>
      <c r="BM350" s="151" t="s">
        <v>441</v>
      </c>
    </row>
    <row r="351" spans="1:65" s="2" customFormat="1" ht="48.75" x14ac:dyDescent="0.2">
      <c r="A351" s="29"/>
      <c r="B351" s="30"/>
      <c r="C351" s="29"/>
      <c r="D351" s="153" t="s">
        <v>167</v>
      </c>
      <c r="E351" s="29"/>
      <c r="F351" s="154" t="s">
        <v>442</v>
      </c>
      <c r="G351" s="29"/>
      <c r="H351" s="29"/>
      <c r="I351" s="29"/>
      <c r="J351" s="29"/>
      <c r="K351" s="29"/>
      <c r="L351" s="30"/>
      <c r="M351" s="155"/>
      <c r="N351" s="156"/>
      <c r="O351" s="55"/>
      <c r="P351" s="55"/>
      <c r="Q351" s="55"/>
      <c r="R351" s="55"/>
      <c r="S351" s="55"/>
      <c r="T351" s="56"/>
      <c r="U351" s="29"/>
      <c r="V351" s="29"/>
      <c r="W351" s="29"/>
      <c r="X351" s="29"/>
      <c r="Y351" s="29"/>
      <c r="Z351" s="29"/>
      <c r="AA351" s="29"/>
      <c r="AB351" s="29"/>
      <c r="AC351" s="29"/>
      <c r="AD351" s="29"/>
      <c r="AE351" s="29"/>
      <c r="AT351" s="17" t="s">
        <v>167</v>
      </c>
      <c r="AU351" s="17" t="s">
        <v>80</v>
      </c>
    </row>
    <row r="352" spans="1:65" s="13" customFormat="1" x14ac:dyDescent="0.2">
      <c r="B352" s="157"/>
      <c r="D352" s="153" t="s">
        <v>169</v>
      </c>
      <c r="E352" s="158" t="s">
        <v>1</v>
      </c>
      <c r="F352" s="159" t="s">
        <v>443</v>
      </c>
      <c r="H352" s="158" t="s">
        <v>1</v>
      </c>
      <c r="L352" s="157"/>
      <c r="M352" s="160"/>
      <c r="N352" s="161"/>
      <c r="O352" s="161"/>
      <c r="P352" s="161"/>
      <c r="Q352" s="161"/>
      <c r="R352" s="161"/>
      <c r="S352" s="161"/>
      <c r="T352" s="162"/>
      <c r="AT352" s="158" t="s">
        <v>169</v>
      </c>
      <c r="AU352" s="158" t="s">
        <v>80</v>
      </c>
      <c r="AV352" s="13" t="s">
        <v>80</v>
      </c>
      <c r="AW352" s="13" t="s">
        <v>171</v>
      </c>
      <c r="AX352" s="13" t="s">
        <v>72</v>
      </c>
      <c r="AY352" s="158" t="s">
        <v>157</v>
      </c>
    </row>
    <row r="353" spans="1:65" s="14" customFormat="1" x14ac:dyDescent="0.2">
      <c r="B353" s="163"/>
      <c r="D353" s="153" t="s">
        <v>169</v>
      </c>
      <c r="E353" s="164" t="s">
        <v>1</v>
      </c>
      <c r="F353" s="165" t="s">
        <v>444</v>
      </c>
      <c r="H353" s="166">
        <v>1127</v>
      </c>
      <c r="L353" s="163"/>
      <c r="M353" s="167"/>
      <c r="N353" s="168"/>
      <c r="O353" s="168"/>
      <c r="P353" s="168"/>
      <c r="Q353" s="168"/>
      <c r="R353" s="168"/>
      <c r="S353" s="168"/>
      <c r="T353" s="169"/>
      <c r="AT353" s="164" t="s">
        <v>169</v>
      </c>
      <c r="AU353" s="164" t="s">
        <v>80</v>
      </c>
      <c r="AV353" s="14" t="s">
        <v>82</v>
      </c>
      <c r="AW353" s="14" t="s">
        <v>171</v>
      </c>
      <c r="AX353" s="14" t="s">
        <v>80</v>
      </c>
      <c r="AY353" s="164" t="s">
        <v>157</v>
      </c>
    </row>
    <row r="354" spans="1:65" s="2" customFormat="1" ht="114.95" customHeight="1" x14ac:dyDescent="0.2">
      <c r="A354" s="29"/>
      <c r="B354" s="140"/>
      <c r="C354" s="141" t="s">
        <v>445</v>
      </c>
      <c r="D354" s="141" t="s">
        <v>160</v>
      </c>
      <c r="E354" s="142" t="s">
        <v>446</v>
      </c>
      <c r="F354" s="143" t="s">
        <v>447</v>
      </c>
      <c r="G354" s="144" t="s">
        <v>293</v>
      </c>
      <c r="H354" s="145">
        <v>12</v>
      </c>
      <c r="I354" s="146"/>
      <c r="J354" s="146">
        <f>ROUND(I354*H354,2)</f>
        <v>0</v>
      </c>
      <c r="K354" s="143" t="s">
        <v>330</v>
      </c>
      <c r="L354" s="30"/>
      <c r="M354" s="147" t="s">
        <v>1</v>
      </c>
      <c r="N354" s="148" t="s">
        <v>37</v>
      </c>
      <c r="O354" s="149">
        <v>0</v>
      </c>
      <c r="P354" s="149">
        <f>O354*H354</f>
        <v>0</v>
      </c>
      <c r="Q354" s="149">
        <v>0</v>
      </c>
      <c r="R354" s="149">
        <f>Q354*H354</f>
        <v>0</v>
      </c>
      <c r="S354" s="149">
        <v>0</v>
      </c>
      <c r="T354" s="150">
        <f>S354*H354</f>
        <v>0</v>
      </c>
      <c r="U354" s="29"/>
      <c r="V354" s="29"/>
      <c r="W354" s="29"/>
      <c r="X354" s="29"/>
      <c r="Y354" s="29"/>
      <c r="Z354" s="29"/>
      <c r="AA354" s="29"/>
      <c r="AB354" s="29"/>
      <c r="AC354" s="29"/>
      <c r="AD354" s="29"/>
      <c r="AE354" s="29"/>
      <c r="AR354" s="151" t="s">
        <v>165</v>
      </c>
      <c r="AT354" s="151" t="s">
        <v>160</v>
      </c>
      <c r="AU354" s="151" t="s">
        <v>80</v>
      </c>
      <c r="AY354" s="17" t="s">
        <v>157</v>
      </c>
      <c r="BE354" s="152">
        <f>IF(N354="základní",J354,0)</f>
        <v>0</v>
      </c>
      <c r="BF354" s="152">
        <f>IF(N354="snížená",J354,0)</f>
        <v>0</v>
      </c>
      <c r="BG354" s="152">
        <f>IF(N354="zákl. přenesená",J354,0)</f>
        <v>0</v>
      </c>
      <c r="BH354" s="152">
        <f>IF(N354="sníž. přenesená",J354,0)</f>
        <v>0</v>
      </c>
      <c r="BI354" s="152">
        <f>IF(N354="nulová",J354,0)</f>
        <v>0</v>
      </c>
      <c r="BJ354" s="17" t="s">
        <v>80</v>
      </c>
      <c r="BK354" s="152">
        <f>ROUND(I354*H354,2)</f>
        <v>0</v>
      </c>
      <c r="BL354" s="17" t="s">
        <v>165</v>
      </c>
      <c r="BM354" s="151" t="s">
        <v>448</v>
      </c>
    </row>
    <row r="355" spans="1:65" s="2" customFormat="1" ht="68.25" x14ac:dyDescent="0.2">
      <c r="A355" s="29"/>
      <c r="B355" s="30"/>
      <c r="C355" s="29"/>
      <c r="D355" s="153" t="s">
        <v>167</v>
      </c>
      <c r="E355" s="29"/>
      <c r="F355" s="154" t="s">
        <v>449</v>
      </c>
      <c r="G355" s="29"/>
      <c r="H355" s="29"/>
      <c r="I355" s="29"/>
      <c r="J355" s="29"/>
      <c r="K355" s="29"/>
      <c r="L355" s="30"/>
      <c r="M355" s="155"/>
      <c r="N355" s="156"/>
      <c r="O355" s="55"/>
      <c r="P355" s="55"/>
      <c r="Q355" s="55"/>
      <c r="R355" s="55"/>
      <c r="S355" s="55"/>
      <c r="T355" s="56"/>
      <c r="U355" s="29"/>
      <c r="V355" s="29"/>
      <c r="W355" s="29"/>
      <c r="X355" s="29"/>
      <c r="Y355" s="29"/>
      <c r="Z355" s="29"/>
      <c r="AA355" s="29"/>
      <c r="AB355" s="29"/>
      <c r="AC355" s="29"/>
      <c r="AD355" s="29"/>
      <c r="AE355" s="29"/>
      <c r="AT355" s="17" t="s">
        <v>167</v>
      </c>
      <c r="AU355" s="17" t="s">
        <v>80</v>
      </c>
    </row>
    <row r="356" spans="1:65" s="13" customFormat="1" x14ac:dyDescent="0.2">
      <c r="B356" s="157"/>
      <c r="D356" s="153" t="s">
        <v>169</v>
      </c>
      <c r="E356" s="158" t="s">
        <v>1</v>
      </c>
      <c r="F356" s="159" t="s">
        <v>450</v>
      </c>
      <c r="H356" s="158" t="s">
        <v>1</v>
      </c>
      <c r="L356" s="157"/>
      <c r="M356" s="160"/>
      <c r="N356" s="161"/>
      <c r="O356" s="161"/>
      <c r="P356" s="161"/>
      <c r="Q356" s="161"/>
      <c r="R356" s="161"/>
      <c r="S356" s="161"/>
      <c r="T356" s="162"/>
      <c r="AT356" s="158" t="s">
        <v>169</v>
      </c>
      <c r="AU356" s="158" t="s">
        <v>80</v>
      </c>
      <c r="AV356" s="13" t="s">
        <v>80</v>
      </c>
      <c r="AW356" s="13" t="s">
        <v>171</v>
      </c>
      <c r="AX356" s="13" t="s">
        <v>72</v>
      </c>
      <c r="AY356" s="158" t="s">
        <v>157</v>
      </c>
    </row>
    <row r="357" spans="1:65" s="14" customFormat="1" x14ac:dyDescent="0.2">
      <c r="B357" s="163"/>
      <c r="D357" s="153" t="s">
        <v>169</v>
      </c>
      <c r="E357" s="164" t="s">
        <v>1</v>
      </c>
      <c r="F357" s="165" t="s">
        <v>451</v>
      </c>
      <c r="H357" s="166">
        <v>4</v>
      </c>
      <c r="L357" s="163"/>
      <c r="M357" s="167"/>
      <c r="N357" s="168"/>
      <c r="O357" s="168"/>
      <c r="P357" s="168"/>
      <c r="Q357" s="168"/>
      <c r="R357" s="168"/>
      <c r="S357" s="168"/>
      <c r="T357" s="169"/>
      <c r="AT357" s="164" t="s">
        <v>169</v>
      </c>
      <c r="AU357" s="164" t="s">
        <v>80</v>
      </c>
      <c r="AV357" s="14" t="s">
        <v>82</v>
      </c>
      <c r="AW357" s="14" t="s">
        <v>171</v>
      </c>
      <c r="AX357" s="14" t="s">
        <v>72</v>
      </c>
      <c r="AY357" s="164" t="s">
        <v>157</v>
      </c>
    </row>
    <row r="358" spans="1:65" s="14" customFormat="1" x14ac:dyDescent="0.2">
      <c r="B358" s="163"/>
      <c r="D358" s="153" t="s">
        <v>169</v>
      </c>
      <c r="E358" s="164" t="s">
        <v>1</v>
      </c>
      <c r="F358" s="165" t="s">
        <v>452</v>
      </c>
      <c r="H358" s="166">
        <v>8</v>
      </c>
      <c r="L358" s="163"/>
      <c r="M358" s="167"/>
      <c r="N358" s="168"/>
      <c r="O358" s="168"/>
      <c r="P358" s="168"/>
      <c r="Q358" s="168"/>
      <c r="R358" s="168"/>
      <c r="S358" s="168"/>
      <c r="T358" s="169"/>
      <c r="AT358" s="164" t="s">
        <v>169</v>
      </c>
      <c r="AU358" s="164" t="s">
        <v>80</v>
      </c>
      <c r="AV358" s="14" t="s">
        <v>82</v>
      </c>
      <c r="AW358" s="14" t="s">
        <v>171</v>
      </c>
      <c r="AX358" s="14" t="s">
        <v>72</v>
      </c>
      <c r="AY358" s="164" t="s">
        <v>157</v>
      </c>
    </row>
    <row r="359" spans="1:65" s="15" customFormat="1" x14ac:dyDescent="0.2">
      <c r="B359" s="170"/>
      <c r="D359" s="153" t="s">
        <v>169</v>
      </c>
      <c r="E359" s="171" t="s">
        <v>1</v>
      </c>
      <c r="F359" s="172" t="s">
        <v>175</v>
      </c>
      <c r="H359" s="173">
        <v>12</v>
      </c>
      <c r="L359" s="170"/>
      <c r="M359" s="174"/>
      <c r="N359" s="175"/>
      <c r="O359" s="175"/>
      <c r="P359" s="175"/>
      <c r="Q359" s="175"/>
      <c r="R359" s="175"/>
      <c r="S359" s="175"/>
      <c r="T359" s="176"/>
      <c r="AT359" s="171" t="s">
        <v>169</v>
      </c>
      <c r="AU359" s="171" t="s">
        <v>80</v>
      </c>
      <c r="AV359" s="15" t="s">
        <v>165</v>
      </c>
      <c r="AW359" s="15" t="s">
        <v>171</v>
      </c>
      <c r="AX359" s="15" t="s">
        <v>80</v>
      </c>
      <c r="AY359" s="171" t="s">
        <v>157</v>
      </c>
    </row>
    <row r="360" spans="1:65" s="2" customFormat="1" ht="90" customHeight="1" x14ac:dyDescent="0.2">
      <c r="A360" s="29"/>
      <c r="B360" s="140"/>
      <c r="C360" s="141" t="s">
        <v>453</v>
      </c>
      <c r="D360" s="141" t="s">
        <v>160</v>
      </c>
      <c r="E360" s="142" t="s">
        <v>454</v>
      </c>
      <c r="F360" s="143" t="s">
        <v>455</v>
      </c>
      <c r="G360" s="144" t="s">
        <v>275</v>
      </c>
      <c r="H360" s="145">
        <v>2254</v>
      </c>
      <c r="I360" s="146"/>
      <c r="J360" s="146">
        <f>ROUND(I360*H360,2)</f>
        <v>0</v>
      </c>
      <c r="K360" s="143" t="s">
        <v>330</v>
      </c>
      <c r="L360" s="30"/>
      <c r="M360" s="147" t="s">
        <v>1</v>
      </c>
      <c r="N360" s="148" t="s">
        <v>37</v>
      </c>
      <c r="O360" s="149">
        <v>0</v>
      </c>
      <c r="P360" s="149">
        <f>O360*H360</f>
        <v>0</v>
      </c>
      <c r="Q360" s="149">
        <v>0</v>
      </c>
      <c r="R360" s="149">
        <f>Q360*H360</f>
        <v>0</v>
      </c>
      <c r="S360" s="149">
        <v>0</v>
      </c>
      <c r="T360" s="150">
        <f>S360*H360</f>
        <v>0</v>
      </c>
      <c r="U360" s="29"/>
      <c r="V360" s="29"/>
      <c r="W360" s="29"/>
      <c r="X360" s="29"/>
      <c r="Y360" s="29"/>
      <c r="Z360" s="29"/>
      <c r="AA360" s="29"/>
      <c r="AB360" s="29"/>
      <c r="AC360" s="29"/>
      <c r="AD360" s="29"/>
      <c r="AE360" s="29"/>
      <c r="AR360" s="151" t="s">
        <v>165</v>
      </c>
      <c r="AT360" s="151" t="s">
        <v>160</v>
      </c>
      <c r="AU360" s="151" t="s">
        <v>80</v>
      </c>
      <c r="AY360" s="17" t="s">
        <v>157</v>
      </c>
      <c r="BE360" s="152">
        <f>IF(N360="základní",J360,0)</f>
        <v>0</v>
      </c>
      <c r="BF360" s="152">
        <f>IF(N360="snížená",J360,0)</f>
        <v>0</v>
      </c>
      <c r="BG360" s="152">
        <f>IF(N360="zákl. přenesená",J360,0)</f>
        <v>0</v>
      </c>
      <c r="BH360" s="152">
        <f>IF(N360="sníž. přenesená",J360,0)</f>
        <v>0</v>
      </c>
      <c r="BI360" s="152">
        <f>IF(N360="nulová",J360,0)</f>
        <v>0</v>
      </c>
      <c r="BJ360" s="17" t="s">
        <v>80</v>
      </c>
      <c r="BK360" s="152">
        <f>ROUND(I360*H360,2)</f>
        <v>0</v>
      </c>
      <c r="BL360" s="17" t="s">
        <v>165</v>
      </c>
      <c r="BM360" s="151" t="s">
        <v>456</v>
      </c>
    </row>
    <row r="361" spans="1:65" s="2" customFormat="1" ht="48.75" x14ac:dyDescent="0.2">
      <c r="A361" s="29"/>
      <c r="B361" s="30"/>
      <c r="C361" s="29"/>
      <c r="D361" s="153" t="s">
        <v>167</v>
      </c>
      <c r="E361" s="29"/>
      <c r="F361" s="154" t="s">
        <v>457</v>
      </c>
      <c r="G361" s="29"/>
      <c r="H361" s="29"/>
      <c r="I361" s="29"/>
      <c r="J361" s="29"/>
      <c r="K361" s="29"/>
      <c r="L361" s="30"/>
      <c r="M361" s="155"/>
      <c r="N361" s="156"/>
      <c r="O361" s="55"/>
      <c r="P361" s="55"/>
      <c r="Q361" s="55"/>
      <c r="R361" s="55"/>
      <c r="S361" s="55"/>
      <c r="T361" s="56"/>
      <c r="U361" s="29"/>
      <c r="V361" s="29"/>
      <c r="W361" s="29"/>
      <c r="X361" s="29"/>
      <c r="Y361" s="29"/>
      <c r="Z361" s="29"/>
      <c r="AA361" s="29"/>
      <c r="AB361" s="29"/>
      <c r="AC361" s="29"/>
      <c r="AD361" s="29"/>
      <c r="AE361" s="29"/>
      <c r="AT361" s="17" t="s">
        <v>167</v>
      </c>
      <c r="AU361" s="17" t="s">
        <v>80</v>
      </c>
    </row>
    <row r="362" spans="1:65" s="13" customFormat="1" x14ac:dyDescent="0.2">
      <c r="B362" s="157"/>
      <c r="D362" s="153" t="s">
        <v>169</v>
      </c>
      <c r="E362" s="158" t="s">
        <v>1</v>
      </c>
      <c r="F362" s="159" t="s">
        <v>170</v>
      </c>
      <c r="H362" s="158" t="s">
        <v>1</v>
      </c>
      <c r="L362" s="157"/>
      <c r="M362" s="160"/>
      <c r="N362" s="161"/>
      <c r="O362" s="161"/>
      <c r="P362" s="161"/>
      <c r="Q362" s="161"/>
      <c r="R362" s="161"/>
      <c r="S362" s="161"/>
      <c r="T362" s="162"/>
      <c r="AT362" s="158" t="s">
        <v>169</v>
      </c>
      <c r="AU362" s="158" t="s">
        <v>80</v>
      </c>
      <c r="AV362" s="13" t="s">
        <v>80</v>
      </c>
      <c r="AW362" s="13" t="s">
        <v>171</v>
      </c>
      <c r="AX362" s="13" t="s">
        <v>72</v>
      </c>
      <c r="AY362" s="158" t="s">
        <v>157</v>
      </c>
    </row>
    <row r="363" spans="1:65" s="14" customFormat="1" x14ac:dyDescent="0.2">
      <c r="B363" s="163"/>
      <c r="D363" s="153" t="s">
        <v>169</v>
      </c>
      <c r="E363" s="164" t="s">
        <v>1</v>
      </c>
      <c r="F363" s="165" t="s">
        <v>458</v>
      </c>
      <c r="H363" s="166">
        <v>480</v>
      </c>
      <c r="L363" s="163"/>
      <c r="M363" s="167"/>
      <c r="N363" s="168"/>
      <c r="O363" s="168"/>
      <c r="P363" s="168"/>
      <c r="Q363" s="168"/>
      <c r="R363" s="168"/>
      <c r="S363" s="168"/>
      <c r="T363" s="169"/>
      <c r="AT363" s="164" t="s">
        <v>169</v>
      </c>
      <c r="AU363" s="164" t="s">
        <v>80</v>
      </c>
      <c r="AV363" s="14" t="s">
        <v>82</v>
      </c>
      <c r="AW363" s="14" t="s">
        <v>171</v>
      </c>
      <c r="AX363" s="14" t="s">
        <v>72</v>
      </c>
      <c r="AY363" s="164" t="s">
        <v>157</v>
      </c>
    </row>
    <row r="364" spans="1:65" s="14" customFormat="1" x14ac:dyDescent="0.2">
      <c r="B364" s="163"/>
      <c r="D364" s="153" t="s">
        <v>169</v>
      </c>
      <c r="E364" s="164" t="s">
        <v>1</v>
      </c>
      <c r="F364" s="165" t="s">
        <v>459</v>
      </c>
      <c r="H364" s="166">
        <v>1774</v>
      </c>
      <c r="L364" s="163"/>
      <c r="M364" s="167"/>
      <c r="N364" s="168"/>
      <c r="O364" s="168"/>
      <c r="P364" s="168"/>
      <c r="Q364" s="168"/>
      <c r="R364" s="168"/>
      <c r="S364" s="168"/>
      <c r="T364" s="169"/>
      <c r="AT364" s="164" t="s">
        <v>169</v>
      </c>
      <c r="AU364" s="164" t="s">
        <v>80</v>
      </c>
      <c r="AV364" s="14" t="s">
        <v>82</v>
      </c>
      <c r="AW364" s="14" t="s">
        <v>171</v>
      </c>
      <c r="AX364" s="14" t="s">
        <v>72</v>
      </c>
      <c r="AY364" s="164" t="s">
        <v>157</v>
      </c>
    </row>
    <row r="365" spans="1:65" s="15" customFormat="1" x14ac:dyDescent="0.2">
      <c r="B365" s="170"/>
      <c r="D365" s="153" t="s">
        <v>169</v>
      </c>
      <c r="E365" s="171" t="s">
        <v>1</v>
      </c>
      <c r="F365" s="172" t="s">
        <v>175</v>
      </c>
      <c r="H365" s="173">
        <v>2254</v>
      </c>
      <c r="L365" s="170"/>
      <c r="M365" s="174"/>
      <c r="N365" s="175"/>
      <c r="O365" s="175"/>
      <c r="P365" s="175"/>
      <c r="Q365" s="175"/>
      <c r="R365" s="175"/>
      <c r="S365" s="175"/>
      <c r="T365" s="176"/>
      <c r="AT365" s="171" t="s">
        <v>169</v>
      </c>
      <c r="AU365" s="171" t="s">
        <v>80</v>
      </c>
      <c r="AV365" s="15" t="s">
        <v>165</v>
      </c>
      <c r="AW365" s="15" t="s">
        <v>171</v>
      </c>
      <c r="AX365" s="15" t="s">
        <v>80</v>
      </c>
      <c r="AY365" s="171" t="s">
        <v>157</v>
      </c>
    </row>
    <row r="366" spans="1:65" s="2" customFormat="1" ht="96" x14ac:dyDescent="0.2">
      <c r="A366" s="29"/>
      <c r="B366" s="140"/>
      <c r="C366" s="141" t="s">
        <v>460</v>
      </c>
      <c r="D366" s="141" t="s">
        <v>160</v>
      </c>
      <c r="E366" s="142" t="s">
        <v>461</v>
      </c>
      <c r="F366" s="143" t="s">
        <v>462</v>
      </c>
      <c r="G366" s="144" t="s">
        <v>275</v>
      </c>
      <c r="H366" s="145">
        <v>2254</v>
      </c>
      <c r="I366" s="146"/>
      <c r="J366" s="146">
        <f>ROUND(I366*H366,2)</f>
        <v>0</v>
      </c>
      <c r="K366" s="143" t="s">
        <v>330</v>
      </c>
      <c r="L366" s="30"/>
      <c r="M366" s="147" t="s">
        <v>1</v>
      </c>
      <c r="N366" s="148" t="s">
        <v>37</v>
      </c>
      <c r="O366" s="149">
        <v>0</v>
      </c>
      <c r="P366" s="149">
        <f>O366*H366</f>
        <v>0</v>
      </c>
      <c r="Q366" s="149">
        <v>0</v>
      </c>
      <c r="R366" s="149">
        <f>Q366*H366</f>
        <v>0</v>
      </c>
      <c r="S366" s="149">
        <v>0</v>
      </c>
      <c r="T366" s="150">
        <f>S366*H366</f>
        <v>0</v>
      </c>
      <c r="U366" s="29"/>
      <c r="V366" s="29"/>
      <c r="W366" s="29"/>
      <c r="X366" s="29"/>
      <c r="Y366" s="29"/>
      <c r="Z366" s="29"/>
      <c r="AA366" s="29"/>
      <c r="AB366" s="29"/>
      <c r="AC366" s="29"/>
      <c r="AD366" s="29"/>
      <c r="AE366" s="29"/>
      <c r="AR366" s="151" t="s">
        <v>165</v>
      </c>
      <c r="AT366" s="151" t="s">
        <v>160</v>
      </c>
      <c r="AU366" s="151" t="s">
        <v>80</v>
      </c>
      <c r="AY366" s="17" t="s">
        <v>157</v>
      </c>
      <c r="BE366" s="152">
        <f>IF(N366="základní",J366,0)</f>
        <v>0</v>
      </c>
      <c r="BF366" s="152">
        <f>IF(N366="snížená",J366,0)</f>
        <v>0</v>
      </c>
      <c r="BG366" s="152">
        <f>IF(N366="zákl. přenesená",J366,0)</f>
        <v>0</v>
      </c>
      <c r="BH366" s="152">
        <f>IF(N366="sníž. přenesená",J366,0)</f>
        <v>0</v>
      </c>
      <c r="BI366" s="152">
        <f>IF(N366="nulová",J366,0)</f>
        <v>0</v>
      </c>
      <c r="BJ366" s="17" t="s">
        <v>80</v>
      </c>
      <c r="BK366" s="152">
        <f>ROUND(I366*H366,2)</f>
        <v>0</v>
      </c>
      <c r="BL366" s="17" t="s">
        <v>165</v>
      </c>
      <c r="BM366" s="151" t="s">
        <v>463</v>
      </c>
    </row>
    <row r="367" spans="1:65" s="2" customFormat="1" ht="48.75" x14ac:dyDescent="0.2">
      <c r="A367" s="29"/>
      <c r="B367" s="30"/>
      <c r="C367" s="29"/>
      <c r="D367" s="153" t="s">
        <v>167</v>
      </c>
      <c r="E367" s="29"/>
      <c r="F367" s="154" t="s">
        <v>457</v>
      </c>
      <c r="G367" s="29"/>
      <c r="H367" s="29"/>
      <c r="I367" s="29"/>
      <c r="J367" s="29"/>
      <c r="K367" s="29"/>
      <c r="L367" s="30"/>
      <c r="M367" s="155"/>
      <c r="N367" s="156"/>
      <c r="O367" s="55"/>
      <c r="P367" s="55"/>
      <c r="Q367" s="55"/>
      <c r="R367" s="55"/>
      <c r="S367" s="55"/>
      <c r="T367" s="56"/>
      <c r="U367" s="29"/>
      <c r="V367" s="29"/>
      <c r="W367" s="29"/>
      <c r="X367" s="29"/>
      <c r="Y367" s="29"/>
      <c r="Z367" s="29"/>
      <c r="AA367" s="29"/>
      <c r="AB367" s="29"/>
      <c r="AC367" s="29"/>
      <c r="AD367" s="29"/>
      <c r="AE367" s="29"/>
      <c r="AT367" s="17" t="s">
        <v>167</v>
      </c>
      <c r="AU367" s="17" t="s">
        <v>80</v>
      </c>
    </row>
    <row r="368" spans="1:65" s="13" customFormat="1" x14ac:dyDescent="0.2">
      <c r="B368" s="157"/>
      <c r="D368" s="153" t="s">
        <v>169</v>
      </c>
      <c r="E368" s="158" t="s">
        <v>1</v>
      </c>
      <c r="F368" s="159" t="s">
        <v>170</v>
      </c>
      <c r="H368" s="158" t="s">
        <v>1</v>
      </c>
      <c r="L368" s="157"/>
      <c r="M368" s="160"/>
      <c r="N368" s="161"/>
      <c r="O368" s="161"/>
      <c r="P368" s="161"/>
      <c r="Q368" s="161"/>
      <c r="R368" s="161"/>
      <c r="S368" s="161"/>
      <c r="T368" s="162"/>
      <c r="AT368" s="158" t="s">
        <v>169</v>
      </c>
      <c r="AU368" s="158" t="s">
        <v>80</v>
      </c>
      <c r="AV368" s="13" t="s">
        <v>80</v>
      </c>
      <c r="AW368" s="13" t="s">
        <v>171</v>
      </c>
      <c r="AX368" s="13" t="s">
        <v>72</v>
      </c>
      <c r="AY368" s="158" t="s">
        <v>157</v>
      </c>
    </row>
    <row r="369" spans="1:65" s="14" customFormat="1" x14ac:dyDescent="0.2">
      <c r="B369" s="163"/>
      <c r="D369" s="153" t="s">
        <v>169</v>
      </c>
      <c r="E369" s="164" t="s">
        <v>1</v>
      </c>
      <c r="F369" s="165" t="s">
        <v>458</v>
      </c>
      <c r="H369" s="166">
        <v>480</v>
      </c>
      <c r="L369" s="163"/>
      <c r="M369" s="167"/>
      <c r="N369" s="168"/>
      <c r="O369" s="168"/>
      <c r="P369" s="168"/>
      <c r="Q369" s="168"/>
      <c r="R369" s="168"/>
      <c r="S369" s="168"/>
      <c r="T369" s="169"/>
      <c r="AT369" s="164" t="s">
        <v>169</v>
      </c>
      <c r="AU369" s="164" t="s">
        <v>80</v>
      </c>
      <c r="AV369" s="14" t="s">
        <v>82</v>
      </c>
      <c r="AW369" s="14" t="s">
        <v>171</v>
      </c>
      <c r="AX369" s="14" t="s">
        <v>72</v>
      </c>
      <c r="AY369" s="164" t="s">
        <v>157</v>
      </c>
    </row>
    <row r="370" spans="1:65" s="14" customFormat="1" x14ac:dyDescent="0.2">
      <c r="B370" s="163"/>
      <c r="D370" s="153" t="s">
        <v>169</v>
      </c>
      <c r="E370" s="164" t="s">
        <v>1</v>
      </c>
      <c r="F370" s="165" t="s">
        <v>459</v>
      </c>
      <c r="H370" s="166">
        <v>1774</v>
      </c>
      <c r="L370" s="163"/>
      <c r="M370" s="167"/>
      <c r="N370" s="168"/>
      <c r="O370" s="168"/>
      <c r="P370" s="168"/>
      <c r="Q370" s="168"/>
      <c r="R370" s="168"/>
      <c r="S370" s="168"/>
      <c r="T370" s="169"/>
      <c r="AT370" s="164" t="s">
        <v>169</v>
      </c>
      <c r="AU370" s="164" t="s">
        <v>80</v>
      </c>
      <c r="AV370" s="14" t="s">
        <v>82</v>
      </c>
      <c r="AW370" s="14" t="s">
        <v>171</v>
      </c>
      <c r="AX370" s="14" t="s">
        <v>72</v>
      </c>
      <c r="AY370" s="164" t="s">
        <v>157</v>
      </c>
    </row>
    <row r="371" spans="1:65" s="15" customFormat="1" x14ac:dyDescent="0.2">
      <c r="B371" s="170"/>
      <c r="D371" s="153" t="s">
        <v>169</v>
      </c>
      <c r="E371" s="171" t="s">
        <v>1</v>
      </c>
      <c r="F371" s="172" t="s">
        <v>175</v>
      </c>
      <c r="H371" s="173">
        <v>2254</v>
      </c>
      <c r="L371" s="170"/>
      <c r="M371" s="174"/>
      <c r="N371" s="175"/>
      <c r="O371" s="175"/>
      <c r="P371" s="175"/>
      <c r="Q371" s="175"/>
      <c r="R371" s="175"/>
      <c r="S371" s="175"/>
      <c r="T371" s="176"/>
      <c r="AT371" s="171" t="s">
        <v>169</v>
      </c>
      <c r="AU371" s="171" t="s">
        <v>80</v>
      </c>
      <c r="AV371" s="15" t="s">
        <v>165</v>
      </c>
      <c r="AW371" s="15" t="s">
        <v>171</v>
      </c>
      <c r="AX371" s="15" t="s">
        <v>80</v>
      </c>
      <c r="AY371" s="171" t="s">
        <v>157</v>
      </c>
    </row>
    <row r="372" spans="1:65" s="2" customFormat="1" ht="55.5" customHeight="1" x14ac:dyDescent="0.2">
      <c r="A372" s="29"/>
      <c r="B372" s="140"/>
      <c r="C372" s="141" t="s">
        <v>464</v>
      </c>
      <c r="D372" s="141" t="s">
        <v>160</v>
      </c>
      <c r="E372" s="142" t="s">
        <v>465</v>
      </c>
      <c r="F372" s="143" t="s">
        <v>466</v>
      </c>
      <c r="G372" s="144" t="s">
        <v>275</v>
      </c>
      <c r="H372" s="145">
        <v>2254</v>
      </c>
      <c r="I372" s="146"/>
      <c r="J372" s="146">
        <f>ROUND(I372*H372,2)</f>
        <v>0</v>
      </c>
      <c r="K372" s="143" t="s">
        <v>330</v>
      </c>
      <c r="L372" s="30"/>
      <c r="M372" s="147" t="s">
        <v>1</v>
      </c>
      <c r="N372" s="148" t="s">
        <v>37</v>
      </c>
      <c r="O372" s="149">
        <v>0</v>
      </c>
      <c r="P372" s="149">
        <f>O372*H372</f>
        <v>0</v>
      </c>
      <c r="Q372" s="149">
        <v>0</v>
      </c>
      <c r="R372" s="149">
        <f>Q372*H372</f>
        <v>0</v>
      </c>
      <c r="S372" s="149">
        <v>0</v>
      </c>
      <c r="T372" s="150">
        <f>S372*H372</f>
        <v>0</v>
      </c>
      <c r="U372" s="29"/>
      <c r="V372" s="29"/>
      <c r="W372" s="29"/>
      <c r="X372" s="29"/>
      <c r="Y372" s="29"/>
      <c r="Z372" s="29"/>
      <c r="AA372" s="29"/>
      <c r="AB372" s="29"/>
      <c r="AC372" s="29"/>
      <c r="AD372" s="29"/>
      <c r="AE372" s="29"/>
      <c r="AR372" s="151" t="s">
        <v>165</v>
      </c>
      <c r="AT372" s="151" t="s">
        <v>160</v>
      </c>
      <c r="AU372" s="151" t="s">
        <v>80</v>
      </c>
      <c r="AY372" s="17" t="s">
        <v>157</v>
      </c>
      <c r="BE372" s="152">
        <f>IF(N372="základní",J372,0)</f>
        <v>0</v>
      </c>
      <c r="BF372" s="152">
        <f>IF(N372="snížená",J372,0)</f>
        <v>0</v>
      </c>
      <c r="BG372" s="152">
        <f>IF(N372="zákl. přenesená",J372,0)</f>
        <v>0</v>
      </c>
      <c r="BH372" s="152">
        <f>IF(N372="sníž. přenesená",J372,0)</f>
        <v>0</v>
      </c>
      <c r="BI372" s="152">
        <f>IF(N372="nulová",J372,0)</f>
        <v>0</v>
      </c>
      <c r="BJ372" s="17" t="s">
        <v>80</v>
      </c>
      <c r="BK372" s="152">
        <f>ROUND(I372*H372,2)</f>
        <v>0</v>
      </c>
      <c r="BL372" s="17" t="s">
        <v>165</v>
      </c>
      <c r="BM372" s="151" t="s">
        <v>467</v>
      </c>
    </row>
    <row r="373" spans="1:65" s="2" customFormat="1" ht="29.25" x14ac:dyDescent="0.2">
      <c r="A373" s="29"/>
      <c r="B373" s="30"/>
      <c r="C373" s="29"/>
      <c r="D373" s="153" t="s">
        <v>167</v>
      </c>
      <c r="E373" s="29"/>
      <c r="F373" s="154" t="s">
        <v>468</v>
      </c>
      <c r="G373" s="29"/>
      <c r="H373" s="29"/>
      <c r="I373" s="29"/>
      <c r="J373" s="29"/>
      <c r="K373" s="29"/>
      <c r="L373" s="30"/>
      <c r="M373" s="155"/>
      <c r="N373" s="156"/>
      <c r="O373" s="55"/>
      <c r="P373" s="55"/>
      <c r="Q373" s="55"/>
      <c r="R373" s="55"/>
      <c r="S373" s="55"/>
      <c r="T373" s="56"/>
      <c r="U373" s="29"/>
      <c r="V373" s="29"/>
      <c r="W373" s="29"/>
      <c r="X373" s="29"/>
      <c r="Y373" s="29"/>
      <c r="Z373" s="29"/>
      <c r="AA373" s="29"/>
      <c r="AB373" s="29"/>
      <c r="AC373" s="29"/>
      <c r="AD373" s="29"/>
      <c r="AE373" s="29"/>
      <c r="AT373" s="17" t="s">
        <v>167</v>
      </c>
      <c r="AU373" s="17" t="s">
        <v>80</v>
      </c>
    </row>
    <row r="374" spans="1:65" s="13" customFormat="1" x14ac:dyDescent="0.2">
      <c r="B374" s="157"/>
      <c r="D374" s="153" t="s">
        <v>169</v>
      </c>
      <c r="E374" s="158" t="s">
        <v>1</v>
      </c>
      <c r="F374" s="159" t="s">
        <v>170</v>
      </c>
      <c r="H374" s="158" t="s">
        <v>1</v>
      </c>
      <c r="L374" s="157"/>
      <c r="M374" s="160"/>
      <c r="N374" s="161"/>
      <c r="O374" s="161"/>
      <c r="P374" s="161"/>
      <c r="Q374" s="161"/>
      <c r="R374" s="161"/>
      <c r="S374" s="161"/>
      <c r="T374" s="162"/>
      <c r="AT374" s="158" t="s">
        <v>169</v>
      </c>
      <c r="AU374" s="158" t="s">
        <v>80</v>
      </c>
      <c r="AV374" s="13" t="s">
        <v>80</v>
      </c>
      <c r="AW374" s="13" t="s">
        <v>171</v>
      </c>
      <c r="AX374" s="13" t="s">
        <v>72</v>
      </c>
      <c r="AY374" s="158" t="s">
        <v>157</v>
      </c>
    </row>
    <row r="375" spans="1:65" s="14" customFormat="1" x14ac:dyDescent="0.2">
      <c r="B375" s="163"/>
      <c r="D375" s="153" t="s">
        <v>169</v>
      </c>
      <c r="E375" s="164" t="s">
        <v>1</v>
      </c>
      <c r="F375" s="165" t="s">
        <v>458</v>
      </c>
      <c r="H375" s="166">
        <v>480</v>
      </c>
      <c r="L375" s="163"/>
      <c r="M375" s="167"/>
      <c r="N375" s="168"/>
      <c r="O375" s="168"/>
      <c r="P375" s="168"/>
      <c r="Q375" s="168"/>
      <c r="R375" s="168"/>
      <c r="S375" s="168"/>
      <c r="T375" s="169"/>
      <c r="AT375" s="164" t="s">
        <v>169</v>
      </c>
      <c r="AU375" s="164" t="s">
        <v>80</v>
      </c>
      <c r="AV375" s="14" t="s">
        <v>82</v>
      </c>
      <c r="AW375" s="14" t="s">
        <v>171</v>
      </c>
      <c r="AX375" s="14" t="s">
        <v>72</v>
      </c>
      <c r="AY375" s="164" t="s">
        <v>157</v>
      </c>
    </row>
    <row r="376" spans="1:65" s="14" customFormat="1" x14ac:dyDescent="0.2">
      <c r="B376" s="163"/>
      <c r="D376" s="153" t="s">
        <v>169</v>
      </c>
      <c r="E376" s="164" t="s">
        <v>1</v>
      </c>
      <c r="F376" s="165" t="s">
        <v>459</v>
      </c>
      <c r="H376" s="166">
        <v>1774</v>
      </c>
      <c r="L376" s="163"/>
      <c r="M376" s="167"/>
      <c r="N376" s="168"/>
      <c r="O376" s="168"/>
      <c r="P376" s="168"/>
      <c r="Q376" s="168"/>
      <c r="R376" s="168"/>
      <c r="S376" s="168"/>
      <c r="T376" s="169"/>
      <c r="AT376" s="164" t="s">
        <v>169</v>
      </c>
      <c r="AU376" s="164" t="s">
        <v>80</v>
      </c>
      <c r="AV376" s="14" t="s">
        <v>82</v>
      </c>
      <c r="AW376" s="14" t="s">
        <v>171</v>
      </c>
      <c r="AX376" s="14" t="s">
        <v>72</v>
      </c>
      <c r="AY376" s="164" t="s">
        <v>157</v>
      </c>
    </row>
    <row r="377" spans="1:65" s="15" customFormat="1" x14ac:dyDescent="0.2">
      <c r="B377" s="170"/>
      <c r="D377" s="153" t="s">
        <v>169</v>
      </c>
      <c r="E377" s="171" t="s">
        <v>1</v>
      </c>
      <c r="F377" s="172" t="s">
        <v>175</v>
      </c>
      <c r="H377" s="173">
        <v>2254</v>
      </c>
      <c r="L377" s="170"/>
      <c r="M377" s="186"/>
      <c r="N377" s="187"/>
      <c r="O377" s="187"/>
      <c r="P377" s="187"/>
      <c r="Q377" s="187"/>
      <c r="R377" s="187"/>
      <c r="S377" s="187"/>
      <c r="T377" s="188"/>
      <c r="AT377" s="171" t="s">
        <v>169</v>
      </c>
      <c r="AU377" s="171" t="s">
        <v>80</v>
      </c>
      <c r="AV377" s="15" t="s">
        <v>165</v>
      </c>
      <c r="AW377" s="15" t="s">
        <v>171</v>
      </c>
      <c r="AX377" s="15" t="s">
        <v>80</v>
      </c>
      <c r="AY377" s="171" t="s">
        <v>157</v>
      </c>
    </row>
    <row r="378" spans="1:65" s="2" customFormat="1" ht="6.95" customHeight="1" x14ac:dyDescent="0.2">
      <c r="A378" s="29"/>
      <c r="B378" s="44"/>
      <c r="C378" s="45"/>
      <c r="D378" s="45"/>
      <c r="E378" s="45"/>
      <c r="F378" s="45"/>
      <c r="G378" s="45"/>
      <c r="H378" s="45"/>
      <c r="I378" s="45"/>
      <c r="J378" s="45"/>
      <c r="K378" s="45"/>
      <c r="L378" s="30"/>
      <c r="M378" s="29"/>
      <c r="O378" s="29"/>
      <c r="P378" s="29"/>
      <c r="Q378" s="29"/>
      <c r="R378" s="29"/>
      <c r="S378" s="29"/>
      <c r="T378" s="29"/>
      <c r="U378" s="29"/>
      <c r="V378" s="29"/>
      <c r="W378" s="29"/>
      <c r="X378" s="29"/>
      <c r="Y378" s="29"/>
      <c r="Z378" s="29"/>
      <c r="AA378" s="29"/>
      <c r="AB378" s="29"/>
      <c r="AC378" s="29"/>
      <c r="AD378" s="29"/>
      <c r="AE378" s="29"/>
    </row>
  </sheetData>
  <autoFilter ref="C119:K377"/>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472"/>
  <sheetViews>
    <sheetView showGridLines="0" topLeftCell="A108" workbookViewId="0">
      <selection activeCell="J124" sqref="J124"/>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84</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469</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ROUND(J120,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ROUND((SUM(BE120:BE471)),  2)</f>
        <v>0</v>
      </c>
      <c r="G33" s="29"/>
      <c r="H33" s="29"/>
      <c r="I33" s="98">
        <v>0.21</v>
      </c>
      <c r="J33" s="97">
        <f>ROUND(((SUM(BE120:BE471))*I33),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ROUND((SUM(BF120:BF471)),  2)</f>
        <v>0</v>
      </c>
      <c r="G34" s="29"/>
      <c r="H34" s="29"/>
      <c r="I34" s="98">
        <v>0.15</v>
      </c>
      <c r="J34" s="97">
        <f>ROUND(((SUM(BF120:BF471))*I34),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ROUND((SUM(BG120:BG471)),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ROUND((SUM(BH120:BH471)),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ROUND((SUM(BI120:BI471)),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660.2 - Železniční svršek</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J120</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J121</f>
        <v>0</v>
      </c>
      <c r="L97" s="110"/>
    </row>
    <row r="98" spans="1:31" s="10" customFormat="1" ht="19.899999999999999" customHeight="1" x14ac:dyDescent="0.2">
      <c r="B98" s="114"/>
      <c r="D98" s="115" t="s">
        <v>139</v>
      </c>
      <c r="E98" s="116"/>
      <c r="F98" s="116"/>
      <c r="G98" s="116"/>
      <c r="H98" s="116"/>
      <c r="I98" s="116"/>
      <c r="J98" s="117">
        <f>J122</f>
        <v>0</v>
      </c>
      <c r="L98" s="114"/>
    </row>
    <row r="99" spans="1:31" s="9" customFormat="1" ht="24.95" customHeight="1" x14ac:dyDescent="0.2">
      <c r="B99" s="110"/>
      <c r="D99" s="111" t="s">
        <v>140</v>
      </c>
      <c r="E99" s="112"/>
      <c r="F99" s="112"/>
      <c r="G99" s="112"/>
      <c r="H99" s="112"/>
      <c r="I99" s="112"/>
      <c r="J99" s="113">
        <f>J325</f>
        <v>0</v>
      </c>
      <c r="L99" s="110"/>
    </row>
    <row r="100" spans="1:31" s="9" customFormat="1" ht="24.95" customHeight="1" x14ac:dyDescent="0.2">
      <c r="B100" s="110"/>
      <c r="D100" s="111" t="s">
        <v>141</v>
      </c>
      <c r="E100" s="112"/>
      <c r="F100" s="112"/>
      <c r="G100" s="112"/>
      <c r="H100" s="112"/>
      <c r="I100" s="112"/>
      <c r="J100" s="113">
        <f>J419</f>
        <v>0</v>
      </c>
      <c r="L100" s="110"/>
    </row>
    <row r="101" spans="1:31" s="2" customFormat="1" ht="21.75" customHeight="1" x14ac:dyDescent="0.2">
      <c r="A101" s="29"/>
      <c r="B101" s="30"/>
      <c r="C101" s="29"/>
      <c r="D101" s="29"/>
      <c r="E101" s="29"/>
      <c r="F101" s="29"/>
      <c r="G101" s="29"/>
      <c r="H101" s="29"/>
      <c r="I101" s="29"/>
      <c r="J101" s="29"/>
      <c r="K101" s="29"/>
      <c r="L101" s="39"/>
      <c r="S101" s="29"/>
      <c r="T101" s="29"/>
      <c r="U101" s="29"/>
      <c r="V101" s="29"/>
      <c r="W101" s="29"/>
      <c r="X101" s="29"/>
      <c r="Y101" s="29"/>
      <c r="Z101" s="29"/>
      <c r="AA101" s="29"/>
      <c r="AB101" s="29"/>
      <c r="AC101" s="29"/>
      <c r="AD101" s="29"/>
      <c r="AE101" s="29"/>
    </row>
    <row r="102" spans="1:31" s="2" customFormat="1" ht="6.95" customHeight="1" x14ac:dyDescent="0.2">
      <c r="A102" s="29"/>
      <c r="B102" s="44"/>
      <c r="C102" s="45"/>
      <c r="D102" s="45"/>
      <c r="E102" s="45"/>
      <c r="F102" s="45"/>
      <c r="G102" s="45"/>
      <c r="H102" s="45"/>
      <c r="I102" s="45"/>
      <c r="J102" s="45"/>
      <c r="K102" s="45"/>
      <c r="L102" s="39"/>
      <c r="S102" s="29"/>
      <c r="T102" s="29"/>
      <c r="U102" s="29"/>
      <c r="V102" s="29"/>
      <c r="W102" s="29"/>
      <c r="X102" s="29"/>
      <c r="Y102" s="29"/>
      <c r="Z102" s="29"/>
      <c r="AA102" s="29"/>
      <c r="AB102" s="29"/>
      <c r="AC102" s="29"/>
      <c r="AD102" s="29"/>
      <c r="AE102" s="29"/>
    </row>
    <row r="106" spans="1:31" s="2" customFormat="1" ht="6.95" customHeight="1" x14ac:dyDescent="0.2">
      <c r="A106" s="29"/>
      <c r="B106" s="46"/>
      <c r="C106" s="47"/>
      <c r="D106" s="47"/>
      <c r="E106" s="47"/>
      <c r="F106" s="47"/>
      <c r="G106" s="47"/>
      <c r="H106" s="47"/>
      <c r="I106" s="47"/>
      <c r="J106" s="47"/>
      <c r="K106" s="47"/>
      <c r="L106" s="39"/>
      <c r="S106" s="29"/>
      <c r="T106" s="29"/>
      <c r="U106" s="29"/>
      <c r="V106" s="29"/>
      <c r="W106" s="29"/>
      <c r="X106" s="29"/>
      <c r="Y106" s="29"/>
      <c r="Z106" s="29"/>
      <c r="AA106" s="29"/>
      <c r="AB106" s="29"/>
      <c r="AC106" s="29"/>
      <c r="AD106" s="29"/>
      <c r="AE106" s="29"/>
    </row>
    <row r="107" spans="1:31" s="2" customFormat="1" ht="24.95" customHeight="1" x14ac:dyDescent="0.2">
      <c r="A107" s="29"/>
      <c r="B107" s="30"/>
      <c r="C107" s="21" t="s">
        <v>142</v>
      </c>
      <c r="D107" s="29"/>
      <c r="E107" s="29"/>
      <c r="F107" s="29"/>
      <c r="G107" s="29"/>
      <c r="H107" s="29"/>
      <c r="I107" s="29"/>
      <c r="J107" s="29"/>
      <c r="K107" s="29"/>
      <c r="L107" s="39"/>
      <c r="S107" s="29"/>
      <c r="T107" s="29"/>
      <c r="U107" s="29"/>
      <c r="V107" s="29"/>
      <c r="W107" s="29"/>
      <c r="X107" s="29"/>
      <c r="Y107" s="29"/>
      <c r="Z107" s="29"/>
      <c r="AA107" s="29"/>
      <c r="AB107" s="29"/>
      <c r="AC107" s="29"/>
      <c r="AD107" s="29"/>
      <c r="AE107" s="29"/>
    </row>
    <row r="108" spans="1:31" s="2" customFormat="1" ht="6.95" customHeight="1" x14ac:dyDescent="0.2">
      <c r="A108" s="29"/>
      <c r="B108" s="30"/>
      <c r="C108" s="29"/>
      <c r="D108" s="29"/>
      <c r="E108" s="29"/>
      <c r="F108" s="29"/>
      <c r="G108" s="29"/>
      <c r="H108" s="29"/>
      <c r="I108" s="29"/>
      <c r="J108" s="29"/>
      <c r="K108" s="29"/>
      <c r="L108" s="39"/>
      <c r="S108" s="29"/>
      <c r="T108" s="29"/>
      <c r="U108" s="29"/>
      <c r="V108" s="29"/>
      <c r="W108" s="29"/>
      <c r="X108" s="29"/>
      <c r="Y108" s="29"/>
      <c r="Z108" s="29"/>
      <c r="AA108" s="29"/>
      <c r="AB108" s="29"/>
      <c r="AC108" s="29"/>
      <c r="AD108" s="29"/>
      <c r="AE108" s="29"/>
    </row>
    <row r="109" spans="1:31" s="2" customFormat="1" ht="12" customHeight="1" x14ac:dyDescent="0.2">
      <c r="A109" s="29"/>
      <c r="B109" s="30"/>
      <c r="C109" s="26" t="s">
        <v>14</v>
      </c>
      <c r="D109" s="29"/>
      <c r="E109" s="29"/>
      <c r="F109" s="29"/>
      <c r="G109" s="29"/>
      <c r="H109" s="29"/>
      <c r="I109" s="29"/>
      <c r="J109" s="29"/>
      <c r="K109" s="29"/>
      <c r="L109" s="39"/>
      <c r="S109" s="29"/>
      <c r="T109" s="29"/>
      <c r="U109" s="29"/>
      <c r="V109" s="29"/>
      <c r="W109" s="29"/>
      <c r="X109" s="29"/>
      <c r="Y109" s="29"/>
      <c r="Z109" s="29"/>
      <c r="AA109" s="29"/>
      <c r="AB109" s="29"/>
      <c r="AC109" s="29"/>
      <c r="AD109" s="29"/>
      <c r="AE109" s="29"/>
    </row>
    <row r="110" spans="1:31" s="2" customFormat="1" ht="16.5" customHeight="1" x14ac:dyDescent="0.2">
      <c r="A110" s="29"/>
      <c r="B110" s="30"/>
      <c r="C110" s="29"/>
      <c r="D110" s="29"/>
      <c r="E110" s="253" t="str">
        <f>E7</f>
        <v>Oprava trati Moravské Bránice – Moravský Krumlov</v>
      </c>
      <c r="F110" s="254"/>
      <c r="G110" s="254"/>
      <c r="H110" s="254"/>
      <c r="I110" s="29"/>
      <c r="J110" s="29"/>
      <c r="K110" s="29"/>
      <c r="L110" s="39"/>
      <c r="S110" s="29"/>
      <c r="T110" s="29"/>
      <c r="U110" s="29"/>
      <c r="V110" s="29"/>
      <c r="W110" s="29"/>
      <c r="X110" s="29"/>
      <c r="Y110" s="29"/>
      <c r="Z110" s="29"/>
      <c r="AA110" s="29"/>
      <c r="AB110" s="29"/>
      <c r="AC110" s="29"/>
      <c r="AD110" s="29"/>
      <c r="AE110" s="29"/>
    </row>
    <row r="111" spans="1:31" s="2" customFormat="1" ht="12" customHeight="1" x14ac:dyDescent="0.2">
      <c r="A111" s="29"/>
      <c r="B111" s="30"/>
      <c r="C111" s="26" t="s">
        <v>131</v>
      </c>
      <c r="D111" s="29"/>
      <c r="E111" s="29"/>
      <c r="F111" s="29"/>
      <c r="G111" s="29"/>
      <c r="H111" s="29"/>
      <c r="I111" s="29"/>
      <c r="J111" s="29"/>
      <c r="K111" s="29"/>
      <c r="L111" s="39"/>
      <c r="S111" s="29"/>
      <c r="T111" s="29"/>
      <c r="U111" s="29"/>
      <c r="V111" s="29"/>
      <c r="W111" s="29"/>
      <c r="X111" s="29"/>
      <c r="Y111" s="29"/>
      <c r="Z111" s="29"/>
      <c r="AA111" s="29"/>
      <c r="AB111" s="29"/>
      <c r="AC111" s="29"/>
      <c r="AD111" s="29"/>
      <c r="AE111" s="29"/>
    </row>
    <row r="112" spans="1:31" s="2" customFormat="1" ht="16.5" customHeight="1" x14ac:dyDescent="0.2">
      <c r="A112" s="29"/>
      <c r="B112" s="30"/>
      <c r="C112" s="29"/>
      <c r="D112" s="29"/>
      <c r="E112" s="247" t="str">
        <f>E9</f>
        <v>SO 660.2 - Železniční svršek</v>
      </c>
      <c r="F112" s="252"/>
      <c r="G112" s="252"/>
      <c r="H112" s="252"/>
      <c r="I112" s="29"/>
      <c r="J112" s="29"/>
      <c r="K112" s="29"/>
      <c r="L112" s="39"/>
      <c r="S112" s="29"/>
      <c r="T112" s="29"/>
      <c r="U112" s="29"/>
      <c r="V112" s="29"/>
      <c r="W112" s="29"/>
      <c r="X112" s="29"/>
      <c r="Y112" s="29"/>
      <c r="Z112" s="29"/>
      <c r="AA112" s="29"/>
      <c r="AB112" s="29"/>
      <c r="AC112" s="29"/>
      <c r="AD112" s="29"/>
      <c r="AE112" s="29"/>
    </row>
    <row r="113" spans="1:65" s="2" customFormat="1" ht="6.95" customHeight="1" x14ac:dyDescent="0.2">
      <c r="A113" s="29"/>
      <c r="B113" s="30"/>
      <c r="C113" s="29"/>
      <c r="D113" s="29"/>
      <c r="E113" s="29"/>
      <c r="F113" s="29"/>
      <c r="G113" s="29"/>
      <c r="H113" s="29"/>
      <c r="I113" s="29"/>
      <c r="J113" s="29"/>
      <c r="K113" s="29"/>
      <c r="L113" s="39"/>
      <c r="S113" s="29"/>
      <c r="T113" s="29"/>
      <c r="U113" s="29"/>
      <c r="V113" s="29"/>
      <c r="W113" s="29"/>
      <c r="X113" s="29"/>
      <c r="Y113" s="29"/>
      <c r="Z113" s="29"/>
      <c r="AA113" s="29"/>
      <c r="AB113" s="29"/>
      <c r="AC113" s="29"/>
      <c r="AD113" s="29"/>
      <c r="AE113" s="29"/>
    </row>
    <row r="114" spans="1:65" s="2" customFormat="1" ht="12" customHeight="1" x14ac:dyDescent="0.2">
      <c r="A114" s="29"/>
      <c r="B114" s="30"/>
      <c r="C114" s="26" t="s">
        <v>18</v>
      </c>
      <c r="D114" s="29"/>
      <c r="E114" s="29"/>
      <c r="F114" s="24" t="str">
        <f>F12</f>
        <v>Mezistaniční úsek km 128,431 – 122,460</v>
      </c>
      <c r="G114" s="29"/>
      <c r="H114" s="29"/>
      <c r="I114" s="26" t="s">
        <v>20</v>
      </c>
      <c r="J114" s="52" t="str">
        <f>IF(J12="","",J12)</f>
        <v>11. 2. 2021</v>
      </c>
      <c r="K114" s="29"/>
      <c r="L114" s="39"/>
      <c r="S114" s="29"/>
      <c r="T114" s="29"/>
      <c r="U114" s="29"/>
      <c r="V114" s="29"/>
      <c r="W114" s="29"/>
      <c r="X114" s="29"/>
      <c r="Y114" s="29"/>
      <c r="Z114" s="29"/>
      <c r="AA114" s="29"/>
      <c r="AB114" s="29"/>
      <c r="AC114" s="29"/>
      <c r="AD114" s="29"/>
      <c r="AE114" s="29"/>
    </row>
    <row r="115" spans="1:65" s="2" customFormat="1" ht="6.95" customHeight="1" x14ac:dyDescent="0.2">
      <c r="A115" s="29"/>
      <c r="B115" s="30"/>
      <c r="C115" s="29"/>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5" s="2" customFormat="1" ht="25.7" customHeight="1" x14ac:dyDescent="0.2">
      <c r="A116" s="29"/>
      <c r="B116" s="30"/>
      <c r="C116" s="26" t="s">
        <v>22</v>
      </c>
      <c r="D116" s="29"/>
      <c r="E116" s="29"/>
      <c r="F116" s="24" t="str">
        <f>E15</f>
        <v>SPRÁVA ŽELEZNIC, STÁTNÍ ORGANIZACE</v>
      </c>
      <c r="G116" s="29"/>
      <c r="H116" s="29"/>
      <c r="I116" s="26" t="s">
        <v>28</v>
      </c>
      <c r="J116" s="27" t="str">
        <f>E21</f>
        <v>Dopravní projektování spol. s r.o.</v>
      </c>
      <c r="K116" s="29"/>
      <c r="L116" s="39"/>
      <c r="S116" s="29"/>
      <c r="T116" s="29"/>
      <c r="U116" s="29"/>
      <c r="V116" s="29"/>
      <c r="W116" s="29"/>
      <c r="X116" s="29"/>
      <c r="Y116" s="29"/>
      <c r="Z116" s="29"/>
      <c r="AA116" s="29"/>
      <c r="AB116" s="29"/>
      <c r="AC116" s="29"/>
      <c r="AD116" s="29"/>
      <c r="AE116" s="29"/>
    </row>
    <row r="117" spans="1:65" s="2" customFormat="1" ht="25.7" customHeight="1" x14ac:dyDescent="0.2">
      <c r="A117" s="29"/>
      <c r="B117" s="30"/>
      <c r="C117" s="26" t="s">
        <v>26</v>
      </c>
      <c r="D117" s="29"/>
      <c r="E117" s="29"/>
      <c r="F117" s="24" t="str">
        <f>IF(E18="","",E18)</f>
        <v xml:space="preserve"> </v>
      </c>
      <c r="G117" s="29"/>
      <c r="H117" s="29"/>
      <c r="I117" s="26" t="s">
        <v>30</v>
      </c>
      <c r="J117" s="27" t="str">
        <f>E24</f>
        <v>Dopravní projektování spol. s r.o.</v>
      </c>
      <c r="K117" s="29"/>
      <c r="L117" s="39"/>
      <c r="S117" s="29"/>
      <c r="T117" s="29"/>
      <c r="U117" s="29"/>
      <c r="V117" s="29"/>
      <c r="W117" s="29"/>
      <c r="X117" s="29"/>
      <c r="Y117" s="29"/>
      <c r="Z117" s="29"/>
      <c r="AA117" s="29"/>
      <c r="AB117" s="29"/>
      <c r="AC117" s="29"/>
      <c r="AD117" s="29"/>
      <c r="AE117" s="29"/>
    </row>
    <row r="118" spans="1:65" s="2" customFormat="1" ht="10.35" customHeight="1" x14ac:dyDescent="0.2">
      <c r="A118" s="29"/>
      <c r="B118" s="30"/>
      <c r="C118" s="29"/>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65" s="11" customFormat="1" ht="29.25" customHeight="1" x14ac:dyDescent="0.2">
      <c r="A119" s="118"/>
      <c r="B119" s="119"/>
      <c r="C119" s="120" t="s">
        <v>143</v>
      </c>
      <c r="D119" s="121" t="s">
        <v>57</v>
      </c>
      <c r="E119" s="121" t="s">
        <v>53</v>
      </c>
      <c r="F119" s="121" t="s">
        <v>54</v>
      </c>
      <c r="G119" s="121" t="s">
        <v>144</v>
      </c>
      <c r="H119" s="121" t="s">
        <v>145</v>
      </c>
      <c r="I119" s="121" t="s">
        <v>146</v>
      </c>
      <c r="J119" s="121" t="s">
        <v>135</v>
      </c>
      <c r="K119" s="122" t="s">
        <v>147</v>
      </c>
      <c r="L119" s="123"/>
      <c r="M119" s="59" t="s">
        <v>1</v>
      </c>
      <c r="N119" s="60" t="s">
        <v>36</v>
      </c>
      <c r="O119" s="60" t="s">
        <v>148</v>
      </c>
      <c r="P119" s="60" t="s">
        <v>149</v>
      </c>
      <c r="Q119" s="60" t="s">
        <v>150</v>
      </c>
      <c r="R119" s="60" t="s">
        <v>151</v>
      </c>
      <c r="S119" s="60" t="s">
        <v>152</v>
      </c>
      <c r="T119" s="61" t="s">
        <v>153</v>
      </c>
      <c r="U119" s="118"/>
      <c r="V119" s="118"/>
      <c r="W119" s="118"/>
      <c r="X119" s="118"/>
      <c r="Y119" s="118"/>
      <c r="Z119" s="118"/>
      <c r="AA119" s="118"/>
      <c r="AB119" s="118"/>
      <c r="AC119" s="118"/>
      <c r="AD119" s="118"/>
      <c r="AE119" s="118"/>
    </row>
    <row r="120" spans="1:65" s="2" customFormat="1" ht="22.9" customHeight="1" x14ac:dyDescent="0.25">
      <c r="A120" s="29"/>
      <c r="B120" s="30"/>
      <c r="C120" s="66" t="s">
        <v>154</v>
      </c>
      <c r="D120" s="29"/>
      <c r="E120" s="29"/>
      <c r="F120" s="29"/>
      <c r="G120" s="29"/>
      <c r="H120" s="29"/>
      <c r="I120" s="29"/>
      <c r="J120" s="124">
        <f>BK120</f>
        <v>0</v>
      </c>
      <c r="K120" s="29"/>
      <c r="L120" s="30"/>
      <c r="M120" s="62"/>
      <c r="N120" s="53"/>
      <c r="O120" s="63"/>
      <c r="P120" s="125">
        <f>P121+P325+P419</f>
        <v>0</v>
      </c>
      <c r="Q120" s="63"/>
      <c r="R120" s="125">
        <f>R121+R325+R419</f>
        <v>10985.062630000002</v>
      </c>
      <c r="S120" s="63"/>
      <c r="T120" s="126">
        <f>T121+T325+T419</f>
        <v>0</v>
      </c>
      <c r="U120" s="29"/>
      <c r="V120" s="29"/>
      <c r="W120" s="29"/>
      <c r="X120" s="29"/>
      <c r="Y120" s="29"/>
      <c r="Z120" s="29"/>
      <c r="AA120" s="29"/>
      <c r="AB120" s="29"/>
      <c r="AC120" s="29"/>
      <c r="AD120" s="29"/>
      <c r="AE120" s="29"/>
      <c r="AT120" s="17" t="s">
        <v>71</v>
      </c>
      <c r="AU120" s="17" t="s">
        <v>137</v>
      </c>
      <c r="BK120" s="127">
        <f>BK121+BK325+BK419</f>
        <v>0</v>
      </c>
    </row>
    <row r="121" spans="1:65" s="12" customFormat="1" ht="25.9" customHeight="1" x14ac:dyDescent="0.2">
      <c r="B121" s="128"/>
      <c r="D121" s="129" t="s">
        <v>71</v>
      </c>
      <c r="E121" s="130" t="s">
        <v>155</v>
      </c>
      <c r="F121" s="130" t="s">
        <v>156</v>
      </c>
      <c r="J121" s="131">
        <f>BK121</f>
        <v>0</v>
      </c>
      <c r="L121" s="128"/>
      <c r="M121" s="132"/>
      <c r="N121" s="133"/>
      <c r="O121" s="133"/>
      <c r="P121" s="134">
        <f>P122</f>
        <v>0</v>
      </c>
      <c r="Q121" s="133"/>
      <c r="R121" s="134">
        <f>R122</f>
        <v>10985.062630000002</v>
      </c>
      <c r="S121" s="133"/>
      <c r="T121" s="135">
        <f>T122</f>
        <v>0</v>
      </c>
      <c r="AR121" s="129" t="s">
        <v>80</v>
      </c>
      <c r="AT121" s="136" t="s">
        <v>71</v>
      </c>
      <c r="AU121" s="136" t="s">
        <v>72</v>
      </c>
      <c r="AY121" s="129" t="s">
        <v>157</v>
      </c>
      <c r="BK121" s="137">
        <f>BK122</f>
        <v>0</v>
      </c>
    </row>
    <row r="122" spans="1:65" s="12" customFormat="1" ht="22.9" customHeight="1" x14ac:dyDescent="0.2">
      <c r="B122" s="128"/>
      <c r="D122" s="129" t="s">
        <v>71</v>
      </c>
      <c r="E122" s="138" t="s">
        <v>158</v>
      </c>
      <c r="F122" s="138" t="s">
        <v>159</v>
      </c>
      <c r="J122" s="139">
        <f>BK122</f>
        <v>0</v>
      </c>
      <c r="L122" s="128"/>
      <c r="M122" s="132"/>
      <c r="N122" s="133"/>
      <c r="O122" s="133"/>
      <c r="P122" s="134">
        <f>SUM(P123:P324)</f>
        <v>0</v>
      </c>
      <c r="Q122" s="133"/>
      <c r="R122" s="134">
        <f>SUM(R123:R324)</f>
        <v>10985.062630000002</v>
      </c>
      <c r="S122" s="133"/>
      <c r="T122" s="135">
        <f>SUM(T123:T324)</f>
        <v>0</v>
      </c>
      <c r="AR122" s="129" t="s">
        <v>80</v>
      </c>
      <c r="AT122" s="136" t="s">
        <v>71</v>
      </c>
      <c r="AU122" s="136" t="s">
        <v>80</v>
      </c>
      <c r="AY122" s="129" t="s">
        <v>157</v>
      </c>
      <c r="BK122" s="137">
        <f>SUM(BK123:BK324)</f>
        <v>0</v>
      </c>
    </row>
    <row r="123" spans="1:65" s="2" customFormat="1" ht="167.1" customHeight="1" x14ac:dyDescent="0.2">
      <c r="A123" s="29"/>
      <c r="B123" s="140"/>
      <c r="C123" s="141" t="s">
        <v>80</v>
      </c>
      <c r="D123" s="141" t="s">
        <v>160</v>
      </c>
      <c r="E123" s="142" t="s">
        <v>470</v>
      </c>
      <c r="F123" s="143" t="s">
        <v>471</v>
      </c>
      <c r="G123" s="144" t="s">
        <v>215</v>
      </c>
      <c r="H123" s="145">
        <v>4.7939999999999996</v>
      </c>
      <c r="I123" s="146"/>
      <c r="J123" s="146">
        <f>ROUND(I123*H123,2)</f>
        <v>0</v>
      </c>
      <c r="K123" s="143" t="s">
        <v>164</v>
      </c>
      <c r="L123" s="30"/>
      <c r="M123" s="147" t="s">
        <v>1</v>
      </c>
      <c r="N123" s="148" t="s">
        <v>37</v>
      </c>
      <c r="O123" s="149">
        <v>0</v>
      </c>
      <c r="P123" s="149">
        <f>O123*H123</f>
        <v>0</v>
      </c>
      <c r="Q123" s="149">
        <v>0</v>
      </c>
      <c r="R123" s="149">
        <f>Q123*H123</f>
        <v>0</v>
      </c>
      <c r="S123" s="149">
        <v>0</v>
      </c>
      <c r="T123" s="150">
        <f>S123*H123</f>
        <v>0</v>
      </c>
      <c r="U123" s="29"/>
      <c r="V123" s="29"/>
      <c r="W123" s="29"/>
      <c r="X123" s="29"/>
      <c r="Y123" s="29"/>
      <c r="Z123" s="29"/>
      <c r="AA123" s="29"/>
      <c r="AB123" s="29"/>
      <c r="AC123" s="29"/>
      <c r="AD123" s="29"/>
      <c r="AE123" s="29"/>
      <c r="AR123" s="151" t="s">
        <v>165</v>
      </c>
      <c r="AT123" s="151" t="s">
        <v>160</v>
      </c>
      <c r="AU123" s="151" t="s">
        <v>82</v>
      </c>
      <c r="AY123" s="17" t="s">
        <v>157</v>
      </c>
      <c r="BE123" s="152">
        <f>IF(N123="základní",J123,0)</f>
        <v>0</v>
      </c>
      <c r="BF123" s="152">
        <f>IF(N123="snížená",J123,0)</f>
        <v>0</v>
      </c>
      <c r="BG123" s="152">
        <f>IF(N123="zákl. přenesená",J123,0)</f>
        <v>0</v>
      </c>
      <c r="BH123" s="152">
        <f>IF(N123="sníž. přenesená",J123,0)</f>
        <v>0</v>
      </c>
      <c r="BI123" s="152">
        <f>IF(N123="nulová",J123,0)</f>
        <v>0</v>
      </c>
      <c r="BJ123" s="17" t="s">
        <v>80</v>
      </c>
      <c r="BK123" s="152">
        <f>ROUND(I123*H123,2)</f>
        <v>0</v>
      </c>
      <c r="BL123" s="17" t="s">
        <v>165</v>
      </c>
      <c r="BM123" s="151" t="s">
        <v>472</v>
      </c>
    </row>
    <row r="124" spans="1:65" s="2" customFormat="1" ht="97.5" x14ac:dyDescent="0.2">
      <c r="A124" s="29"/>
      <c r="B124" s="30"/>
      <c r="C124" s="29"/>
      <c r="D124" s="153" t="s">
        <v>167</v>
      </c>
      <c r="E124" s="29"/>
      <c r="F124" s="154" t="s">
        <v>473</v>
      </c>
      <c r="G124" s="29"/>
      <c r="H124" s="29"/>
      <c r="I124" s="29"/>
      <c r="J124" s="29"/>
      <c r="K124" s="29"/>
      <c r="L124" s="30"/>
      <c r="M124" s="155"/>
      <c r="N124" s="156"/>
      <c r="O124" s="55"/>
      <c r="P124" s="55"/>
      <c r="Q124" s="55"/>
      <c r="R124" s="55"/>
      <c r="S124" s="55"/>
      <c r="T124" s="56"/>
      <c r="U124" s="29"/>
      <c r="V124" s="29"/>
      <c r="W124" s="29"/>
      <c r="X124" s="29"/>
      <c r="Y124" s="29"/>
      <c r="Z124" s="29"/>
      <c r="AA124" s="29"/>
      <c r="AB124" s="29"/>
      <c r="AC124" s="29"/>
      <c r="AD124" s="29"/>
      <c r="AE124" s="29"/>
      <c r="AT124" s="17" t="s">
        <v>167</v>
      </c>
      <c r="AU124" s="17" t="s">
        <v>82</v>
      </c>
    </row>
    <row r="125" spans="1:65" s="13" customFormat="1" x14ac:dyDescent="0.2">
      <c r="B125" s="157"/>
      <c r="D125" s="153" t="s">
        <v>169</v>
      </c>
      <c r="E125" s="158" t="s">
        <v>1</v>
      </c>
      <c r="F125" s="159" t="s">
        <v>474</v>
      </c>
      <c r="H125" s="158" t="s">
        <v>1</v>
      </c>
      <c r="L125" s="157"/>
      <c r="M125" s="160"/>
      <c r="N125" s="161"/>
      <c r="O125" s="161"/>
      <c r="P125" s="161"/>
      <c r="Q125" s="161"/>
      <c r="R125" s="161"/>
      <c r="S125" s="161"/>
      <c r="T125" s="162"/>
      <c r="AT125" s="158" t="s">
        <v>169</v>
      </c>
      <c r="AU125" s="158" t="s">
        <v>82</v>
      </c>
      <c r="AV125" s="13" t="s">
        <v>80</v>
      </c>
      <c r="AW125" s="13" t="s">
        <v>171</v>
      </c>
      <c r="AX125" s="13" t="s">
        <v>72</v>
      </c>
      <c r="AY125" s="158" t="s">
        <v>157</v>
      </c>
    </row>
    <row r="126" spans="1:65" s="13" customFormat="1" x14ac:dyDescent="0.2">
      <c r="B126" s="157"/>
      <c r="D126" s="153" t="s">
        <v>169</v>
      </c>
      <c r="E126" s="158" t="s">
        <v>1</v>
      </c>
      <c r="F126" s="159" t="s">
        <v>475</v>
      </c>
      <c r="H126" s="158" t="s">
        <v>1</v>
      </c>
      <c r="L126" s="157"/>
      <c r="M126" s="160"/>
      <c r="N126" s="161"/>
      <c r="O126" s="161"/>
      <c r="P126" s="161"/>
      <c r="Q126" s="161"/>
      <c r="R126" s="161"/>
      <c r="S126" s="161"/>
      <c r="T126" s="162"/>
      <c r="AT126" s="158" t="s">
        <v>169</v>
      </c>
      <c r="AU126" s="158" t="s">
        <v>82</v>
      </c>
      <c r="AV126" s="13" t="s">
        <v>80</v>
      </c>
      <c r="AW126" s="13" t="s">
        <v>171</v>
      </c>
      <c r="AX126" s="13" t="s">
        <v>72</v>
      </c>
      <c r="AY126" s="158" t="s">
        <v>157</v>
      </c>
    </row>
    <row r="127" spans="1:65" s="13" customFormat="1" x14ac:dyDescent="0.2">
      <c r="B127" s="157"/>
      <c r="D127" s="153" t="s">
        <v>169</v>
      </c>
      <c r="E127" s="158" t="s">
        <v>1</v>
      </c>
      <c r="F127" s="159" t="s">
        <v>476</v>
      </c>
      <c r="H127" s="158" t="s">
        <v>1</v>
      </c>
      <c r="L127" s="157"/>
      <c r="M127" s="160"/>
      <c r="N127" s="161"/>
      <c r="O127" s="161"/>
      <c r="P127" s="161"/>
      <c r="Q127" s="161"/>
      <c r="R127" s="161"/>
      <c r="S127" s="161"/>
      <c r="T127" s="162"/>
      <c r="AT127" s="158" t="s">
        <v>169</v>
      </c>
      <c r="AU127" s="158" t="s">
        <v>82</v>
      </c>
      <c r="AV127" s="13" t="s">
        <v>80</v>
      </c>
      <c r="AW127" s="13" t="s">
        <v>171</v>
      </c>
      <c r="AX127" s="13" t="s">
        <v>72</v>
      </c>
      <c r="AY127" s="158" t="s">
        <v>157</v>
      </c>
    </row>
    <row r="128" spans="1:65" s="14" customFormat="1" x14ac:dyDescent="0.2">
      <c r="B128" s="163"/>
      <c r="D128" s="153" t="s">
        <v>169</v>
      </c>
      <c r="E128" s="164" t="s">
        <v>1</v>
      </c>
      <c r="F128" s="165" t="s">
        <v>477</v>
      </c>
      <c r="H128" s="166">
        <v>3.1</v>
      </c>
      <c r="L128" s="163"/>
      <c r="M128" s="167"/>
      <c r="N128" s="168"/>
      <c r="O128" s="168"/>
      <c r="P128" s="168"/>
      <c r="Q128" s="168"/>
      <c r="R128" s="168"/>
      <c r="S128" s="168"/>
      <c r="T128" s="169"/>
      <c r="AT128" s="164" t="s">
        <v>169</v>
      </c>
      <c r="AU128" s="164" t="s">
        <v>82</v>
      </c>
      <c r="AV128" s="14" t="s">
        <v>82</v>
      </c>
      <c r="AW128" s="14" t="s">
        <v>171</v>
      </c>
      <c r="AX128" s="14" t="s">
        <v>72</v>
      </c>
      <c r="AY128" s="164" t="s">
        <v>157</v>
      </c>
    </row>
    <row r="129" spans="1:65" s="14" customFormat="1" x14ac:dyDescent="0.2">
      <c r="B129" s="163"/>
      <c r="D129" s="153" t="s">
        <v>169</v>
      </c>
      <c r="E129" s="164" t="s">
        <v>1</v>
      </c>
      <c r="F129" s="165" t="s">
        <v>478</v>
      </c>
      <c r="H129" s="166">
        <v>1.744</v>
      </c>
      <c r="L129" s="163"/>
      <c r="M129" s="167"/>
      <c r="N129" s="168"/>
      <c r="O129" s="168"/>
      <c r="P129" s="168"/>
      <c r="Q129" s="168"/>
      <c r="R129" s="168"/>
      <c r="S129" s="168"/>
      <c r="T129" s="169"/>
      <c r="AT129" s="164" t="s">
        <v>169</v>
      </c>
      <c r="AU129" s="164" t="s">
        <v>82</v>
      </c>
      <c r="AV129" s="14" t="s">
        <v>82</v>
      </c>
      <c r="AW129" s="14" t="s">
        <v>171</v>
      </c>
      <c r="AX129" s="14" t="s">
        <v>72</v>
      </c>
      <c r="AY129" s="164" t="s">
        <v>157</v>
      </c>
    </row>
    <row r="130" spans="1:65" s="14" customFormat="1" ht="22.5" x14ac:dyDescent="0.2">
      <c r="B130" s="163"/>
      <c r="D130" s="153" t="s">
        <v>169</v>
      </c>
      <c r="E130" s="164" t="s">
        <v>1</v>
      </c>
      <c r="F130" s="165" t="s">
        <v>479</v>
      </c>
      <c r="H130" s="166">
        <v>-0.05</v>
      </c>
      <c r="L130" s="163"/>
      <c r="M130" s="167"/>
      <c r="N130" s="168"/>
      <c r="O130" s="168"/>
      <c r="P130" s="168"/>
      <c r="Q130" s="168"/>
      <c r="R130" s="168"/>
      <c r="S130" s="168"/>
      <c r="T130" s="169"/>
      <c r="AT130" s="164" t="s">
        <v>169</v>
      </c>
      <c r="AU130" s="164" t="s">
        <v>82</v>
      </c>
      <c r="AV130" s="14" t="s">
        <v>82</v>
      </c>
      <c r="AW130" s="14" t="s">
        <v>171</v>
      </c>
      <c r="AX130" s="14" t="s">
        <v>72</v>
      </c>
      <c r="AY130" s="164" t="s">
        <v>157</v>
      </c>
    </row>
    <row r="131" spans="1:65" s="15" customFormat="1" x14ac:dyDescent="0.2">
      <c r="B131" s="170"/>
      <c r="D131" s="153" t="s">
        <v>169</v>
      </c>
      <c r="E131" s="171" t="s">
        <v>1</v>
      </c>
      <c r="F131" s="172" t="s">
        <v>175</v>
      </c>
      <c r="H131" s="173">
        <v>4.7940000000000005</v>
      </c>
      <c r="L131" s="170"/>
      <c r="M131" s="174"/>
      <c r="N131" s="175"/>
      <c r="O131" s="175"/>
      <c r="P131" s="175"/>
      <c r="Q131" s="175"/>
      <c r="R131" s="175"/>
      <c r="S131" s="175"/>
      <c r="T131" s="176"/>
      <c r="AT131" s="171" t="s">
        <v>169</v>
      </c>
      <c r="AU131" s="171" t="s">
        <v>82</v>
      </c>
      <c r="AV131" s="15" t="s">
        <v>165</v>
      </c>
      <c r="AW131" s="15" t="s">
        <v>171</v>
      </c>
      <c r="AX131" s="15" t="s">
        <v>80</v>
      </c>
      <c r="AY131" s="171" t="s">
        <v>157</v>
      </c>
    </row>
    <row r="132" spans="1:65" s="2" customFormat="1" ht="78" customHeight="1" x14ac:dyDescent="0.2">
      <c r="A132" s="29"/>
      <c r="B132" s="140"/>
      <c r="C132" s="141" t="s">
        <v>82</v>
      </c>
      <c r="D132" s="141" t="s">
        <v>160</v>
      </c>
      <c r="E132" s="142" t="s">
        <v>480</v>
      </c>
      <c r="F132" s="143" t="s">
        <v>481</v>
      </c>
      <c r="G132" s="144" t="s">
        <v>215</v>
      </c>
      <c r="H132" s="145">
        <v>1.3089999999999999</v>
      </c>
      <c r="I132" s="146"/>
      <c r="J132" s="146">
        <f>ROUND(I132*H132,2)</f>
        <v>0</v>
      </c>
      <c r="K132" s="143" t="s">
        <v>164</v>
      </c>
      <c r="L132" s="30"/>
      <c r="M132" s="147" t="s">
        <v>1</v>
      </c>
      <c r="N132" s="148" t="s">
        <v>37</v>
      </c>
      <c r="O132" s="149">
        <v>0</v>
      </c>
      <c r="P132" s="149">
        <f>O132*H132</f>
        <v>0</v>
      </c>
      <c r="Q132" s="149">
        <v>0</v>
      </c>
      <c r="R132" s="149">
        <f>Q132*H132</f>
        <v>0</v>
      </c>
      <c r="S132" s="149">
        <v>0</v>
      </c>
      <c r="T132" s="150">
        <f>S132*H132</f>
        <v>0</v>
      </c>
      <c r="U132" s="29"/>
      <c r="V132" s="29"/>
      <c r="W132" s="29"/>
      <c r="X132" s="29"/>
      <c r="Y132" s="29"/>
      <c r="Z132" s="29"/>
      <c r="AA132" s="29"/>
      <c r="AB132" s="29"/>
      <c r="AC132" s="29"/>
      <c r="AD132" s="29"/>
      <c r="AE132" s="29"/>
      <c r="AR132" s="151" t="s">
        <v>165</v>
      </c>
      <c r="AT132" s="151" t="s">
        <v>160</v>
      </c>
      <c r="AU132" s="151" t="s">
        <v>82</v>
      </c>
      <c r="AY132" s="17" t="s">
        <v>157</v>
      </c>
      <c r="BE132" s="152">
        <f>IF(N132="základní",J132,0)</f>
        <v>0</v>
      </c>
      <c r="BF132" s="152">
        <f>IF(N132="snížená",J132,0)</f>
        <v>0</v>
      </c>
      <c r="BG132" s="152">
        <f>IF(N132="zákl. přenesená",J132,0)</f>
        <v>0</v>
      </c>
      <c r="BH132" s="152">
        <f>IF(N132="sníž. přenesená",J132,0)</f>
        <v>0</v>
      </c>
      <c r="BI132" s="152">
        <f>IF(N132="nulová",J132,0)</f>
        <v>0</v>
      </c>
      <c r="BJ132" s="17" t="s">
        <v>80</v>
      </c>
      <c r="BK132" s="152">
        <f>ROUND(I132*H132,2)</f>
        <v>0</v>
      </c>
      <c r="BL132" s="17" t="s">
        <v>165</v>
      </c>
      <c r="BM132" s="151" t="s">
        <v>482</v>
      </c>
    </row>
    <row r="133" spans="1:65" s="2" customFormat="1" ht="39" x14ac:dyDescent="0.2">
      <c r="A133" s="29"/>
      <c r="B133" s="30"/>
      <c r="C133" s="29"/>
      <c r="D133" s="153" t="s">
        <v>167</v>
      </c>
      <c r="E133" s="29"/>
      <c r="F133" s="154" t="s">
        <v>483</v>
      </c>
      <c r="G133" s="29"/>
      <c r="H133" s="29"/>
      <c r="I133" s="29"/>
      <c r="J133" s="29"/>
      <c r="K133" s="29"/>
      <c r="L133" s="30"/>
      <c r="M133" s="155"/>
      <c r="N133" s="156"/>
      <c r="O133" s="55"/>
      <c r="P133" s="55"/>
      <c r="Q133" s="55"/>
      <c r="R133" s="55"/>
      <c r="S133" s="55"/>
      <c r="T133" s="56"/>
      <c r="U133" s="29"/>
      <c r="V133" s="29"/>
      <c r="W133" s="29"/>
      <c r="X133" s="29"/>
      <c r="Y133" s="29"/>
      <c r="Z133" s="29"/>
      <c r="AA133" s="29"/>
      <c r="AB133" s="29"/>
      <c r="AC133" s="29"/>
      <c r="AD133" s="29"/>
      <c r="AE133" s="29"/>
      <c r="AT133" s="17" t="s">
        <v>167</v>
      </c>
      <c r="AU133" s="17" t="s">
        <v>82</v>
      </c>
    </row>
    <row r="134" spans="1:65" s="13" customFormat="1" x14ac:dyDescent="0.2">
      <c r="B134" s="157"/>
      <c r="D134" s="153" t="s">
        <v>169</v>
      </c>
      <c r="E134" s="158" t="s">
        <v>1</v>
      </c>
      <c r="F134" s="159" t="s">
        <v>474</v>
      </c>
      <c r="H134" s="158" t="s">
        <v>1</v>
      </c>
      <c r="L134" s="157"/>
      <c r="M134" s="160"/>
      <c r="N134" s="161"/>
      <c r="O134" s="161"/>
      <c r="P134" s="161"/>
      <c r="Q134" s="161"/>
      <c r="R134" s="161"/>
      <c r="S134" s="161"/>
      <c r="T134" s="162"/>
      <c r="AT134" s="158" t="s">
        <v>169</v>
      </c>
      <c r="AU134" s="158" t="s">
        <v>82</v>
      </c>
      <c r="AV134" s="13" t="s">
        <v>80</v>
      </c>
      <c r="AW134" s="13" t="s">
        <v>171</v>
      </c>
      <c r="AX134" s="13" t="s">
        <v>72</v>
      </c>
      <c r="AY134" s="158" t="s">
        <v>157</v>
      </c>
    </row>
    <row r="135" spans="1:65" s="14" customFormat="1" x14ac:dyDescent="0.2">
      <c r="B135" s="163"/>
      <c r="D135" s="153" t="s">
        <v>169</v>
      </c>
      <c r="E135" s="164" t="s">
        <v>1</v>
      </c>
      <c r="F135" s="165" t="s">
        <v>484</v>
      </c>
      <c r="H135" s="166">
        <v>0.20200000000000001</v>
      </c>
      <c r="L135" s="163"/>
      <c r="M135" s="167"/>
      <c r="N135" s="168"/>
      <c r="O135" s="168"/>
      <c r="P135" s="168"/>
      <c r="Q135" s="168"/>
      <c r="R135" s="168"/>
      <c r="S135" s="168"/>
      <c r="T135" s="169"/>
      <c r="AT135" s="164" t="s">
        <v>169</v>
      </c>
      <c r="AU135" s="164" t="s">
        <v>82</v>
      </c>
      <c r="AV135" s="14" t="s">
        <v>82</v>
      </c>
      <c r="AW135" s="14" t="s">
        <v>171</v>
      </c>
      <c r="AX135" s="14" t="s">
        <v>72</v>
      </c>
      <c r="AY135" s="164" t="s">
        <v>157</v>
      </c>
    </row>
    <row r="136" spans="1:65" s="14" customFormat="1" x14ac:dyDescent="0.2">
      <c r="B136" s="163"/>
      <c r="D136" s="153" t="s">
        <v>169</v>
      </c>
      <c r="E136" s="164" t="s">
        <v>1</v>
      </c>
      <c r="F136" s="165" t="s">
        <v>485</v>
      </c>
      <c r="H136" s="166">
        <v>1.107</v>
      </c>
      <c r="L136" s="163"/>
      <c r="M136" s="167"/>
      <c r="N136" s="168"/>
      <c r="O136" s="168"/>
      <c r="P136" s="168"/>
      <c r="Q136" s="168"/>
      <c r="R136" s="168"/>
      <c r="S136" s="168"/>
      <c r="T136" s="169"/>
      <c r="AT136" s="164" t="s">
        <v>169</v>
      </c>
      <c r="AU136" s="164" t="s">
        <v>82</v>
      </c>
      <c r="AV136" s="14" t="s">
        <v>82</v>
      </c>
      <c r="AW136" s="14" t="s">
        <v>171</v>
      </c>
      <c r="AX136" s="14" t="s">
        <v>72</v>
      </c>
      <c r="AY136" s="164" t="s">
        <v>157</v>
      </c>
    </row>
    <row r="137" spans="1:65" s="15" customFormat="1" x14ac:dyDescent="0.2">
      <c r="B137" s="170"/>
      <c r="D137" s="153" t="s">
        <v>169</v>
      </c>
      <c r="E137" s="171" t="s">
        <v>1</v>
      </c>
      <c r="F137" s="172" t="s">
        <v>175</v>
      </c>
      <c r="H137" s="173">
        <v>1.3089999999999999</v>
      </c>
      <c r="L137" s="170"/>
      <c r="M137" s="174"/>
      <c r="N137" s="175"/>
      <c r="O137" s="175"/>
      <c r="P137" s="175"/>
      <c r="Q137" s="175"/>
      <c r="R137" s="175"/>
      <c r="S137" s="175"/>
      <c r="T137" s="176"/>
      <c r="AT137" s="171" t="s">
        <v>169</v>
      </c>
      <c r="AU137" s="171" t="s">
        <v>82</v>
      </c>
      <c r="AV137" s="15" t="s">
        <v>165</v>
      </c>
      <c r="AW137" s="15" t="s">
        <v>171</v>
      </c>
      <c r="AX137" s="15" t="s">
        <v>80</v>
      </c>
      <c r="AY137" s="171" t="s">
        <v>157</v>
      </c>
    </row>
    <row r="138" spans="1:65" s="2" customFormat="1" ht="72" x14ac:dyDescent="0.2">
      <c r="A138" s="29"/>
      <c r="B138" s="140"/>
      <c r="C138" s="141" t="s">
        <v>182</v>
      </c>
      <c r="D138" s="141" t="s">
        <v>160</v>
      </c>
      <c r="E138" s="142" t="s">
        <v>486</v>
      </c>
      <c r="F138" s="143" t="s">
        <v>487</v>
      </c>
      <c r="G138" s="144" t="s">
        <v>163</v>
      </c>
      <c r="H138" s="145">
        <v>5322.299</v>
      </c>
      <c r="I138" s="146"/>
      <c r="J138" s="146">
        <f>ROUND(I138*H138,2)</f>
        <v>0</v>
      </c>
      <c r="K138" s="143" t="s">
        <v>164</v>
      </c>
      <c r="L138" s="30"/>
      <c r="M138" s="147" t="s">
        <v>1</v>
      </c>
      <c r="N138" s="148" t="s">
        <v>37</v>
      </c>
      <c r="O138" s="149">
        <v>0</v>
      </c>
      <c r="P138" s="149">
        <f>O138*H138</f>
        <v>0</v>
      </c>
      <c r="Q138" s="149">
        <v>0</v>
      </c>
      <c r="R138" s="149">
        <f>Q138*H138</f>
        <v>0</v>
      </c>
      <c r="S138" s="149">
        <v>0</v>
      </c>
      <c r="T138" s="150">
        <f>S138*H138</f>
        <v>0</v>
      </c>
      <c r="U138" s="29"/>
      <c r="V138" s="29"/>
      <c r="W138" s="29"/>
      <c r="X138" s="29"/>
      <c r="Y138" s="29"/>
      <c r="Z138" s="29"/>
      <c r="AA138" s="29"/>
      <c r="AB138" s="29"/>
      <c r="AC138" s="29"/>
      <c r="AD138" s="29"/>
      <c r="AE138" s="29"/>
      <c r="AR138" s="151" t="s">
        <v>165</v>
      </c>
      <c r="AT138" s="151" t="s">
        <v>160</v>
      </c>
      <c r="AU138" s="151" t="s">
        <v>82</v>
      </c>
      <c r="AY138" s="17" t="s">
        <v>157</v>
      </c>
      <c r="BE138" s="152">
        <f>IF(N138="základní",J138,0)</f>
        <v>0</v>
      </c>
      <c r="BF138" s="152">
        <f>IF(N138="snížená",J138,0)</f>
        <v>0</v>
      </c>
      <c r="BG138" s="152">
        <f>IF(N138="zákl. přenesená",J138,0)</f>
        <v>0</v>
      </c>
      <c r="BH138" s="152">
        <f>IF(N138="sníž. přenesená",J138,0)</f>
        <v>0</v>
      </c>
      <c r="BI138" s="152">
        <f>IF(N138="nulová",J138,0)</f>
        <v>0</v>
      </c>
      <c r="BJ138" s="17" t="s">
        <v>80</v>
      </c>
      <c r="BK138" s="152">
        <f>ROUND(I138*H138,2)</f>
        <v>0</v>
      </c>
      <c r="BL138" s="17" t="s">
        <v>165</v>
      </c>
      <c r="BM138" s="151" t="s">
        <v>488</v>
      </c>
    </row>
    <row r="139" spans="1:65" s="2" customFormat="1" ht="48.75" x14ac:dyDescent="0.2">
      <c r="A139" s="29"/>
      <c r="B139" s="30"/>
      <c r="C139" s="29"/>
      <c r="D139" s="153" t="s">
        <v>167</v>
      </c>
      <c r="E139" s="29"/>
      <c r="F139" s="154" t="s">
        <v>489</v>
      </c>
      <c r="G139" s="29"/>
      <c r="H139" s="29"/>
      <c r="I139" s="29"/>
      <c r="J139" s="29"/>
      <c r="K139" s="29"/>
      <c r="L139" s="30"/>
      <c r="M139" s="155"/>
      <c r="N139" s="156"/>
      <c r="O139" s="55"/>
      <c r="P139" s="55"/>
      <c r="Q139" s="55"/>
      <c r="R139" s="55"/>
      <c r="S139" s="55"/>
      <c r="T139" s="56"/>
      <c r="U139" s="29"/>
      <c r="V139" s="29"/>
      <c r="W139" s="29"/>
      <c r="X139" s="29"/>
      <c r="Y139" s="29"/>
      <c r="Z139" s="29"/>
      <c r="AA139" s="29"/>
      <c r="AB139" s="29"/>
      <c r="AC139" s="29"/>
      <c r="AD139" s="29"/>
      <c r="AE139" s="29"/>
      <c r="AT139" s="17" t="s">
        <v>167</v>
      </c>
      <c r="AU139" s="17" t="s">
        <v>82</v>
      </c>
    </row>
    <row r="140" spans="1:65" s="13" customFormat="1" x14ac:dyDescent="0.2">
      <c r="B140" s="157"/>
      <c r="D140" s="153" t="s">
        <v>169</v>
      </c>
      <c r="E140" s="158" t="s">
        <v>1</v>
      </c>
      <c r="F140" s="159" t="s">
        <v>474</v>
      </c>
      <c r="H140" s="158" t="s">
        <v>1</v>
      </c>
      <c r="L140" s="157"/>
      <c r="M140" s="160"/>
      <c r="N140" s="161"/>
      <c r="O140" s="161"/>
      <c r="P140" s="161"/>
      <c r="Q140" s="161"/>
      <c r="R140" s="161"/>
      <c r="S140" s="161"/>
      <c r="T140" s="162"/>
      <c r="AT140" s="158" t="s">
        <v>169</v>
      </c>
      <c r="AU140" s="158" t="s">
        <v>82</v>
      </c>
      <c r="AV140" s="13" t="s">
        <v>80</v>
      </c>
      <c r="AW140" s="13" t="s">
        <v>171</v>
      </c>
      <c r="AX140" s="13" t="s">
        <v>72</v>
      </c>
      <c r="AY140" s="158" t="s">
        <v>157</v>
      </c>
    </row>
    <row r="141" spans="1:65" s="14" customFormat="1" ht="22.5" x14ac:dyDescent="0.2">
      <c r="B141" s="163"/>
      <c r="D141" s="153" t="s">
        <v>169</v>
      </c>
      <c r="E141" s="164" t="s">
        <v>1</v>
      </c>
      <c r="F141" s="165" t="s">
        <v>490</v>
      </c>
      <c r="H141" s="166">
        <v>3441.62</v>
      </c>
      <c r="L141" s="163"/>
      <c r="M141" s="167"/>
      <c r="N141" s="168"/>
      <c r="O141" s="168"/>
      <c r="P141" s="168"/>
      <c r="Q141" s="168"/>
      <c r="R141" s="168"/>
      <c r="S141" s="168"/>
      <c r="T141" s="169"/>
      <c r="AT141" s="164" t="s">
        <v>169</v>
      </c>
      <c r="AU141" s="164" t="s">
        <v>82</v>
      </c>
      <c r="AV141" s="14" t="s">
        <v>82</v>
      </c>
      <c r="AW141" s="14" t="s">
        <v>171</v>
      </c>
      <c r="AX141" s="14" t="s">
        <v>72</v>
      </c>
      <c r="AY141" s="164" t="s">
        <v>157</v>
      </c>
    </row>
    <row r="142" spans="1:65" s="14" customFormat="1" ht="22.5" x14ac:dyDescent="0.2">
      <c r="B142" s="163"/>
      <c r="D142" s="153" t="s">
        <v>169</v>
      </c>
      <c r="E142" s="164" t="s">
        <v>1</v>
      </c>
      <c r="F142" s="165" t="s">
        <v>491</v>
      </c>
      <c r="H142" s="166">
        <v>1936.1887999999999</v>
      </c>
      <c r="L142" s="163"/>
      <c r="M142" s="167"/>
      <c r="N142" s="168"/>
      <c r="O142" s="168"/>
      <c r="P142" s="168"/>
      <c r="Q142" s="168"/>
      <c r="R142" s="168"/>
      <c r="S142" s="168"/>
      <c r="T142" s="169"/>
      <c r="AT142" s="164" t="s">
        <v>169</v>
      </c>
      <c r="AU142" s="164" t="s">
        <v>82</v>
      </c>
      <c r="AV142" s="14" t="s">
        <v>82</v>
      </c>
      <c r="AW142" s="14" t="s">
        <v>171</v>
      </c>
      <c r="AX142" s="14" t="s">
        <v>72</v>
      </c>
      <c r="AY142" s="164" t="s">
        <v>157</v>
      </c>
    </row>
    <row r="143" spans="1:65" s="14" customFormat="1" ht="22.5" x14ac:dyDescent="0.2">
      <c r="B143" s="163"/>
      <c r="D143" s="153" t="s">
        <v>169</v>
      </c>
      <c r="E143" s="164" t="s">
        <v>1</v>
      </c>
      <c r="F143" s="165" t="s">
        <v>492</v>
      </c>
      <c r="H143" s="166">
        <v>-55.510000000000005</v>
      </c>
      <c r="L143" s="163"/>
      <c r="M143" s="167"/>
      <c r="N143" s="168"/>
      <c r="O143" s="168"/>
      <c r="P143" s="168"/>
      <c r="Q143" s="168"/>
      <c r="R143" s="168"/>
      <c r="S143" s="168"/>
      <c r="T143" s="169"/>
      <c r="AT143" s="164" t="s">
        <v>169</v>
      </c>
      <c r="AU143" s="164" t="s">
        <v>82</v>
      </c>
      <c r="AV143" s="14" t="s">
        <v>82</v>
      </c>
      <c r="AW143" s="14" t="s">
        <v>171</v>
      </c>
      <c r="AX143" s="14" t="s">
        <v>72</v>
      </c>
      <c r="AY143" s="164" t="s">
        <v>157</v>
      </c>
    </row>
    <row r="144" spans="1:65" s="15" customFormat="1" x14ac:dyDescent="0.2">
      <c r="B144" s="170"/>
      <c r="D144" s="153" t="s">
        <v>169</v>
      </c>
      <c r="E144" s="171" t="s">
        <v>1</v>
      </c>
      <c r="F144" s="172" t="s">
        <v>175</v>
      </c>
      <c r="H144" s="173">
        <v>5322.2987999999996</v>
      </c>
      <c r="L144" s="170"/>
      <c r="M144" s="174"/>
      <c r="N144" s="175"/>
      <c r="O144" s="175"/>
      <c r="P144" s="175"/>
      <c r="Q144" s="175"/>
      <c r="R144" s="175"/>
      <c r="S144" s="175"/>
      <c r="T144" s="176"/>
      <c r="AT144" s="171" t="s">
        <v>169</v>
      </c>
      <c r="AU144" s="171" t="s">
        <v>82</v>
      </c>
      <c r="AV144" s="15" t="s">
        <v>165</v>
      </c>
      <c r="AW144" s="15" t="s">
        <v>171</v>
      </c>
      <c r="AX144" s="15" t="s">
        <v>80</v>
      </c>
      <c r="AY144" s="171" t="s">
        <v>157</v>
      </c>
    </row>
    <row r="145" spans="1:65" s="2" customFormat="1" ht="16.5" customHeight="1" x14ac:dyDescent="0.2">
      <c r="A145" s="29"/>
      <c r="B145" s="140"/>
      <c r="C145" s="177" t="s">
        <v>165</v>
      </c>
      <c r="D145" s="177" t="s">
        <v>183</v>
      </c>
      <c r="E145" s="178" t="s">
        <v>184</v>
      </c>
      <c r="F145" s="179" t="s">
        <v>185</v>
      </c>
      <c r="G145" s="180" t="s">
        <v>186</v>
      </c>
      <c r="H145" s="181">
        <v>10644.598</v>
      </c>
      <c r="I145" s="182"/>
      <c r="J145" s="182">
        <f>ROUND(I145*H145,2)</f>
        <v>0</v>
      </c>
      <c r="K145" s="179" t="s">
        <v>164</v>
      </c>
      <c r="L145" s="183"/>
      <c r="M145" s="184" t="s">
        <v>1</v>
      </c>
      <c r="N145" s="185" t="s">
        <v>37</v>
      </c>
      <c r="O145" s="149">
        <v>0</v>
      </c>
      <c r="P145" s="149">
        <f>O145*H145</f>
        <v>0</v>
      </c>
      <c r="Q145" s="149">
        <v>1</v>
      </c>
      <c r="R145" s="149">
        <f>Q145*H145</f>
        <v>10644.598</v>
      </c>
      <c r="S145" s="149">
        <v>0</v>
      </c>
      <c r="T145" s="150">
        <f>S145*H145</f>
        <v>0</v>
      </c>
      <c r="U145" s="29"/>
      <c r="V145" s="29"/>
      <c r="W145" s="29"/>
      <c r="X145" s="29"/>
      <c r="Y145" s="29"/>
      <c r="Z145" s="29"/>
      <c r="AA145" s="29"/>
      <c r="AB145" s="29"/>
      <c r="AC145" s="29"/>
      <c r="AD145" s="29"/>
      <c r="AE145" s="29"/>
      <c r="AR145" s="151" t="s">
        <v>187</v>
      </c>
      <c r="AT145" s="151" t="s">
        <v>183</v>
      </c>
      <c r="AU145" s="151" t="s">
        <v>82</v>
      </c>
      <c r="AY145" s="17" t="s">
        <v>157</v>
      </c>
      <c r="BE145" s="152">
        <f>IF(N145="základní",J145,0)</f>
        <v>0</v>
      </c>
      <c r="BF145" s="152">
        <f>IF(N145="snížená",J145,0)</f>
        <v>0</v>
      </c>
      <c r="BG145" s="152">
        <f>IF(N145="zákl. přenesená",J145,0)</f>
        <v>0</v>
      </c>
      <c r="BH145" s="152">
        <f>IF(N145="sníž. přenesená",J145,0)</f>
        <v>0</v>
      </c>
      <c r="BI145" s="152">
        <f>IF(N145="nulová",J145,0)</f>
        <v>0</v>
      </c>
      <c r="BJ145" s="17" t="s">
        <v>80</v>
      </c>
      <c r="BK145" s="152">
        <f>ROUND(I145*H145,2)</f>
        <v>0</v>
      </c>
      <c r="BL145" s="17" t="s">
        <v>165</v>
      </c>
      <c r="BM145" s="151" t="s">
        <v>188</v>
      </c>
    </row>
    <row r="146" spans="1:65" s="13" customFormat="1" x14ac:dyDescent="0.2">
      <c r="B146" s="157"/>
      <c r="D146" s="153" t="s">
        <v>169</v>
      </c>
      <c r="E146" s="158" t="s">
        <v>1</v>
      </c>
      <c r="F146" s="159" t="s">
        <v>474</v>
      </c>
      <c r="H146" s="158" t="s">
        <v>1</v>
      </c>
      <c r="L146" s="157"/>
      <c r="M146" s="160"/>
      <c r="N146" s="161"/>
      <c r="O146" s="161"/>
      <c r="P146" s="161"/>
      <c r="Q146" s="161"/>
      <c r="R146" s="161"/>
      <c r="S146" s="161"/>
      <c r="T146" s="162"/>
      <c r="AT146" s="158" t="s">
        <v>169</v>
      </c>
      <c r="AU146" s="158" t="s">
        <v>82</v>
      </c>
      <c r="AV146" s="13" t="s">
        <v>80</v>
      </c>
      <c r="AW146" s="13" t="s">
        <v>171</v>
      </c>
      <c r="AX146" s="13" t="s">
        <v>72</v>
      </c>
      <c r="AY146" s="158" t="s">
        <v>157</v>
      </c>
    </row>
    <row r="147" spans="1:65" s="14" customFormat="1" ht="22.5" x14ac:dyDescent="0.2">
      <c r="B147" s="163"/>
      <c r="D147" s="153" t="s">
        <v>169</v>
      </c>
      <c r="E147" s="164" t="s">
        <v>1</v>
      </c>
      <c r="F147" s="165" t="s">
        <v>493</v>
      </c>
      <c r="H147" s="166">
        <v>6883.24</v>
      </c>
      <c r="L147" s="163"/>
      <c r="M147" s="167"/>
      <c r="N147" s="168"/>
      <c r="O147" s="168"/>
      <c r="P147" s="168"/>
      <c r="Q147" s="168"/>
      <c r="R147" s="168"/>
      <c r="S147" s="168"/>
      <c r="T147" s="169"/>
      <c r="AT147" s="164" t="s">
        <v>169</v>
      </c>
      <c r="AU147" s="164" t="s">
        <v>82</v>
      </c>
      <c r="AV147" s="14" t="s">
        <v>82</v>
      </c>
      <c r="AW147" s="14" t="s">
        <v>171</v>
      </c>
      <c r="AX147" s="14" t="s">
        <v>72</v>
      </c>
      <c r="AY147" s="164" t="s">
        <v>157</v>
      </c>
    </row>
    <row r="148" spans="1:65" s="14" customFormat="1" ht="22.5" x14ac:dyDescent="0.2">
      <c r="B148" s="163"/>
      <c r="D148" s="153" t="s">
        <v>169</v>
      </c>
      <c r="E148" s="164" t="s">
        <v>1</v>
      </c>
      <c r="F148" s="165" t="s">
        <v>494</v>
      </c>
      <c r="H148" s="166">
        <v>3872.3775999999998</v>
      </c>
      <c r="L148" s="163"/>
      <c r="M148" s="167"/>
      <c r="N148" s="168"/>
      <c r="O148" s="168"/>
      <c r="P148" s="168"/>
      <c r="Q148" s="168"/>
      <c r="R148" s="168"/>
      <c r="S148" s="168"/>
      <c r="T148" s="169"/>
      <c r="AT148" s="164" t="s">
        <v>169</v>
      </c>
      <c r="AU148" s="164" t="s">
        <v>82</v>
      </c>
      <c r="AV148" s="14" t="s">
        <v>82</v>
      </c>
      <c r="AW148" s="14" t="s">
        <v>171</v>
      </c>
      <c r="AX148" s="14" t="s">
        <v>72</v>
      </c>
      <c r="AY148" s="164" t="s">
        <v>157</v>
      </c>
    </row>
    <row r="149" spans="1:65" s="14" customFormat="1" ht="22.5" x14ac:dyDescent="0.2">
      <c r="B149" s="163"/>
      <c r="D149" s="153" t="s">
        <v>169</v>
      </c>
      <c r="E149" s="164" t="s">
        <v>1</v>
      </c>
      <c r="F149" s="165" t="s">
        <v>495</v>
      </c>
      <c r="H149" s="166">
        <v>-111.02000000000001</v>
      </c>
      <c r="L149" s="163"/>
      <c r="M149" s="167"/>
      <c r="N149" s="168"/>
      <c r="O149" s="168"/>
      <c r="P149" s="168"/>
      <c r="Q149" s="168"/>
      <c r="R149" s="168"/>
      <c r="S149" s="168"/>
      <c r="T149" s="169"/>
      <c r="AT149" s="164" t="s">
        <v>169</v>
      </c>
      <c r="AU149" s="164" t="s">
        <v>82</v>
      </c>
      <c r="AV149" s="14" t="s">
        <v>82</v>
      </c>
      <c r="AW149" s="14" t="s">
        <v>171</v>
      </c>
      <c r="AX149" s="14" t="s">
        <v>72</v>
      </c>
      <c r="AY149" s="164" t="s">
        <v>157</v>
      </c>
    </row>
    <row r="150" spans="1:65" s="15" customFormat="1" x14ac:dyDescent="0.2">
      <c r="B150" s="170"/>
      <c r="D150" s="153" t="s">
        <v>169</v>
      </c>
      <c r="E150" s="171" t="s">
        <v>1</v>
      </c>
      <c r="F150" s="172" t="s">
        <v>175</v>
      </c>
      <c r="H150" s="173">
        <v>10644.597599999999</v>
      </c>
      <c r="L150" s="170"/>
      <c r="M150" s="174"/>
      <c r="N150" s="175"/>
      <c r="O150" s="175"/>
      <c r="P150" s="175"/>
      <c r="Q150" s="175"/>
      <c r="R150" s="175"/>
      <c r="S150" s="175"/>
      <c r="T150" s="176"/>
      <c r="AT150" s="171" t="s">
        <v>169</v>
      </c>
      <c r="AU150" s="171" t="s">
        <v>82</v>
      </c>
      <c r="AV150" s="15" t="s">
        <v>165</v>
      </c>
      <c r="AW150" s="15" t="s">
        <v>171</v>
      </c>
      <c r="AX150" s="15" t="s">
        <v>80</v>
      </c>
      <c r="AY150" s="171" t="s">
        <v>157</v>
      </c>
    </row>
    <row r="151" spans="1:65" s="2" customFormat="1" ht="78" customHeight="1" x14ac:dyDescent="0.2">
      <c r="A151" s="29"/>
      <c r="B151" s="140"/>
      <c r="C151" s="141" t="s">
        <v>158</v>
      </c>
      <c r="D151" s="141" t="s">
        <v>160</v>
      </c>
      <c r="E151" s="142" t="s">
        <v>193</v>
      </c>
      <c r="F151" s="143" t="s">
        <v>194</v>
      </c>
      <c r="G151" s="144" t="s">
        <v>195</v>
      </c>
      <c r="H151" s="145">
        <v>140</v>
      </c>
      <c r="I151" s="146"/>
      <c r="J151" s="146">
        <f>ROUND(I151*H151,2)</f>
        <v>0</v>
      </c>
      <c r="K151" s="143" t="s">
        <v>164</v>
      </c>
      <c r="L151" s="30"/>
      <c r="M151" s="147" t="s">
        <v>1</v>
      </c>
      <c r="N151" s="148" t="s">
        <v>37</v>
      </c>
      <c r="O151" s="149">
        <v>0</v>
      </c>
      <c r="P151" s="149">
        <f>O151*H151</f>
        <v>0</v>
      </c>
      <c r="Q151" s="149">
        <v>0</v>
      </c>
      <c r="R151" s="149">
        <f>Q151*H151</f>
        <v>0</v>
      </c>
      <c r="S151" s="149">
        <v>0</v>
      </c>
      <c r="T151" s="150">
        <f>S151*H151</f>
        <v>0</v>
      </c>
      <c r="U151" s="29"/>
      <c r="V151" s="29"/>
      <c r="W151" s="29"/>
      <c r="X151" s="29"/>
      <c r="Y151" s="29"/>
      <c r="Z151" s="29"/>
      <c r="AA151" s="29"/>
      <c r="AB151" s="29"/>
      <c r="AC151" s="29"/>
      <c r="AD151" s="29"/>
      <c r="AE151" s="29"/>
      <c r="AR151" s="151" t="s">
        <v>165</v>
      </c>
      <c r="AT151" s="151" t="s">
        <v>160</v>
      </c>
      <c r="AU151" s="151" t="s">
        <v>82</v>
      </c>
      <c r="AY151" s="17" t="s">
        <v>157</v>
      </c>
      <c r="BE151" s="152">
        <f>IF(N151="základní",J151,0)</f>
        <v>0</v>
      </c>
      <c r="BF151" s="152">
        <f>IF(N151="snížená",J151,0)</f>
        <v>0</v>
      </c>
      <c r="BG151" s="152">
        <f>IF(N151="zákl. přenesená",J151,0)</f>
        <v>0</v>
      </c>
      <c r="BH151" s="152">
        <f>IF(N151="sníž. přenesená",J151,0)</f>
        <v>0</v>
      </c>
      <c r="BI151" s="152">
        <f>IF(N151="nulová",J151,0)</f>
        <v>0</v>
      </c>
      <c r="BJ151" s="17" t="s">
        <v>80</v>
      </c>
      <c r="BK151" s="152">
        <f>ROUND(I151*H151,2)</f>
        <v>0</v>
      </c>
      <c r="BL151" s="17" t="s">
        <v>165</v>
      </c>
      <c r="BM151" s="151" t="s">
        <v>196</v>
      </c>
    </row>
    <row r="152" spans="1:65" s="2" customFormat="1" ht="39" x14ac:dyDescent="0.2">
      <c r="A152" s="29"/>
      <c r="B152" s="30"/>
      <c r="C152" s="29"/>
      <c r="D152" s="153" t="s">
        <v>167</v>
      </c>
      <c r="E152" s="29"/>
      <c r="F152" s="154" t="s">
        <v>197</v>
      </c>
      <c r="G152" s="29"/>
      <c r="H152" s="29"/>
      <c r="I152" s="29"/>
      <c r="J152" s="29"/>
      <c r="K152" s="29"/>
      <c r="L152" s="30"/>
      <c r="M152" s="155"/>
      <c r="N152" s="156"/>
      <c r="O152" s="55"/>
      <c r="P152" s="55"/>
      <c r="Q152" s="55"/>
      <c r="R152" s="55"/>
      <c r="S152" s="55"/>
      <c r="T152" s="56"/>
      <c r="U152" s="29"/>
      <c r="V152" s="29"/>
      <c r="W152" s="29"/>
      <c r="X152" s="29"/>
      <c r="Y152" s="29"/>
      <c r="Z152" s="29"/>
      <c r="AA152" s="29"/>
      <c r="AB152" s="29"/>
      <c r="AC152" s="29"/>
      <c r="AD152" s="29"/>
      <c r="AE152" s="29"/>
      <c r="AT152" s="17" t="s">
        <v>167</v>
      </c>
      <c r="AU152" s="17" t="s">
        <v>82</v>
      </c>
    </row>
    <row r="153" spans="1:65" s="13" customFormat="1" x14ac:dyDescent="0.2">
      <c r="B153" s="157"/>
      <c r="D153" s="153" t="s">
        <v>169</v>
      </c>
      <c r="E153" s="158" t="s">
        <v>1</v>
      </c>
      <c r="F153" s="159" t="s">
        <v>474</v>
      </c>
      <c r="H153" s="158" t="s">
        <v>1</v>
      </c>
      <c r="L153" s="157"/>
      <c r="M153" s="160"/>
      <c r="N153" s="161"/>
      <c r="O153" s="161"/>
      <c r="P153" s="161"/>
      <c r="Q153" s="161"/>
      <c r="R153" s="161"/>
      <c r="S153" s="161"/>
      <c r="T153" s="162"/>
      <c r="AT153" s="158" t="s">
        <v>169</v>
      </c>
      <c r="AU153" s="158" t="s">
        <v>82</v>
      </c>
      <c r="AV153" s="13" t="s">
        <v>80</v>
      </c>
      <c r="AW153" s="13" t="s">
        <v>171</v>
      </c>
      <c r="AX153" s="13" t="s">
        <v>72</v>
      </c>
      <c r="AY153" s="158" t="s">
        <v>157</v>
      </c>
    </row>
    <row r="154" spans="1:65" s="14" customFormat="1" x14ac:dyDescent="0.2">
      <c r="B154" s="163"/>
      <c r="D154" s="153" t="s">
        <v>169</v>
      </c>
      <c r="E154" s="164" t="s">
        <v>1</v>
      </c>
      <c r="F154" s="165" t="s">
        <v>496</v>
      </c>
      <c r="H154" s="166">
        <v>140</v>
      </c>
      <c r="L154" s="163"/>
      <c r="M154" s="167"/>
      <c r="N154" s="168"/>
      <c r="O154" s="168"/>
      <c r="P154" s="168"/>
      <c r="Q154" s="168"/>
      <c r="R154" s="168"/>
      <c r="S154" s="168"/>
      <c r="T154" s="169"/>
      <c r="AT154" s="164" t="s">
        <v>169</v>
      </c>
      <c r="AU154" s="164" t="s">
        <v>82</v>
      </c>
      <c r="AV154" s="14" t="s">
        <v>82</v>
      </c>
      <c r="AW154" s="14" t="s">
        <v>171</v>
      </c>
      <c r="AX154" s="14" t="s">
        <v>72</v>
      </c>
      <c r="AY154" s="164" t="s">
        <v>157</v>
      </c>
    </row>
    <row r="155" spans="1:65" s="15" customFormat="1" x14ac:dyDescent="0.2">
      <c r="B155" s="170"/>
      <c r="D155" s="153" t="s">
        <v>169</v>
      </c>
      <c r="E155" s="171" t="s">
        <v>1</v>
      </c>
      <c r="F155" s="172" t="s">
        <v>175</v>
      </c>
      <c r="H155" s="173">
        <v>140</v>
      </c>
      <c r="L155" s="170"/>
      <c r="M155" s="174"/>
      <c r="N155" s="175"/>
      <c r="O155" s="175"/>
      <c r="P155" s="175"/>
      <c r="Q155" s="175"/>
      <c r="R155" s="175"/>
      <c r="S155" s="175"/>
      <c r="T155" s="176"/>
      <c r="AT155" s="171" t="s">
        <v>169</v>
      </c>
      <c r="AU155" s="171" t="s">
        <v>82</v>
      </c>
      <c r="AV155" s="15" t="s">
        <v>165</v>
      </c>
      <c r="AW155" s="15" t="s">
        <v>171</v>
      </c>
      <c r="AX155" s="15" t="s">
        <v>80</v>
      </c>
      <c r="AY155" s="171" t="s">
        <v>157</v>
      </c>
    </row>
    <row r="156" spans="1:65" s="2" customFormat="1" ht="16.5" customHeight="1" x14ac:dyDescent="0.2">
      <c r="A156" s="29"/>
      <c r="B156" s="140"/>
      <c r="C156" s="177" t="s">
        <v>204</v>
      </c>
      <c r="D156" s="177" t="s">
        <v>183</v>
      </c>
      <c r="E156" s="178" t="s">
        <v>199</v>
      </c>
      <c r="F156" s="179" t="s">
        <v>200</v>
      </c>
      <c r="G156" s="180" t="s">
        <v>186</v>
      </c>
      <c r="H156" s="181">
        <v>28</v>
      </c>
      <c r="I156" s="182"/>
      <c r="J156" s="182">
        <f>ROUND(I156*H156,2)</f>
        <v>0</v>
      </c>
      <c r="K156" s="179" t="s">
        <v>201</v>
      </c>
      <c r="L156" s="183"/>
      <c r="M156" s="184" t="s">
        <v>1</v>
      </c>
      <c r="N156" s="185" t="s">
        <v>37</v>
      </c>
      <c r="O156" s="149">
        <v>0</v>
      </c>
      <c r="P156" s="149">
        <f>O156*H156</f>
        <v>0</v>
      </c>
      <c r="Q156" s="149">
        <v>1</v>
      </c>
      <c r="R156" s="149">
        <f>Q156*H156</f>
        <v>28</v>
      </c>
      <c r="S156" s="149">
        <v>0</v>
      </c>
      <c r="T156" s="150">
        <f>S156*H156</f>
        <v>0</v>
      </c>
      <c r="U156" s="29"/>
      <c r="V156" s="29"/>
      <c r="W156" s="29"/>
      <c r="X156" s="29"/>
      <c r="Y156" s="29"/>
      <c r="Z156" s="29"/>
      <c r="AA156" s="29"/>
      <c r="AB156" s="29"/>
      <c r="AC156" s="29"/>
      <c r="AD156" s="29"/>
      <c r="AE156" s="29"/>
      <c r="AR156" s="151" t="s">
        <v>187</v>
      </c>
      <c r="AT156" s="151" t="s">
        <v>183</v>
      </c>
      <c r="AU156" s="151" t="s">
        <v>82</v>
      </c>
      <c r="AY156" s="17" t="s">
        <v>157</v>
      </c>
      <c r="BE156" s="152">
        <f>IF(N156="základní",J156,0)</f>
        <v>0</v>
      </c>
      <c r="BF156" s="152">
        <f>IF(N156="snížená",J156,0)</f>
        <v>0</v>
      </c>
      <c r="BG156" s="152">
        <f>IF(N156="zákl. přenesená",J156,0)</f>
        <v>0</v>
      </c>
      <c r="BH156" s="152">
        <f>IF(N156="sníž. přenesená",J156,0)</f>
        <v>0</v>
      </c>
      <c r="BI156" s="152">
        <f>IF(N156="nulová",J156,0)</f>
        <v>0</v>
      </c>
      <c r="BJ156" s="17" t="s">
        <v>80</v>
      </c>
      <c r="BK156" s="152">
        <f>ROUND(I156*H156,2)</f>
        <v>0</v>
      </c>
      <c r="BL156" s="17" t="s">
        <v>165</v>
      </c>
      <c r="BM156" s="151" t="s">
        <v>202</v>
      </c>
    </row>
    <row r="157" spans="1:65" s="13" customFormat="1" x14ac:dyDescent="0.2">
      <c r="B157" s="157"/>
      <c r="D157" s="153" t="s">
        <v>169</v>
      </c>
      <c r="E157" s="158" t="s">
        <v>1</v>
      </c>
      <c r="F157" s="159" t="s">
        <v>474</v>
      </c>
      <c r="H157" s="158" t="s">
        <v>1</v>
      </c>
      <c r="L157" s="157"/>
      <c r="M157" s="160"/>
      <c r="N157" s="161"/>
      <c r="O157" s="161"/>
      <c r="P157" s="161"/>
      <c r="Q157" s="161"/>
      <c r="R157" s="161"/>
      <c r="S157" s="161"/>
      <c r="T157" s="162"/>
      <c r="AT157" s="158" t="s">
        <v>169</v>
      </c>
      <c r="AU157" s="158" t="s">
        <v>82</v>
      </c>
      <c r="AV157" s="13" t="s">
        <v>80</v>
      </c>
      <c r="AW157" s="13" t="s">
        <v>171</v>
      </c>
      <c r="AX157" s="13" t="s">
        <v>72</v>
      </c>
      <c r="AY157" s="158" t="s">
        <v>157</v>
      </c>
    </row>
    <row r="158" spans="1:65" s="14" customFormat="1" ht="22.5" x14ac:dyDescent="0.2">
      <c r="B158" s="163"/>
      <c r="D158" s="153" t="s">
        <v>169</v>
      </c>
      <c r="E158" s="164" t="s">
        <v>1</v>
      </c>
      <c r="F158" s="165" t="s">
        <v>497</v>
      </c>
      <c r="H158" s="166">
        <v>28</v>
      </c>
      <c r="L158" s="163"/>
      <c r="M158" s="167"/>
      <c r="N158" s="168"/>
      <c r="O158" s="168"/>
      <c r="P158" s="168"/>
      <c r="Q158" s="168"/>
      <c r="R158" s="168"/>
      <c r="S158" s="168"/>
      <c r="T158" s="169"/>
      <c r="AT158" s="164" t="s">
        <v>169</v>
      </c>
      <c r="AU158" s="164" t="s">
        <v>82</v>
      </c>
      <c r="AV158" s="14" t="s">
        <v>82</v>
      </c>
      <c r="AW158" s="14" t="s">
        <v>171</v>
      </c>
      <c r="AX158" s="14" t="s">
        <v>72</v>
      </c>
      <c r="AY158" s="164" t="s">
        <v>157</v>
      </c>
    </row>
    <row r="159" spans="1:65" s="15" customFormat="1" x14ac:dyDescent="0.2">
      <c r="B159" s="170"/>
      <c r="D159" s="153" t="s">
        <v>169</v>
      </c>
      <c r="E159" s="171" t="s">
        <v>1</v>
      </c>
      <c r="F159" s="172" t="s">
        <v>175</v>
      </c>
      <c r="H159" s="173">
        <v>28</v>
      </c>
      <c r="L159" s="170"/>
      <c r="M159" s="174"/>
      <c r="N159" s="175"/>
      <c r="O159" s="175"/>
      <c r="P159" s="175"/>
      <c r="Q159" s="175"/>
      <c r="R159" s="175"/>
      <c r="S159" s="175"/>
      <c r="T159" s="176"/>
      <c r="AT159" s="171" t="s">
        <v>169</v>
      </c>
      <c r="AU159" s="171" t="s">
        <v>82</v>
      </c>
      <c r="AV159" s="15" t="s">
        <v>165</v>
      </c>
      <c r="AW159" s="15" t="s">
        <v>171</v>
      </c>
      <c r="AX159" s="15" t="s">
        <v>80</v>
      </c>
      <c r="AY159" s="171" t="s">
        <v>157</v>
      </c>
    </row>
    <row r="160" spans="1:65" s="2" customFormat="1" ht="78" customHeight="1" x14ac:dyDescent="0.2">
      <c r="A160" s="29"/>
      <c r="B160" s="140"/>
      <c r="C160" s="141" t="s">
        <v>212</v>
      </c>
      <c r="D160" s="141" t="s">
        <v>160</v>
      </c>
      <c r="E160" s="142" t="s">
        <v>213</v>
      </c>
      <c r="F160" s="143" t="s">
        <v>214</v>
      </c>
      <c r="G160" s="144" t="s">
        <v>215</v>
      </c>
      <c r="H160" s="145">
        <v>4.8440000000000003</v>
      </c>
      <c r="I160" s="146"/>
      <c r="J160" s="146">
        <f>ROUND(I160*H160,2)</f>
        <v>0</v>
      </c>
      <c r="K160" s="143" t="s">
        <v>164</v>
      </c>
      <c r="L160" s="30"/>
      <c r="M160" s="147" t="s">
        <v>1</v>
      </c>
      <c r="N160" s="148" t="s">
        <v>37</v>
      </c>
      <c r="O160" s="149">
        <v>0</v>
      </c>
      <c r="P160" s="149">
        <f>O160*H160</f>
        <v>0</v>
      </c>
      <c r="Q160" s="149">
        <v>0</v>
      </c>
      <c r="R160" s="149">
        <f>Q160*H160</f>
        <v>0</v>
      </c>
      <c r="S160" s="149">
        <v>0</v>
      </c>
      <c r="T160" s="150">
        <f>S160*H160</f>
        <v>0</v>
      </c>
      <c r="U160" s="29"/>
      <c r="V160" s="29"/>
      <c r="W160" s="29"/>
      <c r="X160" s="29"/>
      <c r="Y160" s="29"/>
      <c r="Z160" s="29"/>
      <c r="AA160" s="29"/>
      <c r="AB160" s="29"/>
      <c r="AC160" s="29"/>
      <c r="AD160" s="29"/>
      <c r="AE160" s="29"/>
      <c r="AR160" s="151" t="s">
        <v>165</v>
      </c>
      <c r="AT160" s="151" t="s">
        <v>160</v>
      </c>
      <c r="AU160" s="151" t="s">
        <v>82</v>
      </c>
      <c r="AY160" s="17" t="s">
        <v>157</v>
      </c>
      <c r="BE160" s="152">
        <f>IF(N160="základní",J160,0)</f>
        <v>0</v>
      </c>
      <c r="BF160" s="152">
        <f>IF(N160="snížená",J160,0)</f>
        <v>0</v>
      </c>
      <c r="BG160" s="152">
        <f>IF(N160="zákl. přenesená",J160,0)</f>
        <v>0</v>
      </c>
      <c r="BH160" s="152">
        <f>IF(N160="sníž. přenesená",J160,0)</f>
        <v>0</v>
      </c>
      <c r="BI160" s="152">
        <f>IF(N160="nulová",J160,0)</f>
        <v>0</v>
      </c>
      <c r="BJ160" s="17" t="s">
        <v>80</v>
      </c>
      <c r="BK160" s="152">
        <f>ROUND(I160*H160,2)</f>
        <v>0</v>
      </c>
      <c r="BL160" s="17" t="s">
        <v>165</v>
      </c>
      <c r="BM160" s="151" t="s">
        <v>216</v>
      </c>
    </row>
    <row r="161" spans="1:65" s="2" customFormat="1" ht="48.75" x14ac:dyDescent="0.2">
      <c r="A161" s="29"/>
      <c r="B161" s="30"/>
      <c r="C161" s="29"/>
      <c r="D161" s="153" t="s">
        <v>167</v>
      </c>
      <c r="E161" s="29"/>
      <c r="F161" s="154" t="s">
        <v>217</v>
      </c>
      <c r="G161" s="29"/>
      <c r="H161" s="29"/>
      <c r="I161" s="29"/>
      <c r="J161" s="29"/>
      <c r="K161" s="29"/>
      <c r="L161" s="30"/>
      <c r="M161" s="155"/>
      <c r="N161" s="156"/>
      <c r="O161" s="55"/>
      <c r="P161" s="55"/>
      <c r="Q161" s="55"/>
      <c r="R161" s="55"/>
      <c r="S161" s="55"/>
      <c r="T161" s="56"/>
      <c r="U161" s="29"/>
      <c r="V161" s="29"/>
      <c r="W161" s="29"/>
      <c r="X161" s="29"/>
      <c r="Y161" s="29"/>
      <c r="Z161" s="29"/>
      <c r="AA161" s="29"/>
      <c r="AB161" s="29"/>
      <c r="AC161" s="29"/>
      <c r="AD161" s="29"/>
      <c r="AE161" s="29"/>
      <c r="AT161" s="17" t="s">
        <v>167</v>
      </c>
      <c r="AU161" s="17" t="s">
        <v>82</v>
      </c>
    </row>
    <row r="162" spans="1:65" s="13" customFormat="1" x14ac:dyDescent="0.2">
      <c r="B162" s="157"/>
      <c r="D162" s="153" t="s">
        <v>169</v>
      </c>
      <c r="E162" s="158" t="s">
        <v>1</v>
      </c>
      <c r="F162" s="159" t="s">
        <v>474</v>
      </c>
      <c r="H162" s="158" t="s">
        <v>1</v>
      </c>
      <c r="L162" s="157"/>
      <c r="M162" s="160"/>
      <c r="N162" s="161"/>
      <c r="O162" s="161"/>
      <c r="P162" s="161"/>
      <c r="Q162" s="161"/>
      <c r="R162" s="161"/>
      <c r="S162" s="161"/>
      <c r="T162" s="162"/>
      <c r="AT162" s="158" t="s">
        <v>169</v>
      </c>
      <c r="AU162" s="158" t="s">
        <v>82</v>
      </c>
      <c r="AV162" s="13" t="s">
        <v>80</v>
      </c>
      <c r="AW162" s="13" t="s">
        <v>171</v>
      </c>
      <c r="AX162" s="13" t="s">
        <v>72</v>
      </c>
      <c r="AY162" s="158" t="s">
        <v>157</v>
      </c>
    </row>
    <row r="163" spans="1:65" s="14" customFormat="1" ht="22.5" x14ac:dyDescent="0.2">
      <c r="B163" s="163"/>
      <c r="D163" s="153" t="s">
        <v>169</v>
      </c>
      <c r="E163" s="164" t="s">
        <v>1</v>
      </c>
      <c r="F163" s="165" t="s">
        <v>498</v>
      </c>
      <c r="H163" s="166">
        <v>4.8439999999999994</v>
      </c>
      <c r="L163" s="163"/>
      <c r="M163" s="167"/>
      <c r="N163" s="168"/>
      <c r="O163" s="168"/>
      <c r="P163" s="168"/>
      <c r="Q163" s="168"/>
      <c r="R163" s="168"/>
      <c r="S163" s="168"/>
      <c r="T163" s="169"/>
      <c r="AT163" s="164" t="s">
        <v>169</v>
      </c>
      <c r="AU163" s="164" t="s">
        <v>82</v>
      </c>
      <c r="AV163" s="14" t="s">
        <v>82</v>
      </c>
      <c r="AW163" s="14" t="s">
        <v>171</v>
      </c>
      <c r="AX163" s="14" t="s">
        <v>72</v>
      </c>
      <c r="AY163" s="164" t="s">
        <v>157</v>
      </c>
    </row>
    <row r="164" spans="1:65" s="15" customFormat="1" x14ac:dyDescent="0.2">
      <c r="B164" s="170"/>
      <c r="D164" s="153" t="s">
        <v>169</v>
      </c>
      <c r="E164" s="171" t="s">
        <v>1</v>
      </c>
      <c r="F164" s="172" t="s">
        <v>175</v>
      </c>
      <c r="H164" s="173">
        <v>4.8439999999999994</v>
      </c>
      <c r="L164" s="170"/>
      <c r="M164" s="174"/>
      <c r="N164" s="175"/>
      <c r="O164" s="175"/>
      <c r="P164" s="175"/>
      <c r="Q164" s="175"/>
      <c r="R164" s="175"/>
      <c r="S164" s="175"/>
      <c r="T164" s="176"/>
      <c r="AT164" s="171" t="s">
        <v>169</v>
      </c>
      <c r="AU164" s="171" t="s">
        <v>82</v>
      </c>
      <c r="AV164" s="15" t="s">
        <v>165</v>
      </c>
      <c r="AW164" s="15" t="s">
        <v>171</v>
      </c>
      <c r="AX164" s="15" t="s">
        <v>80</v>
      </c>
      <c r="AY164" s="171" t="s">
        <v>157</v>
      </c>
    </row>
    <row r="165" spans="1:65" s="2" customFormat="1" ht="78" customHeight="1" x14ac:dyDescent="0.2">
      <c r="A165" s="29"/>
      <c r="B165" s="140"/>
      <c r="C165" s="141" t="s">
        <v>187</v>
      </c>
      <c r="D165" s="141" t="s">
        <v>160</v>
      </c>
      <c r="E165" s="142" t="s">
        <v>220</v>
      </c>
      <c r="F165" s="143" t="s">
        <v>221</v>
      </c>
      <c r="G165" s="144" t="s">
        <v>215</v>
      </c>
      <c r="H165" s="145">
        <v>4.8440000000000003</v>
      </c>
      <c r="I165" s="146"/>
      <c r="J165" s="146">
        <f>ROUND(I165*H165,2)</f>
        <v>0</v>
      </c>
      <c r="K165" s="143" t="s">
        <v>164</v>
      </c>
      <c r="L165" s="30"/>
      <c r="M165" s="147" t="s">
        <v>1</v>
      </c>
      <c r="N165" s="148" t="s">
        <v>37</v>
      </c>
      <c r="O165" s="149">
        <v>0</v>
      </c>
      <c r="P165" s="149">
        <f>O165*H165</f>
        <v>0</v>
      </c>
      <c r="Q165" s="149">
        <v>0</v>
      </c>
      <c r="R165" s="149">
        <f>Q165*H165</f>
        <v>0</v>
      </c>
      <c r="S165" s="149">
        <v>0</v>
      </c>
      <c r="T165" s="150">
        <f>S165*H165</f>
        <v>0</v>
      </c>
      <c r="U165" s="29"/>
      <c r="V165" s="29"/>
      <c r="W165" s="29"/>
      <c r="X165" s="29"/>
      <c r="Y165" s="29"/>
      <c r="Z165" s="29"/>
      <c r="AA165" s="29"/>
      <c r="AB165" s="29"/>
      <c r="AC165" s="29"/>
      <c r="AD165" s="29"/>
      <c r="AE165" s="29"/>
      <c r="AR165" s="151" t="s">
        <v>165</v>
      </c>
      <c r="AT165" s="151" t="s">
        <v>160</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222</v>
      </c>
    </row>
    <row r="166" spans="1:65" s="2" customFormat="1" ht="39" x14ac:dyDescent="0.2">
      <c r="A166" s="29"/>
      <c r="B166" s="30"/>
      <c r="C166" s="29"/>
      <c r="D166" s="153" t="s">
        <v>167</v>
      </c>
      <c r="E166" s="29"/>
      <c r="F166" s="154" t="s">
        <v>223</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167</v>
      </c>
      <c r="AU166" s="17" t="s">
        <v>82</v>
      </c>
    </row>
    <row r="167" spans="1:65" s="13" customFormat="1" x14ac:dyDescent="0.2">
      <c r="B167" s="157"/>
      <c r="D167" s="153" t="s">
        <v>169</v>
      </c>
      <c r="E167" s="158" t="s">
        <v>1</v>
      </c>
      <c r="F167" s="159" t="s">
        <v>224</v>
      </c>
      <c r="H167" s="158" t="s">
        <v>1</v>
      </c>
      <c r="L167" s="157"/>
      <c r="M167" s="160"/>
      <c r="N167" s="161"/>
      <c r="O167" s="161"/>
      <c r="P167" s="161"/>
      <c r="Q167" s="161"/>
      <c r="R167" s="161"/>
      <c r="S167" s="161"/>
      <c r="T167" s="162"/>
      <c r="AT167" s="158" t="s">
        <v>169</v>
      </c>
      <c r="AU167" s="158" t="s">
        <v>82</v>
      </c>
      <c r="AV167" s="13" t="s">
        <v>80</v>
      </c>
      <c r="AW167" s="13" t="s">
        <v>171</v>
      </c>
      <c r="AX167" s="13" t="s">
        <v>72</v>
      </c>
      <c r="AY167" s="158" t="s">
        <v>157</v>
      </c>
    </row>
    <row r="168" spans="1:65" s="13" customFormat="1" x14ac:dyDescent="0.2">
      <c r="B168" s="157"/>
      <c r="D168" s="153" t="s">
        <v>169</v>
      </c>
      <c r="E168" s="158" t="s">
        <v>1</v>
      </c>
      <c r="F168" s="159" t="s">
        <v>225</v>
      </c>
      <c r="H168" s="158" t="s">
        <v>1</v>
      </c>
      <c r="L168" s="157"/>
      <c r="M168" s="160"/>
      <c r="N168" s="161"/>
      <c r="O168" s="161"/>
      <c r="P168" s="161"/>
      <c r="Q168" s="161"/>
      <c r="R168" s="161"/>
      <c r="S168" s="161"/>
      <c r="T168" s="162"/>
      <c r="AT168" s="158" t="s">
        <v>169</v>
      </c>
      <c r="AU168" s="158" t="s">
        <v>82</v>
      </c>
      <c r="AV168" s="13" t="s">
        <v>80</v>
      </c>
      <c r="AW168" s="13" t="s">
        <v>171</v>
      </c>
      <c r="AX168" s="13" t="s">
        <v>72</v>
      </c>
      <c r="AY168" s="158" t="s">
        <v>157</v>
      </c>
    </row>
    <row r="169" spans="1:65" s="13" customFormat="1" x14ac:dyDescent="0.2">
      <c r="B169" s="157"/>
      <c r="D169" s="153" t="s">
        <v>169</v>
      </c>
      <c r="E169" s="158" t="s">
        <v>1</v>
      </c>
      <c r="F169" s="159" t="s">
        <v>474</v>
      </c>
      <c r="H169" s="158" t="s">
        <v>1</v>
      </c>
      <c r="L169" s="157"/>
      <c r="M169" s="160"/>
      <c r="N169" s="161"/>
      <c r="O169" s="161"/>
      <c r="P169" s="161"/>
      <c r="Q169" s="161"/>
      <c r="R169" s="161"/>
      <c r="S169" s="161"/>
      <c r="T169" s="162"/>
      <c r="AT169" s="158" t="s">
        <v>169</v>
      </c>
      <c r="AU169" s="158" t="s">
        <v>82</v>
      </c>
      <c r="AV169" s="13" t="s">
        <v>80</v>
      </c>
      <c r="AW169" s="13" t="s">
        <v>171</v>
      </c>
      <c r="AX169" s="13" t="s">
        <v>72</v>
      </c>
      <c r="AY169" s="158" t="s">
        <v>157</v>
      </c>
    </row>
    <row r="170" spans="1:65" s="14" customFormat="1" ht="22.5" x14ac:dyDescent="0.2">
      <c r="B170" s="163"/>
      <c r="D170" s="153" t="s">
        <v>169</v>
      </c>
      <c r="E170" s="164" t="s">
        <v>1</v>
      </c>
      <c r="F170" s="165" t="s">
        <v>498</v>
      </c>
      <c r="H170" s="166">
        <v>4.8439999999999994</v>
      </c>
      <c r="L170" s="163"/>
      <c r="M170" s="167"/>
      <c r="N170" s="168"/>
      <c r="O170" s="168"/>
      <c r="P170" s="168"/>
      <c r="Q170" s="168"/>
      <c r="R170" s="168"/>
      <c r="S170" s="168"/>
      <c r="T170" s="169"/>
      <c r="AT170" s="164" t="s">
        <v>169</v>
      </c>
      <c r="AU170" s="164" t="s">
        <v>82</v>
      </c>
      <c r="AV170" s="14" t="s">
        <v>82</v>
      </c>
      <c r="AW170" s="14" t="s">
        <v>171</v>
      </c>
      <c r="AX170" s="14" t="s">
        <v>72</v>
      </c>
      <c r="AY170" s="164" t="s">
        <v>157</v>
      </c>
    </row>
    <row r="171" spans="1:65" s="15" customFormat="1" x14ac:dyDescent="0.2">
      <c r="B171" s="170"/>
      <c r="D171" s="153" t="s">
        <v>169</v>
      </c>
      <c r="E171" s="171" t="s">
        <v>1</v>
      </c>
      <c r="F171" s="172" t="s">
        <v>175</v>
      </c>
      <c r="H171" s="173">
        <v>4.8439999999999994</v>
      </c>
      <c r="L171" s="170"/>
      <c r="M171" s="174"/>
      <c r="N171" s="175"/>
      <c r="O171" s="175"/>
      <c r="P171" s="175"/>
      <c r="Q171" s="175"/>
      <c r="R171" s="175"/>
      <c r="S171" s="175"/>
      <c r="T171" s="176"/>
      <c r="AT171" s="171" t="s">
        <v>169</v>
      </c>
      <c r="AU171" s="171" t="s">
        <v>82</v>
      </c>
      <c r="AV171" s="15" t="s">
        <v>165</v>
      </c>
      <c r="AW171" s="15" t="s">
        <v>171</v>
      </c>
      <c r="AX171" s="15" t="s">
        <v>80</v>
      </c>
      <c r="AY171" s="171" t="s">
        <v>157</v>
      </c>
    </row>
    <row r="172" spans="1:65" s="2" customFormat="1" ht="21.75" customHeight="1" x14ac:dyDescent="0.2">
      <c r="A172" s="29"/>
      <c r="B172" s="140"/>
      <c r="C172" s="177" t="s">
        <v>226</v>
      </c>
      <c r="D172" s="177" t="s">
        <v>183</v>
      </c>
      <c r="E172" s="215" t="s">
        <v>235</v>
      </c>
      <c r="F172" s="213" t="s">
        <v>2391</v>
      </c>
      <c r="G172" s="216" t="s">
        <v>236</v>
      </c>
      <c r="H172" s="214">
        <v>22</v>
      </c>
      <c r="I172" s="217"/>
      <c r="J172" s="217">
        <f>ROUND(I172*H172,2)</f>
        <v>0</v>
      </c>
      <c r="K172" s="213" t="s">
        <v>164</v>
      </c>
      <c r="L172" s="183"/>
      <c r="M172" s="184" t="s">
        <v>1</v>
      </c>
      <c r="N172" s="185" t="s">
        <v>37</v>
      </c>
      <c r="O172" s="149">
        <v>0</v>
      </c>
      <c r="P172" s="149">
        <f>O172*H172</f>
        <v>0</v>
      </c>
      <c r="Q172" s="149">
        <v>3.70425</v>
      </c>
      <c r="R172" s="149">
        <f>Q172*H172</f>
        <v>81.493499999999997</v>
      </c>
      <c r="S172" s="149">
        <v>0</v>
      </c>
      <c r="T172" s="150">
        <f>S172*H172</f>
        <v>0</v>
      </c>
      <c r="U172" s="29"/>
      <c r="V172" s="29"/>
      <c r="W172" s="29"/>
      <c r="X172" s="29"/>
      <c r="Y172" s="29"/>
      <c r="Z172" s="29"/>
      <c r="AA172" s="29"/>
      <c r="AB172" s="29"/>
      <c r="AC172" s="29"/>
      <c r="AD172" s="29"/>
      <c r="AE172" s="29"/>
      <c r="AR172" s="151" t="s">
        <v>187</v>
      </c>
      <c r="AT172" s="151" t="s">
        <v>183</v>
      </c>
      <c r="AU172" s="151" t="s">
        <v>82</v>
      </c>
      <c r="AY172" s="17" t="s">
        <v>157</v>
      </c>
      <c r="BE172" s="152">
        <f>IF(N172="základní",J172,0)</f>
        <v>0</v>
      </c>
      <c r="BF172" s="152">
        <f>IF(N172="snížená",J172,0)</f>
        <v>0</v>
      </c>
      <c r="BG172" s="152">
        <f>IF(N172="zákl. přenesená",J172,0)</f>
        <v>0</v>
      </c>
      <c r="BH172" s="152">
        <f>IF(N172="sníž. přenesená",J172,0)</f>
        <v>0</v>
      </c>
      <c r="BI172" s="152">
        <f>IF(N172="nulová",J172,0)</f>
        <v>0</v>
      </c>
      <c r="BJ172" s="17" t="s">
        <v>80</v>
      </c>
      <c r="BK172" s="152">
        <f>ROUND(I172*H172,2)</f>
        <v>0</v>
      </c>
      <c r="BL172" s="17" t="s">
        <v>165</v>
      </c>
      <c r="BM172" s="151" t="s">
        <v>237</v>
      </c>
    </row>
    <row r="173" spans="1:65" s="2" customFormat="1" ht="36" x14ac:dyDescent="0.2">
      <c r="A173" s="29"/>
      <c r="B173" s="140"/>
      <c r="C173" s="177" t="s">
        <v>234</v>
      </c>
      <c r="D173" s="177" t="s">
        <v>183</v>
      </c>
      <c r="E173" s="215" t="s">
        <v>239</v>
      </c>
      <c r="F173" s="213" t="s">
        <v>2392</v>
      </c>
      <c r="G173" s="216" t="s">
        <v>236</v>
      </c>
      <c r="H173" s="214">
        <v>650</v>
      </c>
      <c r="I173" s="217"/>
      <c r="J173" s="217">
        <f>ROUND(I173*H173,2)</f>
        <v>0</v>
      </c>
      <c r="K173" s="213" t="s">
        <v>164</v>
      </c>
      <c r="L173" s="183"/>
      <c r="M173" s="184" t="s">
        <v>1</v>
      </c>
      <c r="N173" s="185" t="s">
        <v>37</v>
      </c>
      <c r="O173" s="149">
        <v>0</v>
      </c>
      <c r="P173" s="149">
        <f>O173*H173</f>
        <v>0</v>
      </c>
      <c r="Q173" s="149">
        <v>0.32700000000000001</v>
      </c>
      <c r="R173" s="149">
        <f>Q173*H173</f>
        <v>212.55</v>
      </c>
      <c r="S173" s="149">
        <v>0</v>
      </c>
      <c r="T173" s="150">
        <f>S173*H173</f>
        <v>0</v>
      </c>
      <c r="U173" s="29"/>
      <c r="V173" s="29"/>
      <c r="W173" s="29"/>
      <c r="X173" s="29"/>
      <c r="Y173" s="29"/>
      <c r="Z173" s="29"/>
      <c r="AA173" s="29"/>
      <c r="AB173" s="29"/>
      <c r="AC173" s="29"/>
      <c r="AD173" s="29"/>
      <c r="AE173" s="29"/>
      <c r="AR173" s="151" t="s">
        <v>187</v>
      </c>
      <c r="AT173" s="151" t="s">
        <v>183</v>
      </c>
      <c r="AU173" s="151" t="s">
        <v>82</v>
      </c>
      <c r="AY173" s="17" t="s">
        <v>157</v>
      </c>
      <c r="BE173" s="152">
        <f>IF(N173="základní",J173,0)</f>
        <v>0</v>
      </c>
      <c r="BF173" s="152">
        <f>IF(N173="snížená",J173,0)</f>
        <v>0</v>
      </c>
      <c r="BG173" s="152">
        <f>IF(N173="zákl. přenesená",J173,0)</f>
        <v>0</v>
      </c>
      <c r="BH173" s="152">
        <f>IF(N173="sníž. přenesená",J173,0)</f>
        <v>0</v>
      </c>
      <c r="BI173" s="152">
        <f>IF(N173="nulová",J173,0)</f>
        <v>0</v>
      </c>
      <c r="BJ173" s="17" t="s">
        <v>80</v>
      </c>
      <c r="BK173" s="152">
        <f>ROUND(I173*H173,2)</f>
        <v>0</v>
      </c>
      <c r="BL173" s="17" t="s">
        <v>165</v>
      </c>
      <c r="BM173" s="151" t="s">
        <v>240</v>
      </c>
    </row>
    <row r="174" spans="1:65" s="2" customFormat="1" ht="48" x14ac:dyDescent="0.2">
      <c r="A174" s="29"/>
      <c r="B174" s="140"/>
      <c r="C174" s="141" t="s">
        <v>238</v>
      </c>
      <c r="D174" s="141" t="s">
        <v>160</v>
      </c>
      <c r="E174" s="142" t="s">
        <v>242</v>
      </c>
      <c r="F174" s="143" t="s">
        <v>243</v>
      </c>
      <c r="G174" s="144" t="s">
        <v>236</v>
      </c>
      <c r="H174" s="145">
        <v>8</v>
      </c>
      <c r="I174" s="146"/>
      <c r="J174" s="146">
        <f>ROUND(I174*H174,2)</f>
        <v>0</v>
      </c>
      <c r="K174" s="143" t="s">
        <v>164</v>
      </c>
      <c r="L174" s="30"/>
      <c r="M174" s="147" t="s">
        <v>1</v>
      </c>
      <c r="N174" s="148" t="s">
        <v>37</v>
      </c>
      <c r="O174" s="149">
        <v>0</v>
      </c>
      <c r="P174" s="149">
        <f>O174*H174</f>
        <v>0</v>
      </c>
      <c r="Q174" s="149">
        <v>0</v>
      </c>
      <c r="R174" s="149">
        <f>Q174*H174</f>
        <v>0</v>
      </c>
      <c r="S174" s="149">
        <v>0</v>
      </c>
      <c r="T174" s="150">
        <f>S174*H174</f>
        <v>0</v>
      </c>
      <c r="U174" s="29"/>
      <c r="V174" s="29"/>
      <c r="W174" s="29"/>
      <c r="X174" s="29"/>
      <c r="Y174" s="29"/>
      <c r="Z174" s="29"/>
      <c r="AA174" s="29"/>
      <c r="AB174" s="29"/>
      <c r="AC174" s="29"/>
      <c r="AD174" s="29"/>
      <c r="AE174" s="29"/>
      <c r="AR174" s="151" t="s">
        <v>165</v>
      </c>
      <c r="AT174" s="151" t="s">
        <v>160</v>
      </c>
      <c r="AU174" s="151" t="s">
        <v>82</v>
      </c>
      <c r="AY174" s="17" t="s">
        <v>157</v>
      </c>
      <c r="BE174" s="152">
        <f>IF(N174="základní",J174,0)</f>
        <v>0</v>
      </c>
      <c r="BF174" s="152">
        <f>IF(N174="snížená",J174,0)</f>
        <v>0</v>
      </c>
      <c r="BG174" s="152">
        <f>IF(N174="zákl. přenesená",J174,0)</f>
        <v>0</v>
      </c>
      <c r="BH174" s="152">
        <f>IF(N174="sníž. přenesená",J174,0)</f>
        <v>0</v>
      </c>
      <c r="BI174" s="152">
        <f>IF(N174="nulová",J174,0)</f>
        <v>0</v>
      </c>
      <c r="BJ174" s="17" t="s">
        <v>80</v>
      </c>
      <c r="BK174" s="152">
        <f>ROUND(I174*H174,2)</f>
        <v>0</v>
      </c>
      <c r="BL174" s="17" t="s">
        <v>165</v>
      </c>
      <c r="BM174" s="151" t="s">
        <v>244</v>
      </c>
    </row>
    <row r="175" spans="1:65" s="2" customFormat="1" ht="29.25" x14ac:dyDescent="0.2">
      <c r="A175" s="29"/>
      <c r="B175" s="30"/>
      <c r="C175" s="29"/>
      <c r="D175" s="153" t="s">
        <v>167</v>
      </c>
      <c r="E175" s="29"/>
      <c r="F175" s="154" t="s">
        <v>245</v>
      </c>
      <c r="G175" s="29"/>
      <c r="H175" s="29"/>
      <c r="I175" s="29"/>
      <c r="J175" s="29"/>
      <c r="K175" s="29"/>
      <c r="L175" s="30"/>
      <c r="M175" s="155"/>
      <c r="N175" s="156"/>
      <c r="O175" s="55"/>
      <c r="P175" s="55"/>
      <c r="Q175" s="55"/>
      <c r="R175" s="55"/>
      <c r="S175" s="55"/>
      <c r="T175" s="56"/>
      <c r="U175" s="29"/>
      <c r="V175" s="29"/>
      <c r="W175" s="29"/>
      <c r="X175" s="29"/>
      <c r="Y175" s="29"/>
      <c r="Z175" s="29"/>
      <c r="AA175" s="29"/>
      <c r="AB175" s="29"/>
      <c r="AC175" s="29"/>
      <c r="AD175" s="29"/>
      <c r="AE175" s="29"/>
      <c r="AT175" s="17" t="s">
        <v>167</v>
      </c>
      <c r="AU175" s="17" t="s">
        <v>82</v>
      </c>
    </row>
    <row r="176" spans="1:65" s="13" customFormat="1" x14ac:dyDescent="0.2">
      <c r="B176" s="157"/>
      <c r="D176" s="153" t="s">
        <v>169</v>
      </c>
      <c r="E176" s="158" t="s">
        <v>1</v>
      </c>
      <c r="F176" s="159" t="s">
        <v>474</v>
      </c>
      <c r="H176" s="158" t="s">
        <v>1</v>
      </c>
      <c r="L176" s="157"/>
      <c r="M176" s="160"/>
      <c r="N176" s="161"/>
      <c r="O176" s="161"/>
      <c r="P176" s="161"/>
      <c r="Q176" s="161"/>
      <c r="R176" s="161"/>
      <c r="S176" s="161"/>
      <c r="T176" s="162"/>
      <c r="AT176" s="158" t="s">
        <v>169</v>
      </c>
      <c r="AU176" s="158" t="s">
        <v>82</v>
      </c>
      <c r="AV176" s="13" t="s">
        <v>80</v>
      </c>
      <c r="AW176" s="13" t="s">
        <v>171</v>
      </c>
      <c r="AX176" s="13" t="s">
        <v>72</v>
      </c>
      <c r="AY176" s="158" t="s">
        <v>157</v>
      </c>
    </row>
    <row r="177" spans="1:65" s="14" customFormat="1" x14ac:dyDescent="0.2">
      <c r="B177" s="163"/>
      <c r="D177" s="153" t="s">
        <v>169</v>
      </c>
      <c r="E177" s="164" t="s">
        <v>1</v>
      </c>
      <c r="F177" s="165" t="s">
        <v>246</v>
      </c>
      <c r="H177" s="166">
        <v>4</v>
      </c>
      <c r="L177" s="163"/>
      <c r="M177" s="167"/>
      <c r="N177" s="168"/>
      <c r="O177" s="168"/>
      <c r="P177" s="168"/>
      <c r="Q177" s="168"/>
      <c r="R177" s="168"/>
      <c r="S177" s="168"/>
      <c r="T177" s="169"/>
      <c r="AT177" s="164" t="s">
        <v>169</v>
      </c>
      <c r="AU177" s="164" t="s">
        <v>82</v>
      </c>
      <c r="AV177" s="14" t="s">
        <v>82</v>
      </c>
      <c r="AW177" s="14" t="s">
        <v>171</v>
      </c>
      <c r="AX177" s="14" t="s">
        <v>72</v>
      </c>
      <c r="AY177" s="164" t="s">
        <v>157</v>
      </c>
    </row>
    <row r="178" spans="1:65" s="14" customFormat="1" x14ac:dyDescent="0.2">
      <c r="B178" s="163"/>
      <c r="D178" s="153" t="s">
        <v>169</v>
      </c>
      <c r="E178" s="164" t="s">
        <v>1</v>
      </c>
      <c r="F178" s="165" t="s">
        <v>499</v>
      </c>
      <c r="H178" s="166">
        <v>4</v>
      </c>
      <c r="L178" s="163"/>
      <c r="M178" s="167"/>
      <c r="N178" s="168"/>
      <c r="O178" s="168"/>
      <c r="P178" s="168"/>
      <c r="Q178" s="168"/>
      <c r="R178" s="168"/>
      <c r="S178" s="168"/>
      <c r="T178" s="169"/>
      <c r="AT178" s="164" t="s">
        <v>169</v>
      </c>
      <c r="AU178" s="164" t="s">
        <v>82</v>
      </c>
      <c r="AV178" s="14" t="s">
        <v>82</v>
      </c>
      <c r="AW178" s="14" t="s">
        <v>171</v>
      </c>
      <c r="AX178" s="14" t="s">
        <v>72</v>
      </c>
      <c r="AY178" s="164" t="s">
        <v>157</v>
      </c>
    </row>
    <row r="179" spans="1:65" s="15" customFormat="1" x14ac:dyDescent="0.2">
      <c r="B179" s="170"/>
      <c r="D179" s="153" t="s">
        <v>169</v>
      </c>
      <c r="E179" s="171" t="s">
        <v>1</v>
      </c>
      <c r="F179" s="172" t="s">
        <v>175</v>
      </c>
      <c r="H179" s="173">
        <v>8</v>
      </c>
      <c r="L179" s="170"/>
      <c r="M179" s="174"/>
      <c r="N179" s="175"/>
      <c r="O179" s="175"/>
      <c r="P179" s="175"/>
      <c r="Q179" s="175"/>
      <c r="R179" s="175"/>
      <c r="S179" s="175"/>
      <c r="T179" s="176"/>
      <c r="AT179" s="171" t="s">
        <v>169</v>
      </c>
      <c r="AU179" s="171" t="s">
        <v>82</v>
      </c>
      <c r="AV179" s="15" t="s">
        <v>165</v>
      </c>
      <c r="AW179" s="15" t="s">
        <v>171</v>
      </c>
      <c r="AX179" s="15" t="s">
        <v>80</v>
      </c>
      <c r="AY179" s="171" t="s">
        <v>157</v>
      </c>
    </row>
    <row r="180" spans="1:65" s="2" customFormat="1" ht="36" x14ac:dyDescent="0.2">
      <c r="A180" s="29"/>
      <c r="B180" s="140"/>
      <c r="C180" s="141" t="s">
        <v>241</v>
      </c>
      <c r="D180" s="141" t="s">
        <v>160</v>
      </c>
      <c r="E180" s="142" t="s">
        <v>248</v>
      </c>
      <c r="F180" s="143" t="s">
        <v>249</v>
      </c>
      <c r="G180" s="144" t="s">
        <v>236</v>
      </c>
      <c r="H180" s="145">
        <v>1615</v>
      </c>
      <c r="I180" s="146"/>
      <c r="J180" s="146">
        <f>ROUND(I180*H180,2)</f>
        <v>0</v>
      </c>
      <c r="K180" s="143" t="s">
        <v>164</v>
      </c>
      <c r="L180" s="30"/>
      <c r="M180" s="147" t="s">
        <v>1</v>
      </c>
      <c r="N180" s="148" t="s">
        <v>37</v>
      </c>
      <c r="O180" s="149">
        <v>0</v>
      </c>
      <c r="P180" s="149">
        <f>O180*H180</f>
        <v>0</v>
      </c>
      <c r="Q180" s="149">
        <v>0</v>
      </c>
      <c r="R180" s="149">
        <f>Q180*H180</f>
        <v>0</v>
      </c>
      <c r="S180" s="149">
        <v>0</v>
      </c>
      <c r="T180" s="150">
        <f>S180*H180</f>
        <v>0</v>
      </c>
      <c r="U180" s="29"/>
      <c r="V180" s="29"/>
      <c r="W180" s="29"/>
      <c r="X180" s="29"/>
      <c r="Y180" s="29"/>
      <c r="Z180" s="29"/>
      <c r="AA180" s="29"/>
      <c r="AB180" s="29"/>
      <c r="AC180" s="29"/>
      <c r="AD180" s="29"/>
      <c r="AE180" s="29"/>
      <c r="AR180" s="151" t="s">
        <v>165</v>
      </c>
      <c r="AT180" s="151" t="s">
        <v>160</v>
      </c>
      <c r="AU180" s="151" t="s">
        <v>82</v>
      </c>
      <c r="AY180" s="17" t="s">
        <v>157</v>
      </c>
      <c r="BE180" s="152">
        <f>IF(N180="základní",J180,0)</f>
        <v>0</v>
      </c>
      <c r="BF180" s="152">
        <f>IF(N180="snížená",J180,0)</f>
        <v>0</v>
      </c>
      <c r="BG180" s="152">
        <f>IF(N180="zákl. přenesená",J180,0)</f>
        <v>0</v>
      </c>
      <c r="BH180" s="152">
        <f>IF(N180="sníž. přenesená",J180,0)</f>
        <v>0</v>
      </c>
      <c r="BI180" s="152">
        <f>IF(N180="nulová",J180,0)</f>
        <v>0</v>
      </c>
      <c r="BJ180" s="17" t="s">
        <v>80</v>
      </c>
      <c r="BK180" s="152">
        <f>ROUND(I180*H180,2)</f>
        <v>0</v>
      </c>
      <c r="BL180" s="17" t="s">
        <v>165</v>
      </c>
      <c r="BM180" s="151" t="s">
        <v>250</v>
      </c>
    </row>
    <row r="181" spans="1:65" s="2" customFormat="1" ht="29.25" x14ac:dyDescent="0.2">
      <c r="A181" s="29"/>
      <c r="B181" s="30"/>
      <c r="C181" s="29"/>
      <c r="D181" s="153" t="s">
        <v>167</v>
      </c>
      <c r="E181" s="29"/>
      <c r="F181" s="154" t="s">
        <v>245</v>
      </c>
      <c r="G181" s="29"/>
      <c r="H181" s="29"/>
      <c r="I181" s="29"/>
      <c r="J181" s="29"/>
      <c r="K181" s="29"/>
      <c r="L181" s="30"/>
      <c r="M181" s="155"/>
      <c r="N181" s="156"/>
      <c r="O181" s="55"/>
      <c r="P181" s="55"/>
      <c r="Q181" s="55"/>
      <c r="R181" s="55"/>
      <c r="S181" s="55"/>
      <c r="T181" s="56"/>
      <c r="U181" s="29"/>
      <c r="V181" s="29"/>
      <c r="W181" s="29"/>
      <c r="X181" s="29"/>
      <c r="Y181" s="29"/>
      <c r="Z181" s="29"/>
      <c r="AA181" s="29"/>
      <c r="AB181" s="29"/>
      <c r="AC181" s="29"/>
      <c r="AD181" s="29"/>
      <c r="AE181" s="29"/>
      <c r="AT181" s="17" t="s">
        <v>167</v>
      </c>
      <c r="AU181" s="17" t="s">
        <v>82</v>
      </c>
    </row>
    <row r="182" spans="1:65" s="2" customFormat="1" ht="84" x14ac:dyDescent="0.2">
      <c r="A182" s="29"/>
      <c r="B182" s="140"/>
      <c r="C182" s="141" t="s">
        <v>247</v>
      </c>
      <c r="D182" s="141" t="s">
        <v>160</v>
      </c>
      <c r="E182" s="142" t="s">
        <v>252</v>
      </c>
      <c r="F182" s="143" t="s">
        <v>253</v>
      </c>
      <c r="G182" s="144" t="s">
        <v>236</v>
      </c>
      <c r="H182" s="145">
        <v>388</v>
      </c>
      <c r="I182" s="146"/>
      <c r="J182" s="146">
        <f>ROUND(I182*H182,2)</f>
        <v>0</v>
      </c>
      <c r="K182" s="143" t="s">
        <v>164</v>
      </c>
      <c r="L182" s="30"/>
      <c r="M182" s="147" t="s">
        <v>1</v>
      </c>
      <c r="N182" s="148" t="s">
        <v>37</v>
      </c>
      <c r="O182" s="149">
        <v>0</v>
      </c>
      <c r="P182" s="149">
        <f>O182*H182</f>
        <v>0</v>
      </c>
      <c r="Q182" s="149">
        <v>0</v>
      </c>
      <c r="R182" s="149">
        <f>Q182*H182</f>
        <v>0</v>
      </c>
      <c r="S182" s="149">
        <v>0</v>
      </c>
      <c r="T182" s="150">
        <f>S182*H182</f>
        <v>0</v>
      </c>
      <c r="U182" s="29"/>
      <c r="V182" s="29"/>
      <c r="W182" s="29"/>
      <c r="X182" s="29"/>
      <c r="Y182" s="29"/>
      <c r="Z182" s="29"/>
      <c r="AA182" s="29"/>
      <c r="AB182" s="29"/>
      <c r="AC182" s="29"/>
      <c r="AD182" s="29"/>
      <c r="AE182" s="29"/>
      <c r="AR182" s="151" t="s">
        <v>165</v>
      </c>
      <c r="AT182" s="151" t="s">
        <v>160</v>
      </c>
      <c r="AU182" s="151" t="s">
        <v>82</v>
      </c>
      <c r="AY182" s="17" t="s">
        <v>157</v>
      </c>
      <c r="BE182" s="152">
        <f>IF(N182="základní",J182,0)</f>
        <v>0</v>
      </c>
      <c r="BF182" s="152">
        <f>IF(N182="snížená",J182,0)</f>
        <v>0</v>
      </c>
      <c r="BG182" s="152">
        <f>IF(N182="zákl. přenesená",J182,0)</f>
        <v>0</v>
      </c>
      <c r="BH182" s="152">
        <f>IF(N182="sníž. přenesená",J182,0)</f>
        <v>0</v>
      </c>
      <c r="BI182" s="152">
        <f>IF(N182="nulová",J182,0)</f>
        <v>0</v>
      </c>
      <c r="BJ182" s="17" t="s">
        <v>80</v>
      </c>
      <c r="BK182" s="152">
        <f>ROUND(I182*H182,2)</f>
        <v>0</v>
      </c>
      <c r="BL182" s="17" t="s">
        <v>165</v>
      </c>
      <c r="BM182" s="151" t="s">
        <v>254</v>
      </c>
    </row>
    <row r="183" spans="1:65" s="2" customFormat="1" ht="48.75" x14ac:dyDescent="0.2">
      <c r="A183" s="29"/>
      <c r="B183" s="30"/>
      <c r="C183" s="29"/>
      <c r="D183" s="153" t="s">
        <v>167</v>
      </c>
      <c r="E183" s="29"/>
      <c r="F183" s="154" t="s">
        <v>255</v>
      </c>
      <c r="G183" s="29"/>
      <c r="H183" s="29"/>
      <c r="I183" s="29"/>
      <c r="J183" s="29"/>
      <c r="K183" s="29"/>
      <c r="L183" s="30"/>
      <c r="M183" s="155"/>
      <c r="N183" s="156"/>
      <c r="O183" s="55"/>
      <c r="P183" s="55"/>
      <c r="Q183" s="55"/>
      <c r="R183" s="55"/>
      <c r="S183" s="55"/>
      <c r="T183" s="56"/>
      <c r="U183" s="29"/>
      <c r="V183" s="29"/>
      <c r="W183" s="29"/>
      <c r="X183" s="29"/>
      <c r="Y183" s="29"/>
      <c r="Z183" s="29"/>
      <c r="AA183" s="29"/>
      <c r="AB183" s="29"/>
      <c r="AC183" s="29"/>
      <c r="AD183" s="29"/>
      <c r="AE183" s="29"/>
      <c r="AT183" s="17" t="s">
        <v>167</v>
      </c>
      <c r="AU183" s="17" t="s">
        <v>82</v>
      </c>
    </row>
    <row r="184" spans="1:65" s="2" customFormat="1" ht="66.75" customHeight="1" x14ac:dyDescent="0.2">
      <c r="A184" s="29"/>
      <c r="B184" s="140"/>
      <c r="C184" s="141" t="s">
        <v>251</v>
      </c>
      <c r="D184" s="141" t="s">
        <v>160</v>
      </c>
      <c r="E184" s="142" t="s">
        <v>500</v>
      </c>
      <c r="F184" s="143" t="s">
        <v>501</v>
      </c>
      <c r="G184" s="144" t="s">
        <v>502</v>
      </c>
      <c r="H184" s="145">
        <v>114</v>
      </c>
      <c r="I184" s="146"/>
      <c r="J184" s="146">
        <f>ROUND(I184*H184,2)</f>
        <v>0</v>
      </c>
      <c r="K184" s="143" t="s">
        <v>330</v>
      </c>
      <c r="L184" s="30"/>
      <c r="M184" s="147" t="s">
        <v>1</v>
      </c>
      <c r="N184" s="148" t="s">
        <v>37</v>
      </c>
      <c r="O184" s="149">
        <v>0</v>
      </c>
      <c r="P184" s="149">
        <f>O184*H184</f>
        <v>0</v>
      </c>
      <c r="Q184" s="149">
        <v>0</v>
      </c>
      <c r="R184" s="149">
        <f>Q184*H184</f>
        <v>0</v>
      </c>
      <c r="S184" s="149">
        <v>0</v>
      </c>
      <c r="T184" s="150">
        <f>S184*H184</f>
        <v>0</v>
      </c>
      <c r="U184" s="29"/>
      <c r="V184" s="29"/>
      <c r="W184" s="29"/>
      <c r="X184" s="29"/>
      <c r="Y184" s="29"/>
      <c r="Z184" s="29"/>
      <c r="AA184" s="29"/>
      <c r="AB184" s="29"/>
      <c r="AC184" s="29"/>
      <c r="AD184" s="29"/>
      <c r="AE184" s="29"/>
      <c r="AR184" s="151" t="s">
        <v>165</v>
      </c>
      <c r="AT184" s="151" t="s">
        <v>160</v>
      </c>
      <c r="AU184" s="151" t="s">
        <v>82</v>
      </c>
      <c r="AY184" s="17" t="s">
        <v>157</v>
      </c>
      <c r="BE184" s="152">
        <f>IF(N184="základní",J184,0)</f>
        <v>0</v>
      </c>
      <c r="BF184" s="152">
        <f>IF(N184="snížená",J184,0)</f>
        <v>0</v>
      </c>
      <c r="BG184" s="152">
        <f>IF(N184="zákl. přenesená",J184,0)</f>
        <v>0</v>
      </c>
      <c r="BH184" s="152">
        <f>IF(N184="sníž. přenesená",J184,0)</f>
        <v>0</v>
      </c>
      <c r="BI184" s="152">
        <f>IF(N184="nulová",J184,0)</f>
        <v>0</v>
      </c>
      <c r="BJ184" s="17" t="s">
        <v>80</v>
      </c>
      <c r="BK184" s="152">
        <f>ROUND(I184*H184,2)</f>
        <v>0</v>
      </c>
      <c r="BL184" s="17" t="s">
        <v>165</v>
      </c>
      <c r="BM184" s="151" t="s">
        <v>503</v>
      </c>
    </row>
    <row r="185" spans="1:65" s="2" customFormat="1" ht="39" x14ac:dyDescent="0.2">
      <c r="A185" s="29"/>
      <c r="B185" s="30"/>
      <c r="C185" s="29"/>
      <c r="D185" s="153" t="s">
        <v>167</v>
      </c>
      <c r="E185" s="29"/>
      <c r="F185" s="154" t="s">
        <v>504</v>
      </c>
      <c r="G185" s="29"/>
      <c r="H185" s="29"/>
      <c r="I185" s="29"/>
      <c r="J185" s="29"/>
      <c r="K185" s="29"/>
      <c r="L185" s="30"/>
      <c r="M185" s="155"/>
      <c r="N185" s="156"/>
      <c r="O185" s="55"/>
      <c r="P185" s="55"/>
      <c r="Q185" s="55"/>
      <c r="R185" s="55"/>
      <c r="S185" s="55"/>
      <c r="T185" s="56"/>
      <c r="U185" s="29"/>
      <c r="V185" s="29"/>
      <c r="W185" s="29"/>
      <c r="X185" s="29"/>
      <c r="Y185" s="29"/>
      <c r="Z185" s="29"/>
      <c r="AA185" s="29"/>
      <c r="AB185" s="29"/>
      <c r="AC185" s="29"/>
      <c r="AD185" s="29"/>
      <c r="AE185" s="29"/>
      <c r="AT185" s="17" t="s">
        <v>167</v>
      </c>
      <c r="AU185" s="17" t="s">
        <v>82</v>
      </c>
    </row>
    <row r="186" spans="1:65" s="2" customFormat="1" ht="16.5" customHeight="1" x14ac:dyDescent="0.2">
      <c r="A186" s="29"/>
      <c r="B186" s="140"/>
      <c r="C186" s="177" t="s">
        <v>8</v>
      </c>
      <c r="D186" s="177" t="s">
        <v>183</v>
      </c>
      <c r="E186" s="178" t="s">
        <v>505</v>
      </c>
      <c r="F186" s="179" t="s">
        <v>506</v>
      </c>
      <c r="G186" s="180" t="s">
        <v>236</v>
      </c>
      <c r="H186" s="181">
        <v>114</v>
      </c>
      <c r="I186" s="182"/>
      <c r="J186" s="182">
        <f>ROUND(I186*H186,2)</f>
        <v>0</v>
      </c>
      <c r="K186" s="179" t="s">
        <v>330</v>
      </c>
      <c r="L186" s="183"/>
      <c r="M186" s="184" t="s">
        <v>1</v>
      </c>
      <c r="N186" s="185" t="s">
        <v>37</v>
      </c>
      <c r="O186" s="149">
        <v>0</v>
      </c>
      <c r="P186" s="149">
        <f>O186*H186</f>
        <v>0</v>
      </c>
      <c r="Q186" s="149">
        <v>2.0000000000000002E-5</v>
      </c>
      <c r="R186" s="149">
        <f>Q186*H186</f>
        <v>2.2800000000000003E-3</v>
      </c>
      <c r="S186" s="149">
        <v>0</v>
      </c>
      <c r="T186" s="150">
        <f>S186*H186</f>
        <v>0</v>
      </c>
      <c r="U186" s="29"/>
      <c r="V186" s="29"/>
      <c r="W186" s="29"/>
      <c r="X186" s="29"/>
      <c r="Y186" s="29"/>
      <c r="Z186" s="29"/>
      <c r="AA186" s="29"/>
      <c r="AB186" s="29"/>
      <c r="AC186" s="29"/>
      <c r="AD186" s="29"/>
      <c r="AE186" s="29"/>
      <c r="AR186" s="151" t="s">
        <v>187</v>
      </c>
      <c r="AT186" s="151" t="s">
        <v>183</v>
      </c>
      <c r="AU186" s="151" t="s">
        <v>82</v>
      </c>
      <c r="AY186" s="17" t="s">
        <v>157</v>
      </c>
      <c r="BE186" s="152">
        <f>IF(N186="základní",J186,0)</f>
        <v>0</v>
      </c>
      <c r="BF186" s="152">
        <f>IF(N186="snížená",J186,0)</f>
        <v>0</v>
      </c>
      <c r="BG186" s="152">
        <f>IF(N186="zákl. přenesená",J186,0)</f>
        <v>0</v>
      </c>
      <c r="BH186" s="152">
        <f>IF(N186="sníž. přenesená",J186,0)</f>
        <v>0</v>
      </c>
      <c r="BI186" s="152">
        <f>IF(N186="nulová",J186,0)</f>
        <v>0</v>
      </c>
      <c r="BJ186" s="17" t="s">
        <v>80</v>
      </c>
      <c r="BK186" s="152">
        <f>ROUND(I186*H186,2)</f>
        <v>0</v>
      </c>
      <c r="BL186" s="17" t="s">
        <v>165</v>
      </c>
      <c r="BM186" s="151" t="s">
        <v>507</v>
      </c>
    </row>
    <row r="187" spans="1:65" s="2" customFormat="1" ht="16.5" customHeight="1" x14ac:dyDescent="0.2">
      <c r="A187" s="29"/>
      <c r="B187" s="140"/>
      <c r="C187" s="177" t="s">
        <v>262</v>
      </c>
      <c r="D187" s="177" t="s">
        <v>183</v>
      </c>
      <c r="E187" s="178" t="s">
        <v>508</v>
      </c>
      <c r="F187" s="179" t="s">
        <v>509</v>
      </c>
      <c r="G187" s="180" t="s">
        <v>236</v>
      </c>
      <c r="H187" s="181">
        <v>114</v>
      </c>
      <c r="I187" s="182"/>
      <c r="J187" s="182">
        <f>ROUND(I187*H187,2)</f>
        <v>0</v>
      </c>
      <c r="K187" s="179" t="s">
        <v>330</v>
      </c>
      <c r="L187" s="183"/>
      <c r="M187" s="184" t="s">
        <v>1</v>
      </c>
      <c r="N187" s="185" t="s">
        <v>37</v>
      </c>
      <c r="O187" s="149">
        <v>0</v>
      </c>
      <c r="P187" s="149">
        <f>O187*H187</f>
        <v>0</v>
      </c>
      <c r="Q187" s="149">
        <v>2.0000000000000002E-5</v>
      </c>
      <c r="R187" s="149">
        <f>Q187*H187</f>
        <v>2.2800000000000003E-3</v>
      </c>
      <c r="S187" s="149">
        <v>0</v>
      </c>
      <c r="T187" s="150">
        <f>S187*H187</f>
        <v>0</v>
      </c>
      <c r="U187" s="29"/>
      <c r="V187" s="29"/>
      <c r="W187" s="29"/>
      <c r="X187" s="29"/>
      <c r="Y187" s="29"/>
      <c r="Z187" s="29"/>
      <c r="AA187" s="29"/>
      <c r="AB187" s="29"/>
      <c r="AC187" s="29"/>
      <c r="AD187" s="29"/>
      <c r="AE187" s="29"/>
      <c r="AR187" s="151" t="s">
        <v>187</v>
      </c>
      <c r="AT187" s="151" t="s">
        <v>183</v>
      </c>
      <c r="AU187" s="151" t="s">
        <v>82</v>
      </c>
      <c r="AY187" s="17" t="s">
        <v>157</v>
      </c>
      <c r="BE187" s="152">
        <f>IF(N187="základní",J187,0)</f>
        <v>0</v>
      </c>
      <c r="BF187" s="152">
        <f>IF(N187="snížená",J187,0)</f>
        <v>0</v>
      </c>
      <c r="BG187" s="152">
        <f>IF(N187="zákl. přenesená",J187,0)</f>
        <v>0</v>
      </c>
      <c r="BH187" s="152">
        <f>IF(N187="sníž. přenesená",J187,0)</f>
        <v>0</v>
      </c>
      <c r="BI187" s="152">
        <f>IF(N187="nulová",J187,0)</f>
        <v>0</v>
      </c>
      <c r="BJ187" s="17" t="s">
        <v>80</v>
      </c>
      <c r="BK187" s="152">
        <f>ROUND(I187*H187,2)</f>
        <v>0</v>
      </c>
      <c r="BL187" s="17" t="s">
        <v>165</v>
      </c>
      <c r="BM187" s="151" t="s">
        <v>510</v>
      </c>
    </row>
    <row r="188" spans="1:65" s="2" customFormat="1" ht="134.25" customHeight="1" x14ac:dyDescent="0.2">
      <c r="A188" s="29"/>
      <c r="B188" s="140"/>
      <c r="C188" s="141" t="s">
        <v>267</v>
      </c>
      <c r="D188" s="141" t="s">
        <v>160</v>
      </c>
      <c r="E188" s="142" t="s">
        <v>256</v>
      </c>
      <c r="F188" s="143" t="s">
        <v>257</v>
      </c>
      <c r="G188" s="144" t="s">
        <v>215</v>
      </c>
      <c r="H188" s="145">
        <v>6.1529999999999996</v>
      </c>
      <c r="I188" s="146"/>
      <c r="J188" s="146">
        <f>ROUND(I188*H188,2)</f>
        <v>0</v>
      </c>
      <c r="K188" s="143" t="s">
        <v>164</v>
      </c>
      <c r="L188" s="30"/>
      <c r="M188" s="147" t="s">
        <v>1</v>
      </c>
      <c r="N188" s="148" t="s">
        <v>37</v>
      </c>
      <c r="O188" s="149">
        <v>0</v>
      </c>
      <c r="P188" s="149">
        <f>O188*H188</f>
        <v>0</v>
      </c>
      <c r="Q188" s="149">
        <v>0</v>
      </c>
      <c r="R188" s="149">
        <f>Q188*H188</f>
        <v>0</v>
      </c>
      <c r="S188" s="149">
        <v>0</v>
      </c>
      <c r="T188" s="150">
        <f>S188*H188</f>
        <v>0</v>
      </c>
      <c r="U188" s="29"/>
      <c r="V188" s="29"/>
      <c r="W188" s="29"/>
      <c r="X188" s="29"/>
      <c r="Y188" s="29"/>
      <c r="Z188" s="29"/>
      <c r="AA188" s="29"/>
      <c r="AB188" s="29"/>
      <c r="AC188" s="29"/>
      <c r="AD188" s="29"/>
      <c r="AE188" s="29"/>
      <c r="AR188" s="151" t="s">
        <v>165</v>
      </c>
      <c r="AT188" s="151" t="s">
        <v>160</v>
      </c>
      <c r="AU188" s="151" t="s">
        <v>82</v>
      </c>
      <c r="AY188" s="17" t="s">
        <v>157</v>
      </c>
      <c r="BE188" s="152">
        <f>IF(N188="základní",J188,0)</f>
        <v>0</v>
      </c>
      <c r="BF188" s="152">
        <f>IF(N188="snížená",J188,0)</f>
        <v>0</v>
      </c>
      <c r="BG188" s="152">
        <f>IF(N188="zákl. přenesená",J188,0)</f>
        <v>0</v>
      </c>
      <c r="BH188" s="152">
        <f>IF(N188="sníž. přenesená",J188,0)</f>
        <v>0</v>
      </c>
      <c r="BI188" s="152">
        <f>IF(N188="nulová",J188,0)</f>
        <v>0</v>
      </c>
      <c r="BJ188" s="17" t="s">
        <v>80</v>
      </c>
      <c r="BK188" s="152">
        <f>ROUND(I188*H188,2)</f>
        <v>0</v>
      </c>
      <c r="BL188" s="17" t="s">
        <v>165</v>
      </c>
      <c r="BM188" s="151" t="s">
        <v>258</v>
      </c>
    </row>
    <row r="189" spans="1:65" s="2" customFormat="1" ht="78" x14ac:dyDescent="0.2">
      <c r="A189" s="29"/>
      <c r="B189" s="30"/>
      <c r="C189" s="29"/>
      <c r="D189" s="153" t="s">
        <v>167</v>
      </c>
      <c r="E189" s="29"/>
      <c r="F189" s="154" t="s">
        <v>259</v>
      </c>
      <c r="G189" s="29"/>
      <c r="H189" s="29"/>
      <c r="I189" s="29"/>
      <c r="J189" s="29"/>
      <c r="K189" s="29"/>
      <c r="L189" s="30"/>
      <c r="M189" s="155"/>
      <c r="N189" s="156"/>
      <c r="O189" s="55"/>
      <c r="P189" s="55"/>
      <c r="Q189" s="55"/>
      <c r="R189" s="55"/>
      <c r="S189" s="55"/>
      <c r="T189" s="56"/>
      <c r="U189" s="29"/>
      <c r="V189" s="29"/>
      <c r="W189" s="29"/>
      <c r="X189" s="29"/>
      <c r="Y189" s="29"/>
      <c r="Z189" s="29"/>
      <c r="AA189" s="29"/>
      <c r="AB189" s="29"/>
      <c r="AC189" s="29"/>
      <c r="AD189" s="29"/>
      <c r="AE189" s="29"/>
      <c r="AT189" s="17" t="s">
        <v>167</v>
      </c>
      <c r="AU189" s="17" t="s">
        <v>82</v>
      </c>
    </row>
    <row r="190" spans="1:65" s="13" customFormat="1" x14ac:dyDescent="0.2">
      <c r="B190" s="157"/>
      <c r="D190" s="153" t="s">
        <v>169</v>
      </c>
      <c r="E190" s="158" t="s">
        <v>1</v>
      </c>
      <c r="F190" s="159" t="s">
        <v>474</v>
      </c>
      <c r="H190" s="158" t="s">
        <v>1</v>
      </c>
      <c r="L190" s="157"/>
      <c r="M190" s="160"/>
      <c r="N190" s="161"/>
      <c r="O190" s="161"/>
      <c r="P190" s="161"/>
      <c r="Q190" s="161"/>
      <c r="R190" s="161"/>
      <c r="S190" s="161"/>
      <c r="T190" s="162"/>
      <c r="AT190" s="158" t="s">
        <v>169</v>
      </c>
      <c r="AU190" s="158" t="s">
        <v>82</v>
      </c>
      <c r="AV190" s="13" t="s">
        <v>80</v>
      </c>
      <c r="AW190" s="13" t="s">
        <v>171</v>
      </c>
      <c r="AX190" s="13" t="s">
        <v>72</v>
      </c>
      <c r="AY190" s="158" t="s">
        <v>157</v>
      </c>
    </row>
    <row r="191" spans="1:65" s="14" customFormat="1" ht="22.5" x14ac:dyDescent="0.2">
      <c r="B191" s="163"/>
      <c r="D191" s="153" t="s">
        <v>169</v>
      </c>
      <c r="E191" s="164" t="s">
        <v>1</v>
      </c>
      <c r="F191" s="165" t="s">
        <v>511</v>
      </c>
      <c r="H191" s="166">
        <v>6.1530000000000005</v>
      </c>
      <c r="L191" s="163"/>
      <c r="M191" s="167"/>
      <c r="N191" s="168"/>
      <c r="O191" s="168"/>
      <c r="P191" s="168"/>
      <c r="Q191" s="168"/>
      <c r="R191" s="168"/>
      <c r="S191" s="168"/>
      <c r="T191" s="169"/>
      <c r="AT191" s="164" t="s">
        <v>169</v>
      </c>
      <c r="AU191" s="164" t="s">
        <v>82</v>
      </c>
      <c r="AV191" s="14" t="s">
        <v>82</v>
      </c>
      <c r="AW191" s="14" t="s">
        <v>171</v>
      </c>
      <c r="AX191" s="14" t="s">
        <v>72</v>
      </c>
      <c r="AY191" s="164" t="s">
        <v>157</v>
      </c>
    </row>
    <row r="192" spans="1:65" s="15" customFormat="1" x14ac:dyDescent="0.2">
      <c r="B192" s="170"/>
      <c r="D192" s="153" t="s">
        <v>169</v>
      </c>
      <c r="E192" s="171" t="s">
        <v>1</v>
      </c>
      <c r="F192" s="172" t="s">
        <v>175</v>
      </c>
      <c r="H192" s="173">
        <v>6.1530000000000005</v>
      </c>
      <c r="L192" s="170"/>
      <c r="M192" s="174"/>
      <c r="N192" s="175"/>
      <c r="O192" s="175"/>
      <c r="P192" s="175"/>
      <c r="Q192" s="175"/>
      <c r="R192" s="175"/>
      <c r="S192" s="175"/>
      <c r="T192" s="176"/>
      <c r="AT192" s="171" t="s">
        <v>169</v>
      </c>
      <c r="AU192" s="171" t="s">
        <v>82</v>
      </c>
      <c r="AV192" s="15" t="s">
        <v>165</v>
      </c>
      <c r="AW192" s="15" t="s">
        <v>171</v>
      </c>
      <c r="AX192" s="15" t="s">
        <v>80</v>
      </c>
      <c r="AY192" s="171" t="s">
        <v>157</v>
      </c>
    </row>
    <row r="193" spans="1:65" s="2" customFormat="1" ht="128.65" customHeight="1" x14ac:dyDescent="0.2">
      <c r="A193" s="29"/>
      <c r="B193" s="140"/>
      <c r="C193" s="141" t="s">
        <v>272</v>
      </c>
      <c r="D193" s="141" t="s">
        <v>160</v>
      </c>
      <c r="E193" s="142" t="s">
        <v>263</v>
      </c>
      <c r="F193" s="143" t="s">
        <v>264</v>
      </c>
      <c r="G193" s="144" t="s">
        <v>215</v>
      </c>
      <c r="H193" s="145">
        <v>6.1529999999999996</v>
      </c>
      <c r="I193" s="146"/>
      <c r="J193" s="146">
        <f>ROUND(I193*H193,2)</f>
        <v>0</v>
      </c>
      <c r="K193" s="143" t="s">
        <v>164</v>
      </c>
      <c r="L193" s="30"/>
      <c r="M193" s="147" t="s">
        <v>1</v>
      </c>
      <c r="N193" s="148" t="s">
        <v>37</v>
      </c>
      <c r="O193" s="149">
        <v>0</v>
      </c>
      <c r="P193" s="149">
        <f>O193*H193</f>
        <v>0</v>
      </c>
      <c r="Q193" s="149">
        <v>0</v>
      </c>
      <c r="R193" s="149">
        <f>Q193*H193</f>
        <v>0</v>
      </c>
      <c r="S193" s="149">
        <v>0</v>
      </c>
      <c r="T193" s="150">
        <f>S193*H193</f>
        <v>0</v>
      </c>
      <c r="U193" s="29"/>
      <c r="V193" s="29"/>
      <c r="W193" s="29"/>
      <c r="X193" s="29"/>
      <c r="Y193" s="29"/>
      <c r="Z193" s="29"/>
      <c r="AA193" s="29"/>
      <c r="AB193" s="29"/>
      <c r="AC193" s="29"/>
      <c r="AD193" s="29"/>
      <c r="AE193" s="29"/>
      <c r="AR193" s="151" t="s">
        <v>165</v>
      </c>
      <c r="AT193" s="151" t="s">
        <v>160</v>
      </c>
      <c r="AU193" s="151" t="s">
        <v>82</v>
      </c>
      <c r="AY193" s="17" t="s">
        <v>157</v>
      </c>
      <c r="BE193" s="152">
        <f>IF(N193="základní",J193,0)</f>
        <v>0</v>
      </c>
      <c r="BF193" s="152">
        <f>IF(N193="snížená",J193,0)</f>
        <v>0</v>
      </c>
      <c r="BG193" s="152">
        <f>IF(N193="zákl. přenesená",J193,0)</f>
        <v>0</v>
      </c>
      <c r="BH193" s="152">
        <f>IF(N193="sníž. přenesená",J193,0)</f>
        <v>0</v>
      </c>
      <c r="BI193" s="152">
        <f>IF(N193="nulová",J193,0)</f>
        <v>0</v>
      </c>
      <c r="BJ193" s="17" t="s">
        <v>80</v>
      </c>
      <c r="BK193" s="152">
        <f>ROUND(I193*H193,2)</f>
        <v>0</v>
      </c>
      <c r="BL193" s="17" t="s">
        <v>165</v>
      </c>
      <c r="BM193" s="151" t="s">
        <v>265</v>
      </c>
    </row>
    <row r="194" spans="1:65" s="2" customFormat="1" ht="78" x14ac:dyDescent="0.2">
      <c r="A194" s="29"/>
      <c r="B194" s="30"/>
      <c r="C194" s="29"/>
      <c r="D194" s="153" t="s">
        <v>167</v>
      </c>
      <c r="E194" s="29"/>
      <c r="F194" s="154" t="s">
        <v>266</v>
      </c>
      <c r="G194" s="29"/>
      <c r="H194" s="29"/>
      <c r="I194" s="29"/>
      <c r="J194" s="29"/>
      <c r="K194" s="29"/>
      <c r="L194" s="30"/>
      <c r="M194" s="155"/>
      <c r="N194" s="156"/>
      <c r="O194" s="55"/>
      <c r="P194" s="55"/>
      <c r="Q194" s="55"/>
      <c r="R194" s="55"/>
      <c r="S194" s="55"/>
      <c r="T194" s="56"/>
      <c r="U194" s="29"/>
      <c r="V194" s="29"/>
      <c r="W194" s="29"/>
      <c r="X194" s="29"/>
      <c r="Y194" s="29"/>
      <c r="Z194" s="29"/>
      <c r="AA194" s="29"/>
      <c r="AB194" s="29"/>
      <c r="AC194" s="29"/>
      <c r="AD194" s="29"/>
      <c r="AE194" s="29"/>
      <c r="AT194" s="17" t="s">
        <v>167</v>
      </c>
      <c r="AU194" s="17" t="s">
        <v>82</v>
      </c>
    </row>
    <row r="195" spans="1:65" s="13" customFormat="1" x14ac:dyDescent="0.2">
      <c r="B195" s="157"/>
      <c r="D195" s="153" t="s">
        <v>169</v>
      </c>
      <c r="E195" s="158" t="s">
        <v>1</v>
      </c>
      <c r="F195" s="159" t="s">
        <v>474</v>
      </c>
      <c r="H195" s="158" t="s">
        <v>1</v>
      </c>
      <c r="L195" s="157"/>
      <c r="M195" s="160"/>
      <c r="N195" s="161"/>
      <c r="O195" s="161"/>
      <c r="P195" s="161"/>
      <c r="Q195" s="161"/>
      <c r="R195" s="161"/>
      <c r="S195" s="161"/>
      <c r="T195" s="162"/>
      <c r="AT195" s="158" t="s">
        <v>169</v>
      </c>
      <c r="AU195" s="158" t="s">
        <v>82</v>
      </c>
      <c r="AV195" s="13" t="s">
        <v>80</v>
      </c>
      <c r="AW195" s="13" t="s">
        <v>171</v>
      </c>
      <c r="AX195" s="13" t="s">
        <v>72</v>
      </c>
      <c r="AY195" s="158" t="s">
        <v>157</v>
      </c>
    </row>
    <row r="196" spans="1:65" s="14" customFormat="1" ht="22.5" x14ac:dyDescent="0.2">
      <c r="B196" s="163"/>
      <c r="D196" s="153" t="s">
        <v>169</v>
      </c>
      <c r="E196" s="164" t="s">
        <v>1</v>
      </c>
      <c r="F196" s="165" t="s">
        <v>511</v>
      </c>
      <c r="H196" s="166">
        <v>6.1530000000000005</v>
      </c>
      <c r="L196" s="163"/>
      <c r="M196" s="167"/>
      <c r="N196" s="168"/>
      <c r="O196" s="168"/>
      <c r="P196" s="168"/>
      <c r="Q196" s="168"/>
      <c r="R196" s="168"/>
      <c r="S196" s="168"/>
      <c r="T196" s="169"/>
      <c r="AT196" s="164" t="s">
        <v>169</v>
      </c>
      <c r="AU196" s="164" t="s">
        <v>82</v>
      </c>
      <c r="AV196" s="14" t="s">
        <v>82</v>
      </c>
      <c r="AW196" s="14" t="s">
        <v>171</v>
      </c>
      <c r="AX196" s="14" t="s">
        <v>72</v>
      </c>
      <c r="AY196" s="164" t="s">
        <v>157</v>
      </c>
    </row>
    <row r="197" spans="1:65" s="15" customFormat="1" x14ac:dyDescent="0.2">
      <c r="B197" s="170"/>
      <c r="D197" s="153" t="s">
        <v>169</v>
      </c>
      <c r="E197" s="171" t="s">
        <v>1</v>
      </c>
      <c r="F197" s="172" t="s">
        <v>175</v>
      </c>
      <c r="H197" s="173">
        <v>6.1530000000000005</v>
      </c>
      <c r="L197" s="170"/>
      <c r="M197" s="174"/>
      <c r="N197" s="175"/>
      <c r="O197" s="175"/>
      <c r="P197" s="175"/>
      <c r="Q197" s="175"/>
      <c r="R197" s="175"/>
      <c r="S197" s="175"/>
      <c r="T197" s="176"/>
      <c r="AT197" s="171" t="s">
        <v>169</v>
      </c>
      <c r="AU197" s="171" t="s">
        <v>82</v>
      </c>
      <c r="AV197" s="15" t="s">
        <v>165</v>
      </c>
      <c r="AW197" s="15" t="s">
        <v>171</v>
      </c>
      <c r="AX197" s="15" t="s">
        <v>80</v>
      </c>
      <c r="AY197" s="171" t="s">
        <v>157</v>
      </c>
    </row>
    <row r="198" spans="1:65" s="2" customFormat="1" ht="134.25" customHeight="1" x14ac:dyDescent="0.2">
      <c r="A198" s="29"/>
      <c r="B198" s="140"/>
      <c r="C198" s="141" t="s">
        <v>290</v>
      </c>
      <c r="D198" s="141" t="s">
        <v>160</v>
      </c>
      <c r="E198" s="142" t="s">
        <v>268</v>
      </c>
      <c r="F198" s="143" t="s">
        <v>269</v>
      </c>
      <c r="G198" s="144" t="s">
        <v>215</v>
      </c>
      <c r="H198" s="145">
        <v>6.12</v>
      </c>
      <c r="I198" s="146"/>
      <c r="J198" s="146">
        <f>ROUND(I198*H198,2)</f>
        <v>0</v>
      </c>
      <c r="K198" s="143" t="s">
        <v>164</v>
      </c>
      <c r="L198" s="30"/>
      <c r="M198" s="147" t="s">
        <v>1</v>
      </c>
      <c r="N198" s="148" t="s">
        <v>37</v>
      </c>
      <c r="O198" s="149">
        <v>0</v>
      </c>
      <c r="P198" s="149">
        <f>O198*H198</f>
        <v>0</v>
      </c>
      <c r="Q198" s="149">
        <v>0</v>
      </c>
      <c r="R198" s="149">
        <f>Q198*H198</f>
        <v>0</v>
      </c>
      <c r="S198" s="149">
        <v>0</v>
      </c>
      <c r="T198" s="150">
        <f>S198*H198</f>
        <v>0</v>
      </c>
      <c r="U198" s="29"/>
      <c r="V198" s="29"/>
      <c r="W198" s="29"/>
      <c r="X198" s="29"/>
      <c r="Y198" s="29"/>
      <c r="Z198" s="29"/>
      <c r="AA198" s="29"/>
      <c r="AB198" s="29"/>
      <c r="AC198" s="29"/>
      <c r="AD198" s="29"/>
      <c r="AE198" s="29"/>
      <c r="AR198" s="151" t="s">
        <v>165</v>
      </c>
      <c r="AT198" s="151" t="s">
        <v>160</v>
      </c>
      <c r="AU198" s="151" t="s">
        <v>82</v>
      </c>
      <c r="AY198" s="17" t="s">
        <v>157</v>
      </c>
      <c r="BE198" s="152">
        <f>IF(N198="základní",J198,0)</f>
        <v>0</v>
      </c>
      <c r="BF198" s="152">
        <f>IF(N198="snížená",J198,0)</f>
        <v>0</v>
      </c>
      <c r="BG198" s="152">
        <f>IF(N198="zákl. přenesená",J198,0)</f>
        <v>0</v>
      </c>
      <c r="BH198" s="152">
        <f>IF(N198="sníž. přenesená",J198,0)</f>
        <v>0</v>
      </c>
      <c r="BI198" s="152">
        <f>IF(N198="nulová",J198,0)</f>
        <v>0</v>
      </c>
      <c r="BJ198" s="17" t="s">
        <v>80</v>
      </c>
      <c r="BK198" s="152">
        <f>ROUND(I198*H198,2)</f>
        <v>0</v>
      </c>
      <c r="BL198" s="17" t="s">
        <v>165</v>
      </c>
      <c r="BM198" s="151" t="s">
        <v>270</v>
      </c>
    </row>
    <row r="199" spans="1:65" s="2" customFormat="1" ht="78" x14ac:dyDescent="0.2">
      <c r="A199" s="29"/>
      <c r="B199" s="30"/>
      <c r="C199" s="29"/>
      <c r="D199" s="153" t="s">
        <v>167</v>
      </c>
      <c r="E199" s="29"/>
      <c r="F199" s="154" t="s">
        <v>271</v>
      </c>
      <c r="G199" s="29"/>
      <c r="H199" s="29"/>
      <c r="I199" s="29"/>
      <c r="J199" s="29"/>
      <c r="K199" s="29"/>
      <c r="L199" s="30"/>
      <c r="M199" s="155"/>
      <c r="N199" s="156"/>
      <c r="O199" s="55"/>
      <c r="P199" s="55"/>
      <c r="Q199" s="55"/>
      <c r="R199" s="55"/>
      <c r="S199" s="55"/>
      <c r="T199" s="56"/>
      <c r="U199" s="29"/>
      <c r="V199" s="29"/>
      <c r="W199" s="29"/>
      <c r="X199" s="29"/>
      <c r="Y199" s="29"/>
      <c r="Z199" s="29"/>
      <c r="AA199" s="29"/>
      <c r="AB199" s="29"/>
      <c r="AC199" s="29"/>
      <c r="AD199" s="29"/>
      <c r="AE199" s="29"/>
      <c r="AT199" s="17" t="s">
        <v>167</v>
      </c>
      <c r="AU199" s="17" t="s">
        <v>82</v>
      </c>
    </row>
    <row r="200" spans="1:65" s="13" customFormat="1" x14ac:dyDescent="0.2">
      <c r="B200" s="157"/>
      <c r="D200" s="153" t="s">
        <v>169</v>
      </c>
      <c r="E200" s="158" t="s">
        <v>1</v>
      </c>
      <c r="F200" s="159" t="s">
        <v>474</v>
      </c>
      <c r="H200" s="158" t="s">
        <v>1</v>
      </c>
      <c r="L200" s="157"/>
      <c r="M200" s="160"/>
      <c r="N200" s="161"/>
      <c r="O200" s="161"/>
      <c r="P200" s="161"/>
      <c r="Q200" s="161"/>
      <c r="R200" s="161"/>
      <c r="S200" s="161"/>
      <c r="T200" s="162"/>
      <c r="AT200" s="158" t="s">
        <v>169</v>
      </c>
      <c r="AU200" s="158" t="s">
        <v>82</v>
      </c>
      <c r="AV200" s="13" t="s">
        <v>80</v>
      </c>
      <c r="AW200" s="13" t="s">
        <v>171</v>
      </c>
      <c r="AX200" s="13" t="s">
        <v>72</v>
      </c>
      <c r="AY200" s="158" t="s">
        <v>157</v>
      </c>
    </row>
    <row r="201" spans="1:65" s="14" customFormat="1" ht="22.5" x14ac:dyDescent="0.2">
      <c r="B201" s="163"/>
      <c r="D201" s="153" t="s">
        <v>169</v>
      </c>
      <c r="E201" s="164" t="s">
        <v>1</v>
      </c>
      <c r="F201" s="165" t="s">
        <v>512</v>
      </c>
      <c r="H201" s="166">
        <v>6.1197700000000008</v>
      </c>
      <c r="L201" s="163"/>
      <c r="M201" s="167"/>
      <c r="N201" s="168"/>
      <c r="O201" s="168"/>
      <c r="P201" s="168"/>
      <c r="Q201" s="168"/>
      <c r="R201" s="168"/>
      <c r="S201" s="168"/>
      <c r="T201" s="169"/>
      <c r="AT201" s="164" t="s">
        <v>169</v>
      </c>
      <c r="AU201" s="164" t="s">
        <v>82</v>
      </c>
      <c r="AV201" s="14" t="s">
        <v>82</v>
      </c>
      <c r="AW201" s="14" t="s">
        <v>171</v>
      </c>
      <c r="AX201" s="14" t="s">
        <v>72</v>
      </c>
      <c r="AY201" s="164" t="s">
        <v>157</v>
      </c>
    </row>
    <row r="202" spans="1:65" s="15" customFormat="1" x14ac:dyDescent="0.2">
      <c r="B202" s="170"/>
      <c r="D202" s="153" t="s">
        <v>169</v>
      </c>
      <c r="E202" s="171" t="s">
        <v>1</v>
      </c>
      <c r="F202" s="172" t="s">
        <v>175</v>
      </c>
      <c r="H202" s="173">
        <v>6.1197700000000008</v>
      </c>
      <c r="L202" s="170"/>
      <c r="M202" s="174"/>
      <c r="N202" s="175"/>
      <c r="O202" s="175"/>
      <c r="P202" s="175"/>
      <c r="Q202" s="175"/>
      <c r="R202" s="175"/>
      <c r="S202" s="175"/>
      <c r="T202" s="176"/>
      <c r="AT202" s="171" t="s">
        <v>169</v>
      </c>
      <c r="AU202" s="171" t="s">
        <v>82</v>
      </c>
      <c r="AV202" s="15" t="s">
        <v>165</v>
      </c>
      <c r="AW202" s="15" t="s">
        <v>171</v>
      </c>
      <c r="AX202" s="15" t="s">
        <v>80</v>
      </c>
      <c r="AY202" s="171" t="s">
        <v>157</v>
      </c>
    </row>
    <row r="203" spans="1:65" s="2" customFormat="1" ht="134.25" customHeight="1" x14ac:dyDescent="0.2">
      <c r="A203" s="29"/>
      <c r="B203" s="140"/>
      <c r="C203" s="141" t="s">
        <v>300</v>
      </c>
      <c r="D203" s="141" t="s">
        <v>160</v>
      </c>
      <c r="E203" s="142" t="s">
        <v>513</v>
      </c>
      <c r="F203" s="143" t="s">
        <v>514</v>
      </c>
      <c r="G203" s="144" t="s">
        <v>275</v>
      </c>
      <c r="H203" s="145">
        <v>49.85</v>
      </c>
      <c r="I203" s="146"/>
      <c r="J203" s="146">
        <f>ROUND(I203*H203,2)</f>
        <v>0</v>
      </c>
      <c r="K203" s="143" t="s">
        <v>164</v>
      </c>
      <c r="L203" s="30"/>
      <c r="M203" s="147" t="s">
        <v>1</v>
      </c>
      <c r="N203" s="148" t="s">
        <v>37</v>
      </c>
      <c r="O203" s="149">
        <v>0</v>
      </c>
      <c r="P203" s="149">
        <f>O203*H203</f>
        <v>0</v>
      </c>
      <c r="Q203" s="149">
        <v>0</v>
      </c>
      <c r="R203" s="149">
        <f>Q203*H203</f>
        <v>0</v>
      </c>
      <c r="S203" s="149">
        <v>0</v>
      </c>
      <c r="T203" s="150">
        <f>S203*H203</f>
        <v>0</v>
      </c>
      <c r="U203" s="29"/>
      <c r="V203" s="29"/>
      <c r="W203" s="29"/>
      <c r="X203" s="29"/>
      <c r="Y203" s="29"/>
      <c r="Z203" s="29"/>
      <c r="AA203" s="29"/>
      <c r="AB203" s="29"/>
      <c r="AC203" s="29"/>
      <c r="AD203" s="29"/>
      <c r="AE203" s="29"/>
      <c r="AR203" s="151" t="s">
        <v>165</v>
      </c>
      <c r="AT203" s="151" t="s">
        <v>160</v>
      </c>
      <c r="AU203" s="151" t="s">
        <v>82</v>
      </c>
      <c r="AY203" s="17" t="s">
        <v>157</v>
      </c>
      <c r="BE203" s="152">
        <f>IF(N203="základní",J203,0)</f>
        <v>0</v>
      </c>
      <c r="BF203" s="152">
        <f>IF(N203="snížená",J203,0)</f>
        <v>0</v>
      </c>
      <c r="BG203" s="152">
        <f>IF(N203="zákl. přenesená",J203,0)</f>
        <v>0</v>
      </c>
      <c r="BH203" s="152">
        <f>IF(N203="sníž. přenesená",J203,0)</f>
        <v>0</v>
      </c>
      <c r="BI203" s="152">
        <f>IF(N203="nulová",J203,0)</f>
        <v>0</v>
      </c>
      <c r="BJ203" s="17" t="s">
        <v>80</v>
      </c>
      <c r="BK203" s="152">
        <f>ROUND(I203*H203,2)</f>
        <v>0</v>
      </c>
      <c r="BL203" s="17" t="s">
        <v>165</v>
      </c>
      <c r="BM203" s="151" t="s">
        <v>515</v>
      </c>
    </row>
    <row r="204" spans="1:65" s="2" customFormat="1" ht="78" x14ac:dyDescent="0.2">
      <c r="A204" s="29"/>
      <c r="B204" s="30"/>
      <c r="C204" s="29"/>
      <c r="D204" s="153" t="s">
        <v>167</v>
      </c>
      <c r="E204" s="29"/>
      <c r="F204" s="154" t="s">
        <v>271</v>
      </c>
      <c r="G204" s="29"/>
      <c r="H204" s="29"/>
      <c r="I204" s="29"/>
      <c r="J204" s="29"/>
      <c r="K204" s="29"/>
      <c r="L204" s="30"/>
      <c r="M204" s="155"/>
      <c r="N204" s="156"/>
      <c r="O204" s="55"/>
      <c r="P204" s="55"/>
      <c r="Q204" s="55"/>
      <c r="R204" s="55"/>
      <c r="S204" s="55"/>
      <c r="T204" s="56"/>
      <c r="U204" s="29"/>
      <c r="V204" s="29"/>
      <c r="W204" s="29"/>
      <c r="X204" s="29"/>
      <c r="Y204" s="29"/>
      <c r="Z204" s="29"/>
      <c r="AA204" s="29"/>
      <c r="AB204" s="29"/>
      <c r="AC204" s="29"/>
      <c r="AD204" s="29"/>
      <c r="AE204" s="29"/>
      <c r="AT204" s="17" t="s">
        <v>167</v>
      </c>
      <c r="AU204" s="17" t="s">
        <v>82</v>
      </c>
    </row>
    <row r="205" spans="1:65" s="13" customFormat="1" x14ac:dyDescent="0.2">
      <c r="B205" s="157"/>
      <c r="D205" s="153" t="s">
        <v>169</v>
      </c>
      <c r="E205" s="158" t="s">
        <v>1</v>
      </c>
      <c r="F205" s="159" t="s">
        <v>474</v>
      </c>
      <c r="H205" s="158" t="s">
        <v>1</v>
      </c>
      <c r="L205" s="157"/>
      <c r="M205" s="160"/>
      <c r="N205" s="161"/>
      <c r="O205" s="161"/>
      <c r="P205" s="161"/>
      <c r="Q205" s="161"/>
      <c r="R205" s="161"/>
      <c r="S205" s="161"/>
      <c r="T205" s="162"/>
      <c r="AT205" s="158" t="s">
        <v>169</v>
      </c>
      <c r="AU205" s="158" t="s">
        <v>82</v>
      </c>
      <c r="AV205" s="13" t="s">
        <v>80</v>
      </c>
      <c r="AW205" s="13" t="s">
        <v>171</v>
      </c>
      <c r="AX205" s="13" t="s">
        <v>72</v>
      </c>
      <c r="AY205" s="158" t="s">
        <v>157</v>
      </c>
    </row>
    <row r="206" spans="1:65" s="14" customFormat="1" x14ac:dyDescent="0.2">
      <c r="B206" s="163"/>
      <c r="D206" s="153" t="s">
        <v>169</v>
      </c>
      <c r="E206" s="164" t="s">
        <v>1</v>
      </c>
      <c r="F206" s="165" t="s">
        <v>516</v>
      </c>
      <c r="H206" s="166">
        <v>49.85</v>
      </c>
      <c r="L206" s="163"/>
      <c r="M206" s="167"/>
      <c r="N206" s="168"/>
      <c r="O206" s="168"/>
      <c r="P206" s="168"/>
      <c r="Q206" s="168"/>
      <c r="R206" s="168"/>
      <c r="S206" s="168"/>
      <c r="T206" s="169"/>
      <c r="AT206" s="164" t="s">
        <v>169</v>
      </c>
      <c r="AU206" s="164" t="s">
        <v>82</v>
      </c>
      <c r="AV206" s="14" t="s">
        <v>82</v>
      </c>
      <c r="AW206" s="14" t="s">
        <v>171</v>
      </c>
      <c r="AX206" s="14" t="s">
        <v>80</v>
      </c>
      <c r="AY206" s="164" t="s">
        <v>157</v>
      </c>
    </row>
    <row r="207" spans="1:65" s="2" customFormat="1" ht="16.5" customHeight="1" x14ac:dyDescent="0.2">
      <c r="A207" s="29"/>
      <c r="B207" s="140"/>
      <c r="C207" s="141" t="s">
        <v>7</v>
      </c>
      <c r="D207" s="141" t="s">
        <v>160</v>
      </c>
      <c r="E207" s="142" t="s">
        <v>273</v>
      </c>
      <c r="F207" s="143" t="s">
        <v>274</v>
      </c>
      <c r="G207" s="144" t="s">
        <v>275</v>
      </c>
      <c r="H207" s="145">
        <v>6169.6149999999998</v>
      </c>
      <c r="I207" s="146"/>
      <c r="J207" s="146">
        <f>ROUND(I207*H207,2)</f>
        <v>0</v>
      </c>
      <c r="K207" s="143" t="s">
        <v>1</v>
      </c>
      <c r="L207" s="30"/>
      <c r="M207" s="147" t="s">
        <v>1</v>
      </c>
      <c r="N207" s="148" t="s">
        <v>37</v>
      </c>
      <c r="O207" s="149">
        <v>0</v>
      </c>
      <c r="P207" s="149">
        <f>O207*H207</f>
        <v>0</v>
      </c>
      <c r="Q207" s="149">
        <v>0</v>
      </c>
      <c r="R207" s="149">
        <f>Q207*H207</f>
        <v>0</v>
      </c>
      <c r="S207" s="149">
        <v>0</v>
      </c>
      <c r="T207" s="150">
        <f>S207*H207</f>
        <v>0</v>
      </c>
      <c r="U207" s="29"/>
      <c r="V207" s="29"/>
      <c r="W207" s="29"/>
      <c r="X207" s="29"/>
      <c r="Y207" s="29"/>
      <c r="Z207" s="29"/>
      <c r="AA207" s="29"/>
      <c r="AB207" s="29"/>
      <c r="AC207" s="29"/>
      <c r="AD207" s="29"/>
      <c r="AE207" s="29"/>
      <c r="AR207" s="151" t="s">
        <v>165</v>
      </c>
      <c r="AT207" s="151" t="s">
        <v>160</v>
      </c>
      <c r="AU207" s="151" t="s">
        <v>82</v>
      </c>
      <c r="AY207" s="17" t="s">
        <v>157</v>
      </c>
      <c r="BE207" s="152">
        <f>IF(N207="základní",J207,0)</f>
        <v>0</v>
      </c>
      <c r="BF207" s="152">
        <f>IF(N207="snížená",J207,0)</f>
        <v>0</v>
      </c>
      <c r="BG207" s="152">
        <f>IF(N207="zákl. přenesená",J207,0)</f>
        <v>0</v>
      </c>
      <c r="BH207" s="152">
        <f>IF(N207="sníž. přenesená",J207,0)</f>
        <v>0</v>
      </c>
      <c r="BI207" s="152">
        <f>IF(N207="nulová",J207,0)</f>
        <v>0</v>
      </c>
      <c r="BJ207" s="17" t="s">
        <v>80</v>
      </c>
      <c r="BK207" s="152">
        <f>ROUND(I207*H207,2)</f>
        <v>0</v>
      </c>
      <c r="BL207" s="17" t="s">
        <v>165</v>
      </c>
      <c r="BM207" s="151" t="s">
        <v>276</v>
      </c>
    </row>
    <row r="208" spans="1:65" s="2" customFormat="1" ht="107.25" x14ac:dyDescent="0.2">
      <c r="A208" s="29"/>
      <c r="B208" s="30"/>
      <c r="C208" s="29"/>
      <c r="D208" s="153" t="s">
        <v>167</v>
      </c>
      <c r="E208" s="29"/>
      <c r="F208" s="154" t="s">
        <v>277</v>
      </c>
      <c r="G208" s="29"/>
      <c r="H208" s="29"/>
      <c r="I208" s="29"/>
      <c r="J208" s="29"/>
      <c r="K208" s="29"/>
      <c r="L208" s="30"/>
      <c r="M208" s="155"/>
      <c r="N208" s="156"/>
      <c r="O208" s="55"/>
      <c r="P208" s="55"/>
      <c r="Q208" s="55"/>
      <c r="R208" s="55"/>
      <c r="S208" s="55"/>
      <c r="T208" s="56"/>
      <c r="U208" s="29"/>
      <c r="V208" s="29"/>
      <c r="W208" s="29"/>
      <c r="X208" s="29"/>
      <c r="Y208" s="29"/>
      <c r="Z208" s="29"/>
      <c r="AA208" s="29"/>
      <c r="AB208" s="29"/>
      <c r="AC208" s="29"/>
      <c r="AD208" s="29"/>
      <c r="AE208" s="29"/>
      <c r="AT208" s="17" t="s">
        <v>167</v>
      </c>
      <c r="AU208" s="17" t="s">
        <v>82</v>
      </c>
    </row>
    <row r="209" spans="1:65" s="13" customFormat="1" x14ac:dyDescent="0.2">
      <c r="B209" s="157"/>
      <c r="D209" s="153" t="s">
        <v>169</v>
      </c>
      <c r="E209" s="158" t="s">
        <v>1</v>
      </c>
      <c r="F209" s="159" t="s">
        <v>278</v>
      </c>
      <c r="H209" s="158" t="s">
        <v>1</v>
      </c>
      <c r="L209" s="157"/>
      <c r="M209" s="160"/>
      <c r="N209" s="161"/>
      <c r="O209" s="161"/>
      <c r="P209" s="161"/>
      <c r="Q209" s="161"/>
      <c r="R209" s="161"/>
      <c r="S209" s="161"/>
      <c r="T209" s="162"/>
      <c r="AT209" s="158" t="s">
        <v>169</v>
      </c>
      <c r="AU209" s="158" t="s">
        <v>82</v>
      </c>
      <c r="AV209" s="13" t="s">
        <v>80</v>
      </c>
      <c r="AW209" s="13" t="s">
        <v>171</v>
      </c>
      <c r="AX209" s="13" t="s">
        <v>72</v>
      </c>
      <c r="AY209" s="158" t="s">
        <v>157</v>
      </c>
    </row>
    <row r="210" spans="1:65" s="13" customFormat="1" x14ac:dyDescent="0.2">
      <c r="B210" s="157"/>
      <c r="D210" s="153" t="s">
        <v>169</v>
      </c>
      <c r="E210" s="158" t="s">
        <v>1</v>
      </c>
      <c r="F210" s="159" t="s">
        <v>279</v>
      </c>
      <c r="H210" s="158" t="s">
        <v>1</v>
      </c>
      <c r="L210" s="157"/>
      <c r="M210" s="160"/>
      <c r="N210" s="161"/>
      <c r="O210" s="161"/>
      <c r="P210" s="161"/>
      <c r="Q210" s="161"/>
      <c r="R210" s="161"/>
      <c r="S210" s="161"/>
      <c r="T210" s="162"/>
      <c r="AT210" s="158" t="s">
        <v>169</v>
      </c>
      <c r="AU210" s="158" t="s">
        <v>82</v>
      </c>
      <c r="AV210" s="13" t="s">
        <v>80</v>
      </c>
      <c r="AW210" s="13" t="s">
        <v>171</v>
      </c>
      <c r="AX210" s="13" t="s">
        <v>72</v>
      </c>
      <c r="AY210" s="158" t="s">
        <v>157</v>
      </c>
    </row>
    <row r="211" spans="1:65" s="13" customFormat="1" x14ac:dyDescent="0.2">
      <c r="B211" s="157"/>
      <c r="D211" s="153" t="s">
        <v>169</v>
      </c>
      <c r="E211" s="158" t="s">
        <v>1</v>
      </c>
      <c r="F211" s="159" t="s">
        <v>280</v>
      </c>
      <c r="H211" s="158" t="s">
        <v>1</v>
      </c>
      <c r="L211" s="157"/>
      <c r="M211" s="160"/>
      <c r="N211" s="161"/>
      <c r="O211" s="161"/>
      <c r="P211" s="161"/>
      <c r="Q211" s="161"/>
      <c r="R211" s="161"/>
      <c r="S211" s="161"/>
      <c r="T211" s="162"/>
      <c r="AT211" s="158" t="s">
        <v>169</v>
      </c>
      <c r="AU211" s="158" t="s">
        <v>82</v>
      </c>
      <c r="AV211" s="13" t="s">
        <v>80</v>
      </c>
      <c r="AW211" s="13" t="s">
        <v>171</v>
      </c>
      <c r="AX211" s="13" t="s">
        <v>72</v>
      </c>
      <c r="AY211" s="158" t="s">
        <v>157</v>
      </c>
    </row>
    <row r="212" spans="1:65" s="13" customFormat="1" ht="33.75" x14ac:dyDescent="0.2">
      <c r="B212" s="157"/>
      <c r="D212" s="153" t="s">
        <v>169</v>
      </c>
      <c r="E212" s="158" t="s">
        <v>1</v>
      </c>
      <c r="F212" s="159" t="s">
        <v>281</v>
      </c>
      <c r="H212" s="158" t="s">
        <v>1</v>
      </c>
      <c r="L212" s="157"/>
      <c r="M212" s="160"/>
      <c r="N212" s="161"/>
      <c r="O212" s="161"/>
      <c r="P212" s="161"/>
      <c r="Q212" s="161"/>
      <c r="R212" s="161"/>
      <c r="S212" s="161"/>
      <c r="T212" s="162"/>
      <c r="AT212" s="158" t="s">
        <v>169</v>
      </c>
      <c r="AU212" s="158" t="s">
        <v>82</v>
      </c>
      <c r="AV212" s="13" t="s">
        <v>80</v>
      </c>
      <c r="AW212" s="13" t="s">
        <v>171</v>
      </c>
      <c r="AX212" s="13" t="s">
        <v>72</v>
      </c>
      <c r="AY212" s="158" t="s">
        <v>157</v>
      </c>
    </row>
    <row r="213" spans="1:65" s="13" customFormat="1" ht="22.5" x14ac:dyDescent="0.2">
      <c r="B213" s="157"/>
      <c r="D213" s="153" t="s">
        <v>169</v>
      </c>
      <c r="E213" s="158" t="s">
        <v>1</v>
      </c>
      <c r="F213" s="159" t="s">
        <v>282</v>
      </c>
      <c r="H213" s="158" t="s">
        <v>1</v>
      </c>
      <c r="L213" s="157"/>
      <c r="M213" s="160"/>
      <c r="N213" s="161"/>
      <c r="O213" s="161"/>
      <c r="P213" s="161"/>
      <c r="Q213" s="161"/>
      <c r="R213" s="161"/>
      <c r="S213" s="161"/>
      <c r="T213" s="162"/>
      <c r="AT213" s="158" t="s">
        <v>169</v>
      </c>
      <c r="AU213" s="158" t="s">
        <v>82</v>
      </c>
      <c r="AV213" s="13" t="s">
        <v>80</v>
      </c>
      <c r="AW213" s="13" t="s">
        <v>171</v>
      </c>
      <c r="AX213" s="13" t="s">
        <v>72</v>
      </c>
      <c r="AY213" s="158" t="s">
        <v>157</v>
      </c>
    </row>
    <row r="214" spans="1:65" s="13" customFormat="1" ht="33.75" x14ac:dyDescent="0.2">
      <c r="B214" s="157"/>
      <c r="D214" s="153" t="s">
        <v>169</v>
      </c>
      <c r="E214" s="158" t="s">
        <v>1</v>
      </c>
      <c r="F214" s="159" t="s">
        <v>283</v>
      </c>
      <c r="H214" s="158" t="s">
        <v>1</v>
      </c>
      <c r="L214" s="157"/>
      <c r="M214" s="160"/>
      <c r="N214" s="161"/>
      <c r="O214" s="161"/>
      <c r="P214" s="161"/>
      <c r="Q214" s="161"/>
      <c r="R214" s="161"/>
      <c r="S214" s="161"/>
      <c r="T214" s="162"/>
      <c r="AT214" s="158" t="s">
        <v>169</v>
      </c>
      <c r="AU214" s="158" t="s">
        <v>82</v>
      </c>
      <c r="AV214" s="13" t="s">
        <v>80</v>
      </c>
      <c r="AW214" s="13" t="s">
        <v>171</v>
      </c>
      <c r="AX214" s="13" t="s">
        <v>72</v>
      </c>
      <c r="AY214" s="158" t="s">
        <v>157</v>
      </c>
    </row>
    <row r="215" spans="1:65" s="13" customFormat="1" ht="22.5" x14ac:dyDescent="0.2">
      <c r="B215" s="157"/>
      <c r="D215" s="153" t="s">
        <v>169</v>
      </c>
      <c r="E215" s="158" t="s">
        <v>1</v>
      </c>
      <c r="F215" s="159" t="s">
        <v>284</v>
      </c>
      <c r="H215" s="158" t="s">
        <v>1</v>
      </c>
      <c r="L215" s="157"/>
      <c r="M215" s="160"/>
      <c r="N215" s="161"/>
      <c r="O215" s="161"/>
      <c r="P215" s="161"/>
      <c r="Q215" s="161"/>
      <c r="R215" s="161"/>
      <c r="S215" s="161"/>
      <c r="T215" s="162"/>
      <c r="AT215" s="158" t="s">
        <v>169</v>
      </c>
      <c r="AU215" s="158" t="s">
        <v>82</v>
      </c>
      <c r="AV215" s="13" t="s">
        <v>80</v>
      </c>
      <c r="AW215" s="13" t="s">
        <v>171</v>
      </c>
      <c r="AX215" s="13" t="s">
        <v>72</v>
      </c>
      <c r="AY215" s="158" t="s">
        <v>157</v>
      </c>
    </row>
    <row r="216" spans="1:65" s="13" customFormat="1" ht="22.5" x14ac:dyDescent="0.2">
      <c r="B216" s="157"/>
      <c r="D216" s="153" t="s">
        <v>169</v>
      </c>
      <c r="E216" s="158" t="s">
        <v>1</v>
      </c>
      <c r="F216" s="159" t="s">
        <v>285</v>
      </c>
      <c r="H216" s="158" t="s">
        <v>1</v>
      </c>
      <c r="L216" s="157"/>
      <c r="M216" s="160"/>
      <c r="N216" s="161"/>
      <c r="O216" s="161"/>
      <c r="P216" s="161"/>
      <c r="Q216" s="161"/>
      <c r="R216" s="161"/>
      <c r="S216" s="161"/>
      <c r="T216" s="162"/>
      <c r="AT216" s="158" t="s">
        <v>169</v>
      </c>
      <c r="AU216" s="158" t="s">
        <v>82</v>
      </c>
      <c r="AV216" s="13" t="s">
        <v>80</v>
      </c>
      <c r="AW216" s="13" t="s">
        <v>171</v>
      </c>
      <c r="AX216" s="13" t="s">
        <v>72</v>
      </c>
      <c r="AY216" s="158" t="s">
        <v>157</v>
      </c>
    </row>
    <row r="217" spans="1:65" s="13" customFormat="1" x14ac:dyDescent="0.2">
      <c r="B217" s="157"/>
      <c r="D217" s="153" t="s">
        <v>169</v>
      </c>
      <c r="E217" s="158" t="s">
        <v>1</v>
      </c>
      <c r="F217" s="159" t="s">
        <v>286</v>
      </c>
      <c r="H217" s="158" t="s">
        <v>1</v>
      </c>
      <c r="L217" s="157"/>
      <c r="M217" s="160"/>
      <c r="N217" s="161"/>
      <c r="O217" s="161"/>
      <c r="P217" s="161"/>
      <c r="Q217" s="161"/>
      <c r="R217" s="161"/>
      <c r="S217" s="161"/>
      <c r="T217" s="162"/>
      <c r="AT217" s="158" t="s">
        <v>169</v>
      </c>
      <c r="AU217" s="158" t="s">
        <v>82</v>
      </c>
      <c r="AV217" s="13" t="s">
        <v>80</v>
      </c>
      <c r="AW217" s="13" t="s">
        <v>171</v>
      </c>
      <c r="AX217" s="13" t="s">
        <v>72</v>
      </c>
      <c r="AY217" s="158" t="s">
        <v>157</v>
      </c>
    </row>
    <row r="218" spans="1:65" s="13" customFormat="1" ht="22.5" x14ac:dyDescent="0.2">
      <c r="B218" s="157"/>
      <c r="D218" s="153" t="s">
        <v>169</v>
      </c>
      <c r="E218" s="158" t="s">
        <v>1</v>
      </c>
      <c r="F218" s="159" t="s">
        <v>517</v>
      </c>
      <c r="H218" s="158" t="s">
        <v>1</v>
      </c>
      <c r="L218" s="157"/>
      <c r="M218" s="160"/>
      <c r="N218" s="161"/>
      <c r="O218" s="161"/>
      <c r="P218" s="161"/>
      <c r="Q218" s="161"/>
      <c r="R218" s="161"/>
      <c r="S218" s="161"/>
      <c r="T218" s="162"/>
      <c r="AT218" s="158" t="s">
        <v>169</v>
      </c>
      <c r="AU218" s="158" t="s">
        <v>82</v>
      </c>
      <c r="AV218" s="13" t="s">
        <v>80</v>
      </c>
      <c r="AW218" s="13" t="s">
        <v>171</v>
      </c>
      <c r="AX218" s="13" t="s">
        <v>72</v>
      </c>
      <c r="AY218" s="158" t="s">
        <v>157</v>
      </c>
    </row>
    <row r="219" spans="1:65" s="13" customFormat="1" x14ac:dyDescent="0.2">
      <c r="B219" s="157"/>
      <c r="D219" s="153" t="s">
        <v>169</v>
      </c>
      <c r="E219" s="158" t="s">
        <v>1</v>
      </c>
      <c r="F219" s="159" t="s">
        <v>474</v>
      </c>
      <c r="H219" s="158" t="s">
        <v>1</v>
      </c>
      <c r="L219" s="157"/>
      <c r="M219" s="160"/>
      <c r="N219" s="161"/>
      <c r="O219" s="161"/>
      <c r="P219" s="161"/>
      <c r="Q219" s="161"/>
      <c r="R219" s="161"/>
      <c r="S219" s="161"/>
      <c r="T219" s="162"/>
      <c r="AT219" s="158" t="s">
        <v>169</v>
      </c>
      <c r="AU219" s="158" t="s">
        <v>82</v>
      </c>
      <c r="AV219" s="13" t="s">
        <v>80</v>
      </c>
      <c r="AW219" s="13" t="s">
        <v>171</v>
      </c>
      <c r="AX219" s="13" t="s">
        <v>72</v>
      </c>
      <c r="AY219" s="158" t="s">
        <v>157</v>
      </c>
    </row>
    <row r="220" spans="1:65" s="14" customFormat="1" ht="22.5" x14ac:dyDescent="0.2">
      <c r="B220" s="163"/>
      <c r="D220" s="153" t="s">
        <v>169</v>
      </c>
      <c r="E220" s="164" t="s">
        <v>1</v>
      </c>
      <c r="F220" s="165" t="s">
        <v>518</v>
      </c>
      <c r="H220" s="166">
        <v>6153</v>
      </c>
      <c r="L220" s="163"/>
      <c r="M220" s="167"/>
      <c r="N220" s="168"/>
      <c r="O220" s="168"/>
      <c r="P220" s="168"/>
      <c r="Q220" s="168"/>
      <c r="R220" s="168"/>
      <c r="S220" s="168"/>
      <c r="T220" s="169"/>
      <c r="AT220" s="164" t="s">
        <v>169</v>
      </c>
      <c r="AU220" s="164" t="s">
        <v>82</v>
      </c>
      <c r="AV220" s="14" t="s">
        <v>82</v>
      </c>
      <c r="AW220" s="14" t="s">
        <v>171</v>
      </c>
      <c r="AX220" s="14" t="s">
        <v>72</v>
      </c>
      <c r="AY220" s="164" t="s">
        <v>157</v>
      </c>
    </row>
    <row r="221" spans="1:65" s="14" customFormat="1" x14ac:dyDescent="0.2">
      <c r="B221" s="163"/>
      <c r="D221" s="153" t="s">
        <v>169</v>
      </c>
      <c r="E221" s="164" t="s">
        <v>1</v>
      </c>
      <c r="F221" s="165" t="s">
        <v>519</v>
      </c>
      <c r="H221" s="166">
        <v>16.614999999999998</v>
      </c>
      <c r="L221" s="163"/>
      <c r="M221" s="167"/>
      <c r="N221" s="168"/>
      <c r="O221" s="168"/>
      <c r="P221" s="168"/>
      <c r="Q221" s="168"/>
      <c r="R221" s="168"/>
      <c r="S221" s="168"/>
      <c r="T221" s="169"/>
      <c r="AT221" s="164" t="s">
        <v>169</v>
      </c>
      <c r="AU221" s="164" t="s">
        <v>82</v>
      </c>
      <c r="AV221" s="14" t="s">
        <v>82</v>
      </c>
      <c r="AW221" s="14" t="s">
        <v>171</v>
      </c>
      <c r="AX221" s="14" t="s">
        <v>72</v>
      </c>
      <c r="AY221" s="164" t="s">
        <v>157</v>
      </c>
    </row>
    <row r="222" spans="1:65" s="15" customFormat="1" x14ac:dyDescent="0.2">
      <c r="B222" s="170"/>
      <c r="D222" s="153" t="s">
        <v>169</v>
      </c>
      <c r="E222" s="171" t="s">
        <v>1</v>
      </c>
      <c r="F222" s="172" t="s">
        <v>175</v>
      </c>
      <c r="H222" s="173">
        <v>6169.6149999999998</v>
      </c>
      <c r="L222" s="170"/>
      <c r="M222" s="174"/>
      <c r="N222" s="175"/>
      <c r="O222" s="175"/>
      <c r="P222" s="175"/>
      <c r="Q222" s="175"/>
      <c r="R222" s="175"/>
      <c r="S222" s="175"/>
      <c r="T222" s="176"/>
      <c r="AT222" s="171" t="s">
        <v>169</v>
      </c>
      <c r="AU222" s="171" t="s">
        <v>82</v>
      </c>
      <c r="AV222" s="15" t="s">
        <v>165</v>
      </c>
      <c r="AW222" s="15" t="s">
        <v>171</v>
      </c>
      <c r="AX222" s="15" t="s">
        <v>80</v>
      </c>
      <c r="AY222" s="171" t="s">
        <v>157</v>
      </c>
    </row>
    <row r="223" spans="1:65" s="2" customFormat="1" ht="142.15" customHeight="1" x14ac:dyDescent="0.2">
      <c r="A223" s="29"/>
      <c r="B223" s="140"/>
      <c r="C223" s="141" t="s">
        <v>309</v>
      </c>
      <c r="D223" s="141" t="s">
        <v>160</v>
      </c>
      <c r="E223" s="142" t="s">
        <v>291</v>
      </c>
      <c r="F223" s="143" t="s">
        <v>292</v>
      </c>
      <c r="G223" s="144" t="s">
        <v>293</v>
      </c>
      <c r="H223" s="145">
        <v>94</v>
      </c>
      <c r="I223" s="146"/>
      <c r="J223" s="146">
        <f>ROUND(I223*H223,2)</f>
        <v>0</v>
      </c>
      <c r="K223" s="143" t="s">
        <v>164</v>
      </c>
      <c r="L223" s="30"/>
      <c r="M223" s="147" t="s">
        <v>1</v>
      </c>
      <c r="N223" s="148" t="s">
        <v>37</v>
      </c>
      <c r="O223" s="149">
        <v>0</v>
      </c>
      <c r="P223" s="149">
        <f>O223*H223</f>
        <v>0</v>
      </c>
      <c r="Q223" s="149">
        <v>0</v>
      </c>
      <c r="R223" s="149">
        <f>Q223*H223</f>
        <v>0</v>
      </c>
      <c r="S223" s="149">
        <v>0</v>
      </c>
      <c r="T223" s="150">
        <f>S223*H223</f>
        <v>0</v>
      </c>
      <c r="U223" s="29"/>
      <c r="V223" s="29"/>
      <c r="W223" s="29"/>
      <c r="X223" s="29"/>
      <c r="Y223" s="29"/>
      <c r="Z223" s="29"/>
      <c r="AA223" s="29"/>
      <c r="AB223" s="29"/>
      <c r="AC223" s="29"/>
      <c r="AD223" s="29"/>
      <c r="AE223" s="29"/>
      <c r="AR223" s="151" t="s">
        <v>165</v>
      </c>
      <c r="AT223" s="151" t="s">
        <v>160</v>
      </c>
      <c r="AU223" s="151" t="s">
        <v>82</v>
      </c>
      <c r="AY223" s="17" t="s">
        <v>157</v>
      </c>
      <c r="BE223" s="152">
        <f>IF(N223="základní",J223,0)</f>
        <v>0</v>
      </c>
      <c r="BF223" s="152">
        <f>IF(N223="snížená",J223,0)</f>
        <v>0</v>
      </c>
      <c r="BG223" s="152">
        <f>IF(N223="zákl. přenesená",J223,0)</f>
        <v>0</v>
      </c>
      <c r="BH223" s="152">
        <f>IF(N223="sníž. přenesená",J223,0)</f>
        <v>0</v>
      </c>
      <c r="BI223" s="152">
        <f>IF(N223="nulová",J223,0)</f>
        <v>0</v>
      </c>
      <c r="BJ223" s="17" t="s">
        <v>80</v>
      </c>
      <c r="BK223" s="152">
        <f>ROUND(I223*H223,2)</f>
        <v>0</v>
      </c>
      <c r="BL223" s="17" t="s">
        <v>165</v>
      </c>
      <c r="BM223" s="151" t="s">
        <v>294</v>
      </c>
    </row>
    <row r="224" spans="1:65" s="2" customFormat="1" ht="78" x14ac:dyDescent="0.2">
      <c r="A224" s="29"/>
      <c r="B224" s="30"/>
      <c r="C224" s="29"/>
      <c r="D224" s="153" t="s">
        <v>167</v>
      </c>
      <c r="E224" s="29"/>
      <c r="F224" s="154" t="s">
        <v>295</v>
      </c>
      <c r="G224" s="29"/>
      <c r="H224" s="29"/>
      <c r="I224" s="29"/>
      <c r="J224" s="29"/>
      <c r="K224" s="29"/>
      <c r="L224" s="30"/>
      <c r="M224" s="155"/>
      <c r="N224" s="156"/>
      <c r="O224" s="55"/>
      <c r="P224" s="55"/>
      <c r="Q224" s="55"/>
      <c r="R224" s="55"/>
      <c r="S224" s="55"/>
      <c r="T224" s="56"/>
      <c r="U224" s="29"/>
      <c r="V224" s="29"/>
      <c r="W224" s="29"/>
      <c r="X224" s="29"/>
      <c r="Y224" s="29"/>
      <c r="Z224" s="29"/>
      <c r="AA224" s="29"/>
      <c r="AB224" s="29"/>
      <c r="AC224" s="29"/>
      <c r="AD224" s="29"/>
      <c r="AE224" s="29"/>
      <c r="AT224" s="17" t="s">
        <v>167</v>
      </c>
      <c r="AU224" s="17" t="s">
        <v>82</v>
      </c>
    </row>
    <row r="225" spans="1:65" s="13" customFormat="1" x14ac:dyDescent="0.2">
      <c r="B225" s="157"/>
      <c r="D225" s="153" t="s">
        <v>169</v>
      </c>
      <c r="E225" s="158" t="s">
        <v>1</v>
      </c>
      <c r="F225" s="159" t="s">
        <v>474</v>
      </c>
      <c r="H225" s="158" t="s">
        <v>1</v>
      </c>
      <c r="L225" s="157"/>
      <c r="M225" s="160"/>
      <c r="N225" s="161"/>
      <c r="O225" s="161"/>
      <c r="P225" s="161"/>
      <c r="Q225" s="161"/>
      <c r="R225" s="161"/>
      <c r="S225" s="161"/>
      <c r="T225" s="162"/>
      <c r="AT225" s="158" t="s">
        <v>169</v>
      </c>
      <c r="AU225" s="158" t="s">
        <v>82</v>
      </c>
      <c r="AV225" s="13" t="s">
        <v>80</v>
      </c>
      <c r="AW225" s="13" t="s">
        <v>171</v>
      </c>
      <c r="AX225" s="13" t="s">
        <v>72</v>
      </c>
      <c r="AY225" s="158" t="s">
        <v>157</v>
      </c>
    </row>
    <row r="226" spans="1:65" s="14" customFormat="1" ht="22.5" x14ac:dyDescent="0.2">
      <c r="B226" s="163"/>
      <c r="D226" s="153" t="s">
        <v>169</v>
      </c>
      <c r="E226" s="164" t="s">
        <v>1</v>
      </c>
      <c r="F226" s="165" t="s">
        <v>520</v>
      </c>
      <c r="H226" s="166">
        <v>130</v>
      </c>
      <c r="L226" s="163"/>
      <c r="M226" s="167"/>
      <c r="N226" s="168"/>
      <c r="O226" s="168"/>
      <c r="P226" s="168"/>
      <c r="Q226" s="168"/>
      <c r="R226" s="168"/>
      <c r="S226" s="168"/>
      <c r="T226" s="169"/>
      <c r="AT226" s="164" t="s">
        <v>169</v>
      </c>
      <c r="AU226" s="164" t="s">
        <v>82</v>
      </c>
      <c r="AV226" s="14" t="s">
        <v>82</v>
      </c>
      <c r="AW226" s="14" t="s">
        <v>171</v>
      </c>
      <c r="AX226" s="14" t="s">
        <v>72</v>
      </c>
      <c r="AY226" s="164" t="s">
        <v>157</v>
      </c>
    </row>
    <row r="227" spans="1:65" s="14" customFormat="1" x14ac:dyDescent="0.2">
      <c r="B227" s="163"/>
      <c r="D227" s="153" t="s">
        <v>169</v>
      </c>
      <c r="E227" s="164" t="s">
        <v>1</v>
      </c>
      <c r="F227" s="165" t="s">
        <v>521</v>
      </c>
      <c r="H227" s="166">
        <v>14</v>
      </c>
      <c r="L227" s="163"/>
      <c r="M227" s="167"/>
      <c r="N227" s="168"/>
      <c r="O227" s="168"/>
      <c r="P227" s="168"/>
      <c r="Q227" s="168"/>
      <c r="R227" s="168"/>
      <c r="S227" s="168"/>
      <c r="T227" s="169"/>
      <c r="AT227" s="164" t="s">
        <v>169</v>
      </c>
      <c r="AU227" s="164" t="s">
        <v>82</v>
      </c>
      <c r="AV227" s="14" t="s">
        <v>82</v>
      </c>
      <c r="AW227" s="14" t="s">
        <v>171</v>
      </c>
      <c r="AX227" s="14" t="s">
        <v>72</v>
      </c>
      <c r="AY227" s="164" t="s">
        <v>157</v>
      </c>
    </row>
    <row r="228" spans="1:65" s="14" customFormat="1" x14ac:dyDescent="0.2">
      <c r="B228" s="163"/>
      <c r="D228" s="153" t="s">
        <v>169</v>
      </c>
      <c r="E228" s="164" t="s">
        <v>1</v>
      </c>
      <c r="F228" s="165" t="s">
        <v>522</v>
      </c>
      <c r="H228" s="166">
        <v>-50</v>
      </c>
      <c r="L228" s="163"/>
      <c r="M228" s="167"/>
      <c r="N228" s="168"/>
      <c r="O228" s="168"/>
      <c r="P228" s="168"/>
      <c r="Q228" s="168"/>
      <c r="R228" s="168"/>
      <c r="S228" s="168"/>
      <c r="T228" s="169"/>
      <c r="AT228" s="164" t="s">
        <v>169</v>
      </c>
      <c r="AU228" s="164" t="s">
        <v>82</v>
      </c>
      <c r="AV228" s="14" t="s">
        <v>82</v>
      </c>
      <c r="AW228" s="14" t="s">
        <v>171</v>
      </c>
      <c r="AX228" s="14" t="s">
        <v>72</v>
      </c>
      <c r="AY228" s="164" t="s">
        <v>157</v>
      </c>
    </row>
    <row r="229" spans="1:65" s="15" customFormat="1" x14ac:dyDescent="0.2">
      <c r="B229" s="170"/>
      <c r="D229" s="153" t="s">
        <v>169</v>
      </c>
      <c r="E229" s="171" t="s">
        <v>1</v>
      </c>
      <c r="F229" s="172" t="s">
        <v>175</v>
      </c>
      <c r="H229" s="173">
        <v>94</v>
      </c>
      <c r="L229" s="170"/>
      <c r="M229" s="174"/>
      <c r="N229" s="175"/>
      <c r="O229" s="175"/>
      <c r="P229" s="175"/>
      <c r="Q229" s="175"/>
      <c r="R229" s="175"/>
      <c r="S229" s="175"/>
      <c r="T229" s="176"/>
      <c r="AT229" s="171" t="s">
        <v>169</v>
      </c>
      <c r="AU229" s="171" t="s">
        <v>82</v>
      </c>
      <c r="AV229" s="15" t="s">
        <v>165</v>
      </c>
      <c r="AW229" s="15" t="s">
        <v>171</v>
      </c>
      <c r="AX229" s="15" t="s">
        <v>80</v>
      </c>
      <c r="AY229" s="171" t="s">
        <v>157</v>
      </c>
    </row>
    <row r="230" spans="1:65" s="2" customFormat="1" ht="60" x14ac:dyDescent="0.2">
      <c r="A230" s="29"/>
      <c r="B230" s="140"/>
      <c r="C230" s="141" t="s">
        <v>317</v>
      </c>
      <c r="D230" s="141" t="s">
        <v>160</v>
      </c>
      <c r="E230" s="142" t="s">
        <v>301</v>
      </c>
      <c r="F230" s="143" t="s">
        <v>302</v>
      </c>
      <c r="G230" s="144" t="s">
        <v>236</v>
      </c>
      <c r="H230" s="145">
        <v>158</v>
      </c>
      <c r="I230" s="146"/>
      <c r="J230" s="146">
        <f>ROUND(I230*H230,2)</f>
        <v>0</v>
      </c>
      <c r="K230" s="143" t="s">
        <v>164</v>
      </c>
      <c r="L230" s="30"/>
      <c r="M230" s="147" t="s">
        <v>1</v>
      </c>
      <c r="N230" s="148" t="s">
        <v>37</v>
      </c>
      <c r="O230" s="149">
        <v>0</v>
      </c>
      <c r="P230" s="149">
        <f>O230*H230</f>
        <v>0</v>
      </c>
      <c r="Q230" s="149">
        <v>0</v>
      </c>
      <c r="R230" s="149">
        <f>Q230*H230</f>
        <v>0</v>
      </c>
      <c r="S230" s="149">
        <v>0</v>
      </c>
      <c r="T230" s="150">
        <f>S230*H230</f>
        <v>0</v>
      </c>
      <c r="U230" s="29"/>
      <c r="V230" s="29"/>
      <c r="W230" s="29"/>
      <c r="X230" s="29"/>
      <c r="Y230" s="29"/>
      <c r="Z230" s="29"/>
      <c r="AA230" s="29"/>
      <c r="AB230" s="29"/>
      <c r="AC230" s="29"/>
      <c r="AD230" s="29"/>
      <c r="AE230" s="29"/>
      <c r="AR230" s="151" t="s">
        <v>165</v>
      </c>
      <c r="AT230" s="151" t="s">
        <v>160</v>
      </c>
      <c r="AU230" s="151" t="s">
        <v>82</v>
      </c>
      <c r="AY230" s="17" t="s">
        <v>157</v>
      </c>
      <c r="BE230" s="152">
        <f>IF(N230="základní",J230,0)</f>
        <v>0</v>
      </c>
      <c r="BF230" s="152">
        <f>IF(N230="snížená",J230,0)</f>
        <v>0</v>
      </c>
      <c r="BG230" s="152">
        <f>IF(N230="zákl. přenesená",J230,0)</f>
        <v>0</v>
      </c>
      <c r="BH230" s="152">
        <f>IF(N230="sníž. přenesená",J230,0)</f>
        <v>0</v>
      </c>
      <c r="BI230" s="152">
        <f>IF(N230="nulová",J230,0)</f>
        <v>0</v>
      </c>
      <c r="BJ230" s="17" t="s">
        <v>80</v>
      </c>
      <c r="BK230" s="152">
        <f>ROUND(I230*H230,2)</f>
        <v>0</v>
      </c>
      <c r="BL230" s="17" t="s">
        <v>165</v>
      </c>
      <c r="BM230" s="151" t="s">
        <v>303</v>
      </c>
    </row>
    <row r="231" spans="1:65" s="2" customFormat="1" ht="39" x14ac:dyDescent="0.2">
      <c r="A231" s="29"/>
      <c r="B231" s="30"/>
      <c r="C231" s="29"/>
      <c r="D231" s="153" t="s">
        <v>167</v>
      </c>
      <c r="E231" s="29"/>
      <c r="F231" s="154" t="s">
        <v>304</v>
      </c>
      <c r="G231" s="29"/>
      <c r="H231" s="29"/>
      <c r="I231" s="29"/>
      <c r="J231" s="29"/>
      <c r="K231" s="29"/>
      <c r="L231" s="30"/>
      <c r="M231" s="155"/>
      <c r="N231" s="156"/>
      <c r="O231" s="55"/>
      <c r="P231" s="55"/>
      <c r="Q231" s="55"/>
      <c r="R231" s="55"/>
      <c r="S231" s="55"/>
      <c r="T231" s="56"/>
      <c r="U231" s="29"/>
      <c r="V231" s="29"/>
      <c r="W231" s="29"/>
      <c r="X231" s="29"/>
      <c r="Y231" s="29"/>
      <c r="Z231" s="29"/>
      <c r="AA231" s="29"/>
      <c r="AB231" s="29"/>
      <c r="AC231" s="29"/>
      <c r="AD231" s="29"/>
      <c r="AE231" s="29"/>
      <c r="AT231" s="17" t="s">
        <v>167</v>
      </c>
      <c r="AU231" s="17" t="s">
        <v>82</v>
      </c>
    </row>
    <row r="232" spans="1:65" s="13" customFormat="1" x14ac:dyDescent="0.2">
      <c r="B232" s="157"/>
      <c r="D232" s="153" t="s">
        <v>169</v>
      </c>
      <c r="E232" s="158" t="s">
        <v>1</v>
      </c>
      <c r="F232" s="159" t="s">
        <v>474</v>
      </c>
      <c r="H232" s="158" t="s">
        <v>1</v>
      </c>
      <c r="L232" s="157"/>
      <c r="M232" s="160"/>
      <c r="N232" s="161"/>
      <c r="O232" s="161"/>
      <c r="P232" s="161"/>
      <c r="Q232" s="161"/>
      <c r="R232" s="161"/>
      <c r="S232" s="161"/>
      <c r="T232" s="162"/>
      <c r="AT232" s="158" t="s">
        <v>169</v>
      </c>
      <c r="AU232" s="158" t="s">
        <v>82</v>
      </c>
      <c r="AV232" s="13" t="s">
        <v>80</v>
      </c>
      <c r="AW232" s="13" t="s">
        <v>171</v>
      </c>
      <c r="AX232" s="13" t="s">
        <v>72</v>
      </c>
      <c r="AY232" s="158" t="s">
        <v>157</v>
      </c>
    </row>
    <row r="233" spans="1:65" s="14" customFormat="1" x14ac:dyDescent="0.2">
      <c r="B233" s="163"/>
      <c r="D233" s="153" t="s">
        <v>169</v>
      </c>
      <c r="E233" s="164" t="s">
        <v>1</v>
      </c>
      <c r="F233" s="165" t="s">
        <v>523</v>
      </c>
      <c r="H233" s="166">
        <v>158</v>
      </c>
      <c r="L233" s="163"/>
      <c r="M233" s="167"/>
      <c r="N233" s="168"/>
      <c r="O233" s="168"/>
      <c r="P233" s="168"/>
      <c r="Q233" s="168"/>
      <c r="R233" s="168"/>
      <c r="S233" s="168"/>
      <c r="T233" s="169"/>
      <c r="AT233" s="164" t="s">
        <v>169</v>
      </c>
      <c r="AU233" s="164" t="s">
        <v>82</v>
      </c>
      <c r="AV233" s="14" t="s">
        <v>82</v>
      </c>
      <c r="AW233" s="14" t="s">
        <v>171</v>
      </c>
      <c r="AX233" s="14" t="s">
        <v>72</v>
      </c>
      <c r="AY233" s="164" t="s">
        <v>157</v>
      </c>
    </row>
    <row r="234" spans="1:65" s="15" customFormat="1" x14ac:dyDescent="0.2">
      <c r="B234" s="170"/>
      <c r="D234" s="153" t="s">
        <v>169</v>
      </c>
      <c r="E234" s="171" t="s">
        <v>1</v>
      </c>
      <c r="F234" s="172" t="s">
        <v>175</v>
      </c>
      <c r="H234" s="173">
        <v>158</v>
      </c>
      <c r="L234" s="170"/>
      <c r="M234" s="174"/>
      <c r="N234" s="175"/>
      <c r="O234" s="175"/>
      <c r="P234" s="175"/>
      <c r="Q234" s="175"/>
      <c r="R234" s="175"/>
      <c r="S234" s="175"/>
      <c r="T234" s="176"/>
      <c r="AT234" s="171" t="s">
        <v>169</v>
      </c>
      <c r="AU234" s="171" t="s">
        <v>82</v>
      </c>
      <c r="AV234" s="15" t="s">
        <v>165</v>
      </c>
      <c r="AW234" s="15" t="s">
        <v>171</v>
      </c>
      <c r="AX234" s="15" t="s">
        <v>80</v>
      </c>
      <c r="AY234" s="171" t="s">
        <v>157</v>
      </c>
    </row>
    <row r="235" spans="1:65" s="2" customFormat="1" ht="16.5" customHeight="1" x14ac:dyDescent="0.2">
      <c r="A235" s="29"/>
      <c r="B235" s="140"/>
      <c r="C235" s="177" t="s">
        <v>327</v>
      </c>
      <c r="D235" s="177" t="s">
        <v>183</v>
      </c>
      <c r="E235" s="178" t="s">
        <v>305</v>
      </c>
      <c r="F235" s="179" t="s">
        <v>306</v>
      </c>
      <c r="G235" s="180" t="s">
        <v>236</v>
      </c>
      <c r="H235" s="181">
        <v>158</v>
      </c>
      <c r="I235" s="182"/>
      <c r="J235" s="182">
        <f>ROUND(I235*H235,2)</f>
        <v>0</v>
      </c>
      <c r="K235" s="179" t="s">
        <v>164</v>
      </c>
      <c r="L235" s="183"/>
      <c r="M235" s="184" t="s">
        <v>1</v>
      </c>
      <c r="N235" s="185" t="s">
        <v>37</v>
      </c>
      <c r="O235" s="149">
        <v>0</v>
      </c>
      <c r="P235" s="149">
        <f>O235*H235</f>
        <v>0</v>
      </c>
      <c r="Q235" s="149">
        <v>1.004E-2</v>
      </c>
      <c r="R235" s="149">
        <f>Q235*H235</f>
        <v>1.58632</v>
      </c>
      <c r="S235" s="149">
        <v>0</v>
      </c>
      <c r="T235" s="150">
        <f>S235*H235</f>
        <v>0</v>
      </c>
      <c r="U235" s="29"/>
      <c r="V235" s="29"/>
      <c r="W235" s="29"/>
      <c r="X235" s="29"/>
      <c r="Y235" s="29"/>
      <c r="Z235" s="29"/>
      <c r="AA235" s="29"/>
      <c r="AB235" s="29"/>
      <c r="AC235" s="29"/>
      <c r="AD235" s="29"/>
      <c r="AE235" s="29"/>
      <c r="AR235" s="151" t="s">
        <v>187</v>
      </c>
      <c r="AT235" s="151" t="s">
        <v>183</v>
      </c>
      <c r="AU235" s="151" t="s">
        <v>82</v>
      </c>
      <c r="AY235" s="17" t="s">
        <v>157</v>
      </c>
      <c r="BE235" s="152">
        <f>IF(N235="základní",J235,0)</f>
        <v>0</v>
      </c>
      <c r="BF235" s="152">
        <f>IF(N235="snížená",J235,0)</f>
        <v>0</v>
      </c>
      <c r="BG235" s="152">
        <f>IF(N235="zákl. přenesená",J235,0)</f>
        <v>0</v>
      </c>
      <c r="BH235" s="152">
        <f>IF(N235="sníž. přenesená",J235,0)</f>
        <v>0</v>
      </c>
      <c r="BI235" s="152">
        <f>IF(N235="nulová",J235,0)</f>
        <v>0</v>
      </c>
      <c r="BJ235" s="17" t="s">
        <v>80</v>
      </c>
      <c r="BK235" s="152">
        <f>ROUND(I235*H235,2)</f>
        <v>0</v>
      </c>
      <c r="BL235" s="17" t="s">
        <v>165</v>
      </c>
      <c r="BM235" s="151" t="s">
        <v>307</v>
      </c>
    </row>
    <row r="236" spans="1:65" s="13" customFormat="1" x14ac:dyDescent="0.2">
      <c r="B236" s="157"/>
      <c r="D236" s="153" t="s">
        <v>169</v>
      </c>
      <c r="E236" s="158" t="s">
        <v>1</v>
      </c>
      <c r="F236" s="159" t="s">
        <v>474</v>
      </c>
      <c r="H236" s="158" t="s">
        <v>1</v>
      </c>
      <c r="L236" s="157"/>
      <c r="M236" s="160"/>
      <c r="N236" s="161"/>
      <c r="O236" s="161"/>
      <c r="P236" s="161"/>
      <c r="Q236" s="161"/>
      <c r="R236" s="161"/>
      <c r="S236" s="161"/>
      <c r="T236" s="162"/>
      <c r="AT236" s="158" t="s">
        <v>169</v>
      </c>
      <c r="AU236" s="158" t="s">
        <v>82</v>
      </c>
      <c r="AV236" s="13" t="s">
        <v>80</v>
      </c>
      <c r="AW236" s="13" t="s">
        <v>171</v>
      </c>
      <c r="AX236" s="13" t="s">
        <v>72</v>
      </c>
      <c r="AY236" s="158" t="s">
        <v>157</v>
      </c>
    </row>
    <row r="237" spans="1:65" s="14" customFormat="1" x14ac:dyDescent="0.2">
      <c r="B237" s="163"/>
      <c r="D237" s="153" t="s">
        <v>169</v>
      </c>
      <c r="E237" s="164" t="s">
        <v>1</v>
      </c>
      <c r="F237" s="165" t="s">
        <v>524</v>
      </c>
      <c r="H237" s="166">
        <v>158</v>
      </c>
      <c r="L237" s="163"/>
      <c r="M237" s="167"/>
      <c r="N237" s="168"/>
      <c r="O237" s="168"/>
      <c r="P237" s="168"/>
      <c r="Q237" s="168"/>
      <c r="R237" s="168"/>
      <c r="S237" s="168"/>
      <c r="T237" s="169"/>
      <c r="AT237" s="164" t="s">
        <v>169</v>
      </c>
      <c r="AU237" s="164" t="s">
        <v>82</v>
      </c>
      <c r="AV237" s="14" t="s">
        <v>82</v>
      </c>
      <c r="AW237" s="14" t="s">
        <v>171</v>
      </c>
      <c r="AX237" s="14" t="s">
        <v>72</v>
      </c>
      <c r="AY237" s="164" t="s">
        <v>157</v>
      </c>
    </row>
    <row r="238" spans="1:65" s="15" customFormat="1" x14ac:dyDescent="0.2">
      <c r="B238" s="170"/>
      <c r="D238" s="153" t="s">
        <v>169</v>
      </c>
      <c r="E238" s="171" t="s">
        <v>1</v>
      </c>
      <c r="F238" s="172" t="s">
        <v>175</v>
      </c>
      <c r="H238" s="173">
        <v>158</v>
      </c>
      <c r="L238" s="170"/>
      <c r="M238" s="174"/>
      <c r="N238" s="175"/>
      <c r="O238" s="175"/>
      <c r="P238" s="175"/>
      <c r="Q238" s="175"/>
      <c r="R238" s="175"/>
      <c r="S238" s="175"/>
      <c r="T238" s="176"/>
      <c r="AT238" s="171" t="s">
        <v>169</v>
      </c>
      <c r="AU238" s="171" t="s">
        <v>82</v>
      </c>
      <c r="AV238" s="15" t="s">
        <v>165</v>
      </c>
      <c r="AW238" s="15" t="s">
        <v>171</v>
      </c>
      <c r="AX238" s="15" t="s">
        <v>80</v>
      </c>
      <c r="AY238" s="171" t="s">
        <v>157</v>
      </c>
    </row>
    <row r="239" spans="1:65" s="2" customFormat="1" ht="142.15" customHeight="1" x14ac:dyDescent="0.2">
      <c r="A239" s="29"/>
      <c r="B239" s="140"/>
      <c r="C239" s="141" t="s">
        <v>335</v>
      </c>
      <c r="D239" s="141" t="s">
        <v>160</v>
      </c>
      <c r="E239" s="142" t="s">
        <v>525</v>
      </c>
      <c r="F239" s="143" t="s">
        <v>526</v>
      </c>
      <c r="G239" s="144" t="s">
        <v>275</v>
      </c>
      <c r="H239" s="145">
        <v>53.828000000000003</v>
      </c>
      <c r="I239" s="146"/>
      <c r="J239" s="146">
        <f>ROUND(I239*H239,2)</f>
        <v>0</v>
      </c>
      <c r="K239" s="143" t="s">
        <v>164</v>
      </c>
      <c r="L239" s="30"/>
      <c r="M239" s="147" t="s">
        <v>1</v>
      </c>
      <c r="N239" s="148" t="s">
        <v>37</v>
      </c>
      <c r="O239" s="149">
        <v>0</v>
      </c>
      <c r="P239" s="149">
        <f>O239*H239</f>
        <v>0</v>
      </c>
      <c r="Q239" s="149">
        <v>0</v>
      </c>
      <c r="R239" s="149">
        <f>Q239*H239</f>
        <v>0</v>
      </c>
      <c r="S239" s="149">
        <v>0</v>
      </c>
      <c r="T239" s="150">
        <f>S239*H239</f>
        <v>0</v>
      </c>
      <c r="U239" s="29"/>
      <c r="V239" s="29"/>
      <c r="W239" s="29"/>
      <c r="X239" s="29"/>
      <c r="Y239" s="29"/>
      <c r="Z239" s="29"/>
      <c r="AA239" s="29"/>
      <c r="AB239" s="29"/>
      <c r="AC239" s="29"/>
      <c r="AD239" s="29"/>
      <c r="AE239" s="29"/>
      <c r="AR239" s="151" t="s">
        <v>165</v>
      </c>
      <c r="AT239" s="151" t="s">
        <v>160</v>
      </c>
      <c r="AU239" s="151" t="s">
        <v>82</v>
      </c>
      <c r="AY239" s="17" t="s">
        <v>157</v>
      </c>
      <c r="BE239" s="152">
        <f>IF(N239="základní",J239,0)</f>
        <v>0</v>
      </c>
      <c r="BF239" s="152">
        <f>IF(N239="snížená",J239,0)</f>
        <v>0</v>
      </c>
      <c r="BG239" s="152">
        <f>IF(N239="zákl. přenesená",J239,0)</f>
        <v>0</v>
      </c>
      <c r="BH239" s="152">
        <f>IF(N239="sníž. přenesená",J239,0)</f>
        <v>0</v>
      </c>
      <c r="BI239" s="152">
        <f>IF(N239="nulová",J239,0)</f>
        <v>0</v>
      </c>
      <c r="BJ239" s="17" t="s">
        <v>80</v>
      </c>
      <c r="BK239" s="152">
        <f>ROUND(I239*H239,2)</f>
        <v>0</v>
      </c>
      <c r="BL239" s="17" t="s">
        <v>165</v>
      </c>
      <c r="BM239" s="151" t="s">
        <v>527</v>
      </c>
    </row>
    <row r="240" spans="1:65" s="2" customFormat="1" ht="78" x14ac:dyDescent="0.2">
      <c r="A240" s="29"/>
      <c r="B240" s="30"/>
      <c r="C240" s="29"/>
      <c r="D240" s="153" t="s">
        <v>167</v>
      </c>
      <c r="E240" s="29"/>
      <c r="F240" s="154" t="s">
        <v>528</v>
      </c>
      <c r="G240" s="29"/>
      <c r="H240" s="29"/>
      <c r="I240" s="29"/>
      <c r="J240" s="29"/>
      <c r="K240" s="29"/>
      <c r="L240" s="30"/>
      <c r="M240" s="155"/>
      <c r="N240" s="156"/>
      <c r="O240" s="55"/>
      <c r="P240" s="55"/>
      <c r="Q240" s="55"/>
      <c r="R240" s="55"/>
      <c r="S240" s="55"/>
      <c r="T240" s="56"/>
      <c r="U240" s="29"/>
      <c r="V240" s="29"/>
      <c r="W240" s="29"/>
      <c r="X240" s="29"/>
      <c r="Y240" s="29"/>
      <c r="Z240" s="29"/>
      <c r="AA240" s="29"/>
      <c r="AB240" s="29"/>
      <c r="AC240" s="29"/>
      <c r="AD240" s="29"/>
      <c r="AE240" s="29"/>
      <c r="AT240" s="17" t="s">
        <v>167</v>
      </c>
      <c r="AU240" s="17" t="s">
        <v>82</v>
      </c>
    </row>
    <row r="241" spans="1:65" s="13" customFormat="1" x14ac:dyDescent="0.2">
      <c r="B241" s="157"/>
      <c r="D241" s="153" t="s">
        <v>169</v>
      </c>
      <c r="E241" s="158" t="s">
        <v>1</v>
      </c>
      <c r="F241" s="159" t="s">
        <v>224</v>
      </c>
      <c r="H241" s="158" t="s">
        <v>1</v>
      </c>
      <c r="L241" s="157"/>
      <c r="M241" s="160"/>
      <c r="N241" s="161"/>
      <c r="O241" s="161"/>
      <c r="P241" s="161"/>
      <c r="Q241" s="161"/>
      <c r="R241" s="161"/>
      <c r="S241" s="161"/>
      <c r="T241" s="162"/>
      <c r="AT241" s="158" t="s">
        <v>169</v>
      </c>
      <c r="AU241" s="158" t="s">
        <v>82</v>
      </c>
      <c r="AV241" s="13" t="s">
        <v>80</v>
      </c>
      <c r="AW241" s="13" t="s">
        <v>171</v>
      </c>
      <c r="AX241" s="13" t="s">
        <v>72</v>
      </c>
      <c r="AY241" s="158" t="s">
        <v>157</v>
      </c>
    </row>
    <row r="242" spans="1:65" s="13" customFormat="1" x14ac:dyDescent="0.2">
      <c r="B242" s="157"/>
      <c r="D242" s="153" t="s">
        <v>169</v>
      </c>
      <c r="E242" s="158" t="s">
        <v>1</v>
      </c>
      <c r="F242" s="159" t="s">
        <v>529</v>
      </c>
      <c r="H242" s="158" t="s">
        <v>1</v>
      </c>
      <c r="L242" s="157"/>
      <c r="M242" s="160"/>
      <c r="N242" s="161"/>
      <c r="O242" s="161"/>
      <c r="P242" s="161"/>
      <c r="Q242" s="161"/>
      <c r="R242" s="161"/>
      <c r="S242" s="161"/>
      <c r="T242" s="162"/>
      <c r="AT242" s="158" t="s">
        <v>169</v>
      </c>
      <c r="AU242" s="158" t="s">
        <v>82</v>
      </c>
      <c r="AV242" s="13" t="s">
        <v>80</v>
      </c>
      <c r="AW242" s="13" t="s">
        <v>171</v>
      </c>
      <c r="AX242" s="13" t="s">
        <v>72</v>
      </c>
      <c r="AY242" s="158" t="s">
        <v>157</v>
      </c>
    </row>
    <row r="243" spans="1:65" s="14" customFormat="1" x14ac:dyDescent="0.2">
      <c r="B243" s="163"/>
      <c r="D243" s="153" t="s">
        <v>169</v>
      </c>
      <c r="E243" s="164" t="s">
        <v>1</v>
      </c>
      <c r="F243" s="165" t="s">
        <v>530</v>
      </c>
      <c r="H243" s="166">
        <v>26.116</v>
      </c>
      <c r="L243" s="163"/>
      <c r="M243" s="167"/>
      <c r="N243" s="168"/>
      <c r="O243" s="168"/>
      <c r="P243" s="168"/>
      <c r="Q243" s="168"/>
      <c r="R243" s="168"/>
      <c r="S243" s="168"/>
      <c r="T243" s="169"/>
      <c r="AT243" s="164" t="s">
        <v>169</v>
      </c>
      <c r="AU243" s="164" t="s">
        <v>82</v>
      </c>
      <c r="AV243" s="14" t="s">
        <v>82</v>
      </c>
      <c r="AW243" s="14" t="s">
        <v>171</v>
      </c>
      <c r="AX243" s="14" t="s">
        <v>72</v>
      </c>
      <c r="AY243" s="164" t="s">
        <v>157</v>
      </c>
    </row>
    <row r="244" spans="1:65" s="14" customFormat="1" x14ac:dyDescent="0.2">
      <c r="B244" s="163"/>
      <c r="D244" s="153" t="s">
        <v>169</v>
      </c>
      <c r="E244" s="164" t="s">
        <v>1</v>
      </c>
      <c r="F244" s="165" t="s">
        <v>531</v>
      </c>
      <c r="H244" s="166">
        <v>27.712</v>
      </c>
      <c r="L244" s="163"/>
      <c r="M244" s="167"/>
      <c r="N244" s="168"/>
      <c r="O244" s="168"/>
      <c r="P244" s="168"/>
      <c r="Q244" s="168"/>
      <c r="R244" s="168"/>
      <c r="S244" s="168"/>
      <c r="T244" s="169"/>
      <c r="AT244" s="164" t="s">
        <v>169</v>
      </c>
      <c r="AU244" s="164" t="s">
        <v>82</v>
      </c>
      <c r="AV244" s="14" t="s">
        <v>82</v>
      </c>
      <c r="AW244" s="14" t="s">
        <v>171</v>
      </c>
      <c r="AX244" s="14" t="s">
        <v>72</v>
      </c>
      <c r="AY244" s="164" t="s">
        <v>157</v>
      </c>
    </row>
    <row r="245" spans="1:65" s="15" customFormat="1" x14ac:dyDescent="0.2">
      <c r="B245" s="170"/>
      <c r="D245" s="153" t="s">
        <v>169</v>
      </c>
      <c r="E245" s="171" t="s">
        <v>1</v>
      </c>
      <c r="F245" s="172" t="s">
        <v>175</v>
      </c>
      <c r="H245" s="173">
        <v>53.828000000000003</v>
      </c>
      <c r="L245" s="170"/>
      <c r="M245" s="174"/>
      <c r="N245" s="175"/>
      <c r="O245" s="175"/>
      <c r="P245" s="175"/>
      <c r="Q245" s="175"/>
      <c r="R245" s="175"/>
      <c r="S245" s="175"/>
      <c r="T245" s="176"/>
      <c r="AT245" s="171" t="s">
        <v>169</v>
      </c>
      <c r="AU245" s="171" t="s">
        <v>82</v>
      </c>
      <c r="AV245" s="15" t="s">
        <v>165</v>
      </c>
      <c r="AW245" s="15" t="s">
        <v>171</v>
      </c>
      <c r="AX245" s="15" t="s">
        <v>80</v>
      </c>
      <c r="AY245" s="171" t="s">
        <v>157</v>
      </c>
    </row>
    <row r="246" spans="1:65" s="2" customFormat="1" ht="111.75" customHeight="1" x14ac:dyDescent="0.2">
      <c r="A246" s="29"/>
      <c r="B246" s="140"/>
      <c r="C246" s="141" t="s">
        <v>340</v>
      </c>
      <c r="D246" s="141" t="s">
        <v>160</v>
      </c>
      <c r="E246" s="142" t="s">
        <v>532</v>
      </c>
      <c r="F246" s="143" t="s">
        <v>533</v>
      </c>
      <c r="G246" s="144" t="s">
        <v>275</v>
      </c>
      <c r="H246" s="145">
        <v>30.712</v>
      </c>
      <c r="I246" s="146"/>
      <c r="J246" s="146">
        <f>ROUND(I246*H246,2)</f>
        <v>0</v>
      </c>
      <c r="K246" s="143" t="s">
        <v>164</v>
      </c>
      <c r="L246" s="30"/>
      <c r="M246" s="147" t="s">
        <v>1</v>
      </c>
      <c r="N246" s="148" t="s">
        <v>37</v>
      </c>
      <c r="O246" s="149">
        <v>0</v>
      </c>
      <c r="P246" s="149">
        <f>O246*H246</f>
        <v>0</v>
      </c>
      <c r="Q246" s="149">
        <v>0</v>
      </c>
      <c r="R246" s="149">
        <f>Q246*H246</f>
        <v>0</v>
      </c>
      <c r="S246" s="149">
        <v>0</v>
      </c>
      <c r="T246" s="150">
        <f>S246*H246</f>
        <v>0</v>
      </c>
      <c r="U246" s="29"/>
      <c r="V246" s="29"/>
      <c r="W246" s="29"/>
      <c r="X246" s="29"/>
      <c r="Y246" s="29"/>
      <c r="Z246" s="29"/>
      <c r="AA246" s="29"/>
      <c r="AB246" s="29"/>
      <c r="AC246" s="29"/>
      <c r="AD246" s="29"/>
      <c r="AE246" s="29"/>
      <c r="AR246" s="151" t="s">
        <v>165</v>
      </c>
      <c r="AT246" s="151" t="s">
        <v>160</v>
      </c>
      <c r="AU246" s="151" t="s">
        <v>82</v>
      </c>
      <c r="AY246" s="17" t="s">
        <v>157</v>
      </c>
      <c r="BE246" s="152">
        <f>IF(N246="základní",J246,0)</f>
        <v>0</v>
      </c>
      <c r="BF246" s="152">
        <f>IF(N246="snížená",J246,0)</f>
        <v>0</v>
      </c>
      <c r="BG246" s="152">
        <f>IF(N246="zákl. přenesená",J246,0)</f>
        <v>0</v>
      </c>
      <c r="BH246" s="152">
        <f>IF(N246="sníž. přenesená",J246,0)</f>
        <v>0</v>
      </c>
      <c r="BI246" s="152">
        <f>IF(N246="nulová",J246,0)</f>
        <v>0</v>
      </c>
      <c r="BJ246" s="17" t="s">
        <v>80</v>
      </c>
      <c r="BK246" s="152">
        <f>ROUND(I246*H246,2)</f>
        <v>0</v>
      </c>
      <c r="BL246" s="17" t="s">
        <v>165</v>
      </c>
      <c r="BM246" s="151" t="s">
        <v>534</v>
      </c>
    </row>
    <row r="247" spans="1:65" s="2" customFormat="1" ht="68.25" x14ac:dyDescent="0.2">
      <c r="A247" s="29"/>
      <c r="B247" s="30"/>
      <c r="C247" s="29"/>
      <c r="D247" s="153" t="s">
        <v>167</v>
      </c>
      <c r="E247" s="29"/>
      <c r="F247" s="154" t="s">
        <v>535</v>
      </c>
      <c r="G247" s="29"/>
      <c r="H247" s="29"/>
      <c r="I247" s="29"/>
      <c r="J247" s="29"/>
      <c r="K247" s="29"/>
      <c r="L247" s="30"/>
      <c r="M247" s="155"/>
      <c r="N247" s="156"/>
      <c r="O247" s="55"/>
      <c r="P247" s="55"/>
      <c r="Q247" s="55"/>
      <c r="R247" s="55"/>
      <c r="S247" s="55"/>
      <c r="T247" s="56"/>
      <c r="U247" s="29"/>
      <c r="V247" s="29"/>
      <c r="W247" s="29"/>
      <c r="X247" s="29"/>
      <c r="Y247" s="29"/>
      <c r="Z247" s="29"/>
      <c r="AA247" s="29"/>
      <c r="AB247" s="29"/>
      <c r="AC247" s="29"/>
      <c r="AD247" s="29"/>
      <c r="AE247" s="29"/>
      <c r="AT247" s="17" t="s">
        <v>167</v>
      </c>
      <c r="AU247" s="17" t="s">
        <v>82</v>
      </c>
    </row>
    <row r="248" spans="1:65" s="13" customFormat="1" x14ac:dyDescent="0.2">
      <c r="B248" s="157"/>
      <c r="D248" s="153" t="s">
        <v>169</v>
      </c>
      <c r="E248" s="158" t="s">
        <v>1</v>
      </c>
      <c r="F248" s="159" t="s">
        <v>224</v>
      </c>
      <c r="H248" s="158" t="s">
        <v>1</v>
      </c>
      <c r="L248" s="157"/>
      <c r="M248" s="160"/>
      <c r="N248" s="161"/>
      <c r="O248" s="161"/>
      <c r="P248" s="161"/>
      <c r="Q248" s="161"/>
      <c r="R248" s="161"/>
      <c r="S248" s="161"/>
      <c r="T248" s="162"/>
      <c r="AT248" s="158" t="s">
        <v>169</v>
      </c>
      <c r="AU248" s="158" t="s">
        <v>82</v>
      </c>
      <c r="AV248" s="13" t="s">
        <v>80</v>
      </c>
      <c r="AW248" s="13" t="s">
        <v>171</v>
      </c>
      <c r="AX248" s="13" t="s">
        <v>72</v>
      </c>
      <c r="AY248" s="158" t="s">
        <v>157</v>
      </c>
    </row>
    <row r="249" spans="1:65" s="13" customFormat="1" x14ac:dyDescent="0.2">
      <c r="B249" s="157"/>
      <c r="D249" s="153" t="s">
        <v>169</v>
      </c>
      <c r="E249" s="158" t="s">
        <v>1</v>
      </c>
      <c r="F249" s="159" t="s">
        <v>529</v>
      </c>
      <c r="H249" s="158" t="s">
        <v>1</v>
      </c>
      <c r="L249" s="157"/>
      <c r="M249" s="160"/>
      <c r="N249" s="161"/>
      <c r="O249" s="161"/>
      <c r="P249" s="161"/>
      <c r="Q249" s="161"/>
      <c r="R249" s="161"/>
      <c r="S249" s="161"/>
      <c r="T249" s="162"/>
      <c r="AT249" s="158" t="s">
        <v>169</v>
      </c>
      <c r="AU249" s="158" t="s">
        <v>82</v>
      </c>
      <c r="AV249" s="13" t="s">
        <v>80</v>
      </c>
      <c r="AW249" s="13" t="s">
        <v>171</v>
      </c>
      <c r="AX249" s="13" t="s">
        <v>72</v>
      </c>
      <c r="AY249" s="158" t="s">
        <v>157</v>
      </c>
    </row>
    <row r="250" spans="1:65" s="14" customFormat="1" x14ac:dyDescent="0.2">
      <c r="B250" s="163"/>
      <c r="D250" s="153" t="s">
        <v>169</v>
      </c>
      <c r="E250" s="164" t="s">
        <v>1</v>
      </c>
      <c r="F250" s="165" t="s">
        <v>536</v>
      </c>
      <c r="H250" s="166">
        <v>30.711999999999996</v>
      </c>
      <c r="L250" s="163"/>
      <c r="M250" s="167"/>
      <c r="N250" s="168"/>
      <c r="O250" s="168"/>
      <c r="P250" s="168"/>
      <c r="Q250" s="168"/>
      <c r="R250" s="168"/>
      <c r="S250" s="168"/>
      <c r="T250" s="169"/>
      <c r="AT250" s="164" t="s">
        <v>169</v>
      </c>
      <c r="AU250" s="164" t="s">
        <v>82</v>
      </c>
      <c r="AV250" s="14" t="s">
        <v>82</v>
      </c>
      <c r="AW250" s="14" t="s">
        <v>171</v>
      </c>
      <c r="AX250" s="14" t="s">
        <v>80</v>
      </c>
      <c r="AY250" s="164" t="s">
        <v>157</v>
      </c>
    </row>
    <row r="251" spans="1:65" s="2" customFormat="1" ht="114.95" customHeight="1" x14ac:dyDescent="0.2">
      <c r="A251" s="29"/>
      <c r="B251" s="140"/>
      <c r="C251" s="141" t="s">
        <v>361</v>
      </c>
      <c r="D251" s="141" t="s">
        <v>160</v>
      </c>
      <c r="E251" s="142" t="s">
        <v>537</v>
      </c>
      <c r="F251" s="143" t="s">
        <v>538</v>
      </c>
      <c r="G251" s="144" t="s">
        <v>275</v>
      </c>
      <c r="H251" s="145">
        <v>30.725999999999999</v>
      </c>
      <c r="I251" s="146"/>
      <c r="J251" s="146">
        <f>ROUND(I251*H251,2)</f>
        <v>0</v>
      </c>
      <c r="K251" s="143" t="s">
        <v>164</v>
      </c>
      <c r="L251" s="30"/>
      <c r="M251" s="147" t="s">
        <v>1</v>
      </c>
      <c r="N251" s="148" t="s">
        <v>37</v>
      </c>
      <c r="O251" s="149">
        <v>0</v>
      </c>
      <c r="P251" s="149">
        <f>O251*H251</f>
        <v>0</v>
      </c>
      <c r="Q251" s="149">
        <v>0</v>
      </c>
      <c r="R251" s="149">
        <f>Q251*H251</f>
        <v>0</v>
      </c>
      <c r="S251" s="149">
        <v>0</v>
      </c>
      <c r="T251" s="150">
        <f>S251*H251</f>
        <v>0</v>
      </c>
      <c r="U251" s="29"/>
      <c r="V251" s="29"/>
      <c r="W251" s="29"/>
      <c r="X251" s="29"/>
      <c r="Y251" s="29"/>
      <c r="Z251" s="29"/>
      <c r="AA251" s="29"/>
      <c r="AB251" s="29"/>
      <c r="AC251" s="29"/>
      <c r="AD251" s="29"/>
      <c r="AE251" s="29"/>
      <c r="AR251" s="151" t="s">
        <v>165</v>
      </c>
      <c r="AT251" s="151" t="s">
        <v>160</v>
      </c>
      <c r="AU251" s="151" t="s">
        <v>82</v>
      </c>
      <c r="AY251" s="17" t="s">
        <v>157</v>
      </c>
      <c r="BE251" s="152">
        <f>IF(N251="základní",J251,0)</f>
        <v>0</v>
      </c>
      <c r="BF251" s="152">
        <f>IF(N251="snížená",J251,0)</f>
        <v>0</v>
      </c>
      <c r="BG251" s="152">
        <f>IF(N251="zákl. přenesená",J251,0)</f>
        <v>0</v>
      </c>
      <c r="BH251" s="152">
        <f>IF(N251="sníž. přenesená",J251,0)</f>
        <v>0</v>
      </c>
      <c r="BI251" s="152">
        <f>IF(N251="nulová",J251,0)</f>
        <v>0</v>
      </c>
      <c r="BJ251" s="17" t="s">
        <v>80</v>
      </c>
      <c r="BK251" s="152">
        <f>ROUND(I251*H251,2)</f>
        <v>0</v>
      </c>
      <c r="BL251" s="17" t="s">
        <v>165</v>
      </c>
      <c r="BM251" s="151" t="s">
        <v>539</v>
      </c>
    </row>
    <row r="252" spans="1:65" s="2" customFormat="1" ht="68.25" x14ac:dyDescent="0.2">
      <c r="A252" s="29"/>
      <c r="B252" s="30"/>
      <c r="C252" s="29"/>
      <c r="D252" s="153" t="s">
        <v>167</v>
      </c>
      <c r="E252" s="29"/>
      <c r="F252" s="154" t="s">
        <v>535</v>
      </c>
      <c r="G252" s="29"/>
      <c r="H252" s="29"/>
      <c r="I252" s="29"/>
      <c r="J252" s="29"/>
      <c r="K252" s="29"/>
      <c r="L252" s="30"/>
      <c r="M252" s="155"/>
      <c r="N252" s="156"/>
      <c r="O252" s="55"/>
      <c r="P252" s="55"/>
      <c r="Q252" s="55"/>
      <c r="R252" s="55"/>
      <c r="S252" s="55"/>
      <c r="T252" s="56"/>
      <c r="U252" s="29"/>
      <c r="V252" s="29"/>
      <c r="W252" s="29"/>
      <c r="X252" s="29"/>
      <c r="Y252" s="29"/>
      <c r="Z252" s="29"/>
      <c r="AA252" s="29"/>
      <c r="AB252" s="29"/>
      <c r="AC252" s="29"/>
      <c r="AD252" s="29"/>
      <c r="AE252" s="29"/>
      <c r="AT252" s="17" t="s">
        <v>167</v>
      </c>
      <c r="AU252" s="17" t="s">
        <v>82</v>
      </c>
    </row>
    <row r="253" spans="1:65" s="13" customFormat="1" x14ac:dyDescent="0.2">
      <c r="B253" s="157"/>
      <c r="D253" s="153" t="s">
        <v>169</v>
      </c>
      <c r="E253" s="158" t="s">
        <v>1</v>
      </c>
      <c r="F253" s="159" t="s">
        <v>224</v>
      </c>
      <c r="H253" s="158" t="s">
        <v>1</v>
      </c>
      <c r="L253" s="157"/>
      <c r="M253" s="160"/>
      <c r="N253" s="161"/>
      <c r="O253" s="161"/>
      <c r="P253" s="161"/>
      <c r="Q253" s="161"/>
      <c r="R253" s="161"/>
      <c r="S253" s="161"/>
      <c r="T253" s="162"/>
      <c r="AT253" s="158" t="s">
        <v>169</v>
      </c>
      <c r="AU253" s="158" t="s">
        <v>82</v>
      </c>
      <c r="AV253" s="13" t="s">
        <v>80</v>
      </c>
      <c r="AW253" s="13" t="s">
        <v>171</v>
      </c>
      <c r="AX253" s="13" t="s">
        <v>72</v>
      </c>
      <c r="AY253" s="158" t="s">
        <v>157</v>
      </c>
    </row>
    <row r="254" spans="1:65" s="13" customFormat="1" x14ac:dyDescent="0.2">
      <c r="B254" s="157"/>
      <c r="D254" s="153" t="s">
        <v>169</v>
      </c>
      <c r="E254" s="158" t="s">
        <v>1</v>
      </c>
      <c r="F254" s="159" t="s">
        <v>529</v>
      </c>
      <c r="H254" s="158" t="s">
        <v>1</v>
      </c>
      <c r="L254" s="157"/>
      <c r="M254" s="160"/>
      <c r="N254" s="161"/>
      <c r="O254" s="161"/>
      <c r="P254" s="161"/>
      <c r="Q254" s="161"/>
      <c r="R254" s="161"/>
      <c r="S254" s="161"/>
      <c r="T254" s="162"/>
      <c r="AT254" s="158" t="s">
        <v>169</v>
      </c>
      <c r="AU254" s="158" t="s">
        <v>82</v>
      </c>
      <c r="AV254" s="13" t="s">
        <v>80</v>
      </c>
      <c r="AW254" s="13" t="s">
        <v>171</v>
      </c>
      <c r="AX254" s="13" t="s">
        <v>72</v>
      </c>
      <c r="AY254" s="158" t="s">
        <v>157</v>
      </c>
    </row>
    <row r="255" spans="1:65" s="14" customFormat="1" x14ac:dyDescent="0.2">
      <c r="B255" s="163"/>
      <c r="D255" s="153" t="s">
        <v>169</v>
      </c>
      <c r="E255" s="164" t="s">
        <v>1</v>
      </c>
      <c r="F255" s="165" t="s">
        <v>540</v>
      </c>
      <c r="H255" s="166">
        <v>30.725999999999999</v>
      </c>
      <c r="L255" s="163"/>
      <c r="M255" s="167"/>
      <c r="N255" s="168"/>
      <c r="O255" s="168"/>
      <c r="P255" s="168"/>
      <c r="Q255" s="168"/>
      <c r="R255" s="168"/>
      <c r="S255" s="168"/>
      <c r="T255" s="169"/>
      <c r="AT255" s="164" t="s">
        <v>169</v>
      </c>
      <c r="AU255" s="164" t="s">
        <v>82</v>
      </c>
      <c r="AV255" s="14" t="s">
        <v>82</v>
      </c>
      <c r="AW255" s="14" t="s">
        <v>171</v>
      </c>
      <c r="AX255" s="14" t="s">
        <v>80</v>
      </c>
      <c r="AY255" s="164" t="s">
        <v>157</v>
      </c>
    </row>
    <row r="256" spans="1:65" s="2" customFormat="1" ht="25.5" customHeight="1" x14ac:dyDescent="0.2">
      <c r="A256" s="29"/>
      <c r="B256" s="140"/>
      <c r="C256" s="177" t="s">
        <v>371</v>
      </c>
      <c r="D256" s="177" t="s">
        <v>183</v>
      </c>
      <c r="E256" s="215" t="s">
        <v>541</v>
      </c>
      <c r="F256" s="213" t="s">
        <v>2393</v>
      </c>
      <c r="G256" s="216" t="s">
        <v>236</v>
      </c>
      <c r="H256" s="214">
        <v>3</v>
      </c>
      <c r="I256" s="217"/>
      <c r="J256" s="217">
        <f>ROUND(I256*H256,2)</f>
        <v>0</v>
      </c>
      <c r="K256" s="213" t="s">
        <v>164</v>
      </c>
      <c r="L256" s="183"/>
      <c r="M256" s="184" t="s">
        <v>1</v>
      </c>
      <c r="N256" s="185" t="s">
        <v>37</v>
      </c>
      <c r="O256" s="149">
        <v>0</v>
      </c>
      <c r="P256" s="149">
        <f>O256*H256</f>
        <v>0</v>
      </c>
      <c r="Q256" s="149">
        <v>1.23475</v>
      </c>
      <c r="R256" s="149">
        <f>Q256*H256</f>
        <v>3.70425</v>
      </c>
      <c r="S256" s="149">
        <v>0</v>
      </c>
      <c r="T256" s="150">
        <f>S256*H256</f>
        <v>0</v>
      </c>
      <c r="U256" s="29"/>
      <c r="V256" s="29"/>
      <c r="W256" s="29"/>
      <c r="X256" s="29"/>
      <c r="Y256" s="29"/>
      <c r="Z256" s="29"/>
      <c r="AA256" s="29"/>
      <c r="AB256" s="29"/>
      <c r="AC256" s="29"/>
      <c r="AD256" s="29"/>
      <c r="AE256" s="29"/>
      <c r="AR256" s="151" t="s">
        <v>187</v>
      </c>
      <c r="AT256" s="151" t="s">
        <v>183</v>
      </c>
      <c r="AU256" s="151" t="s">
        <v>82</v>
      </c>
      <c r="AY256" s="17" t="s">
        <v>157</v>
      </c>
      <c r="BE256" s="152">
        <f>IF(N256="základní",J256,0)</f>
        <v>0</v>
      </c>
      <c r="BF256" s="152">
        <f>IF(N256="snížená",J256,0)</f>
        <v>0</v>
      </c>
      <c r="BG256" s="152">
        <f>IF(N256="zákl. přenesená",J256,0)</f>
        <v>0</v>
      </c>
      <c r="BH256" s="152">
        <f>IF(N256="sníž. přenesená",J256,0)</f>
        <v>0</v>
      </c>
      <c r="BI256" s="152">
        <f>IF(N256="nulová",J256,0)</f>
        <v>0</v>
      </c>
      <c r="BJ256" s="17" t="s">
        <v>80</v>
      </c>
      <c r="BK256" s="152">
        <f>ROUND(I256*H256,2)</f>
        <v>0</v>
      </c>
      <c r="BL256" s="17" t="s">
        <v>165</v>
      </c>
      <c r="BM256" s="151" t="s">
        <v>542</v>
      </c>
    </row>
    <row r="257" spans="1:65" s="13" customFormat="1" x14ac:dyDescent="0.2">
      <c r="B257" s="157"/>
      <c r="D257" s="153" t="s">
        <v>169</v>
      </c>
      <c r="E257" s="158" t="s">
        <v>1</v>
      </c>
      <c r="F257" s="159" t="s">
        <v>224</v>
      </c>
      <c r="H257" s="158" t="s">
        <v>1</v>
      </c>
      <c r="L257" s="157"/>
      <c r="M257" s="160"/>
      <c r="N257" s="161"/>
      <c r="O257" s="161"/>
      <c r="P257" s="161"/>
      <c r="Q257" s="161"/>
      <c r="R257" s="161"/>
      <c r="S257" s="161"/>
      <c r="T257" s="162"/>
      <c r="AT257" s="158" t="s">
        <v>169</v>
      </c>
      <c r="AU257" s="158" t="s">
        <v>82</v>
      </c>
      <c r="AV257" s="13" t="s">
        <v>80</v>
      </c>
      <c r="AW257" s="13" t="s">
        <v>171</v>
      </c>
      <c r="AX257" s="13" t="s">
        <v>72</v>
      </c>
      <c r="AY257" s="158" t="s">
        <v>157</v>
      </c>
    </row>
    <row r="258" spans="1:65" s="13" customFormat="1" x14ac:dyDescent="0.2">
      <c r="B258" s="157"/>
      <c r="D258" s="153" t="s">
        <v>169</v>
      </c>
      <c r="E258" s="158" t="s">
        <v>1</v>
      </c>
      <c r="F258" s="159" t="s">
        <v>225</v>
      </c>
      <c r="H258" s="158" t="s">
        <v>1</v>
      </c>
      <c r="L258" s="157"/>
      <c r="M258" s="160"/>
      <c r="N258" s="161"/>
      <c r="O258" s="161"/>
      <c r="P258" s="161"/>
      <c r="Q258" s="161"/>
      <c r="R258" s="161"/>
      <c r="S258" s="161"/>
      <c r="T258" s="162"/>
      <c r="AT258" s="158" t="s">
        <v>169</v>
      </c>
      <c r="AU258" s="158" t="s">
        <v>82</v>
      </c>
      <c r="AV258" s="13" t="s">
        <v>80</v>
      </c>
      <c r="AW258" s="13" t="s">
        <v>171</v>
      </c>
      <c r="AX258" s="13" t="s">
        <v>72</v>
      </c>
      <c r="AY258" s="158" t="s">
        <v>157</v>
      </c>
    </row>
    <row r="259" spans="1:65" s="14" customFormat="1" x14ac:dyDescent="0.2">
      <c r="B259" s="163"/>
      <c r="D259" s="153" t="s">
        <v>169</v>
      </c>
      <c r="E259" s="164" t="s">
        <v>1</v>
      </c>
      <c r="F259" s="165" t="s">
        <v>182</v>
      </c>
      <c r="H259" s="166">
        <v>3</v>
      </c>
      <c r="L259" s="163"/>
      <c r="M259" s="167"/>
      <c r="N259" s="168"/>
      <c r="O259" s="168"/>
      <c r="P259" s="168"/>
      <c r="Q259" s="168"/>
      <c r="R259" s="168"/>
      <c r="S259" s="168"/>
      <c r="T259" s="169"/>
      <c r="AT259" s="164" t="s">
        <v>169</v>
      </c>
      <c r="AU259" s="164" t="s">
        <v>82</v>
      </c>
      <c r="AV259" s="14" t="s">
        <v>82</v>
      </c>
      <c r="AW259" s="14" t="s">
        <v>171</v>
      </c>
      <c r="AX259" s="14" t="s">
        <v>80</v>
      </c>
      <c r="AY259" s="164" t="s">
        <v>157</v>
      </c>
    </row>
    <row r="260" spans="1:65" s="2" customFormat="1" ht="90" customHeight="1" x14ac:dyDescent="0.2">
      <c r="A260" s="29"/>
      <c r="B260" s="140"/>
      <c r="C260" s="141" t="s">
        <v>377</v>
      </c>
      <c r="D260" s="141" t="s">
        <v>160</v>
      </c>
      <c r="E260" s="142" t="s">
        <v>543</v>
      </c>
      <c r="F260" s="143" t="s">
        <v>544</v>
      </c>
      <c r="G260" s="144" t="s">
        <v>186</v>
      </c>
      <c r="H260" s="145">
        <v>1.252</v>
      </c>
      <c r="I260" s="146"/>
      <c r="J260" s="146">
        <f>ROUND(I260*H260,2)</f>
        <v>0</v>
      </c>
      <c r="K260" s="143" t="s">
        <v>164</v>
      </c>
      <c r="L260" s="30"/>
      <c r="M260" s="147" t="s">
        <v>1</v>
      </c>
      <c r="N260" s="148" t="s">
        <v>37</v>
      </c>
      <c r="O260" s="149">
        <v>0</v>
      </c>
      <c r="P260" s="149">
        <f>O260*H260</f>
        <v>0</v>
      </c>
      <c r="Q260" s="149">
        <v>0</v>
      </c>
      <c r="R260" s="149">
        <f>Q260*H260</f>
        <v>0</v>
      </c>
      <c r="S260" s="149">
        <v>0</v>
      </c>
      <c r="T260" s="150">
        <f>S260*H260</f>
        <v>0</v>
      </c>
      <c r="U260" s="29"/>
      <c r="V260" s="29"/>
      <c r="W260" s="29"/>
      <c r="X260" s="29"/>
      <c r="Y260" s="29"/>
      <c r="Z260" s="29"/>
      <c r="AA260" s="29"/>
      <c r="AB260" s="29"/>
      <c r="AC260" s="29"/>
      <c r="AD260" s="29"/>
      <c r="AE260" s="29"/>
      <c r="AR260" s="151" t="s">
        <v>165</v>
      </c>
      <c r="AT260" s="151" t="s">
        <v>160</v>
      </c>
      <c r="AU260" s="151" t="s">
        <v>82</v>
      </c>
      <c r="AY260" s="17" t="s">
        <v>157</v>
      </c>
      <c r="BE260" s="152">
        <f>IF(N260="základní",J260,0)</f>
        <v>0</v>
      </c>
      <c r="BF260" s="152">
        <f>IF(N260="snížená",J260,0)</f>
        <v>0</v>
      </c>
      <c r="BG260" s="152">
        <f>IF(N260="zákl. přenesená",J260,0)</f>
        <v>0</v>
      </c>
      <c r="BH260" s="152">
        <f>IF(N260="sníž. přenesená",J260,0)</f>
        <v>0</v>
      </c>
      <c r="BI260" s="152">
        <f>IF(N260="nulová",J260,0)</f>
        <v>0</v>
      </c>
      <c r="BJ260" s="17" t="s">
        <v>80</v>
      </c>
      <c r="BK260" s="152">
        <f>ROUND(I260*H260,2)</f>
        <v>0</v>
      </c>
      <c r="BL260" s="17" t="s">
        <v>165</v>
      </c>
      <c r="BM260" s="151" t="s">
        <v>545</v>
      </c>
    </row>
    <row r="261" spans="1:65" s="2" customFormat="1" ht="58.5" x14ac:dyDescent="0.2">
      <c r="A261" s="29"/>
      <c r="B261" s="30"/>
      <c r="C261" s="29"/>
      <c r="D261" s="153" t="s">
        <v>167</v>
      </c>
      <c r="E261" s="29"/>
      <c r="F261" s="154" t="s">
        <v>546</v>
      </c>
      <c r="G261" s="29"/>
      <c r="H261" s="29"/>
      <c r="I261" s="29"/>
      <c r="J261" s="29"/>
      <c r="K261" s="29"/>
      <c r="L261" s="30"/>
      <c r="M261" s="155"/>
      <c r="N261" s="156"/>
      <c r="O261" s="55"/>
      <c r="P261" s="55"/>
      <c r="Q261" s="55"/>
      <c r="R261" s="55"/>
      <c r="S261" s="55"/>
      <c r="T261" s="56"/>
      <c r="U261" s="29"/>
      <c r="V261" s="29"/>
      <c r="W261" s="29"/>
      <c r="X261" s="29"/>
      <c r="Y261" s="29"/>
      <c r="Z261" s="29"/>
      <c r="AA261" s="29"/>
      <c r="AB261" s="29"/>
      <c r="AC261" s="29"/>
      <c r="AD261" s="29"/>
      <c r="AE261" s="29"/>
      <c r="AT261" s="17" t="s">
        <v>167</v>
      </c>
      <c r="AU261" s="17" t="s">
        <v>82</v>
      </c>
    </row>
    <row r="262" spans="1:65" s="13" customFormat="1" x14ac:dyDescent="0.2">
      <c r="B262" s="157"/>
      <c r="D262" s="153" t="s">
        <v>169</v>
      </c>
      <c r="E262" s="158" t="s">
        <v>1</v>
      </c>
      <c r="F262" s="159" t="s">
        <v>224</v>
      </c>
      <c r="H262" s="158" t="s">
        <v>1</v>
      </c>
      <c r="L262" s="157"/>
      <c r="M262" s="160"/>
      <c r="N262" s="161"/>
      <c r="O262" s="161"/>
      <c r="P262" s="161"/>
      <c r="Q262" s="161"/>
      <c r="R262" s="161"/>
      <c r="S262" s="161"/>
      <c r="T262" s="162"/>
      <c r="AT262" s="158" t="s">
        <v>169</v>
      </c>
      <c r="AU262" s="158" t="s">
        <v>82</v>
      </c>
      <c r="AV262" s="13" t="s">
        <v>80</v>
      </c>
      <c r="AW262" s="13" t="s">
        <v>171</v>
      </c>
      <c r="AX262" s="13" t="s">
        <v>72</v>
      </c>
      <c r="AY262" s="158" t="s">
        <v>157</v>
      </c>
    </row>
    <row r="263" spans="1:65" s="13" customFormat="1" x14ac:dyDescent="0.2">
      <c r="B263" s="157"/>
      <c r="D263" s="153" t="s">
        <v>169</v>
      </c>
      <c r="E263" s="158" t="s">
        <v>1</v>
      </c>
      <c r="F263" s="159" t="s">
        <v>529</v>
      </c>
      <c r="H263" s="158" t="s">
        <v>1</v>
      </c>
      <c r="L263" s="157"/>
      <c r="M263" s="160"/>
      <c r="N263" s="161"/>
      <c r="O263" s="161"/>
      <c r="P263" s="161"/>
      <c r="Q263" s="161"/>
      <c r="R263" s="161"/>
      <c r="S263" s="161"/>
      <c r="T263" s="162"/>
      <c r="AT263" s="158" t="s">
        <v>169</v>
      </c>
      <c r="AU263" s="158" t="s">
        <v>82</v>
      </c>
      <c r="AV263" s="13" t="s">
        <v>80</v>
      </c>
      <c r="AW263" s="13" t="s">
        <v>171</v>
      </c>
      <c r="AX263" s="13" t="s">
        <v>72</v>
      </c>
      <c r="AY263" s="158" t="s">
        <v>157</v>
      </c>
    </row>
    <row r="264" spans="1:65" s="14" customFormat="1" x14ac:dyDescent="0.2">
      <c r="B264" s="163"/>
      <c r="D264" s="153" t="s">
        <v>169</v>
      </c>
      <c r="E264" s="164" t="s">
        <v>1</v>
      </c>
      <c r="F264" s="165" t="s">
        <v>547</v>
      </c>
      <c r="H264" s="166">
        <v>1.252</v>
      </c>
      <c r="L264" s="163"/>
      <c r="M264" s="167"/>
      <c r="N264" s="168"/>
      <c r="O264" s="168"/>
      <c r="P264" s="168"/>
      <c r="Q264" s="168"/>
      <c r="R264" s="168"/>
      <c r="S264" s="168"/>
      <c r="T264" s="169"/>
      <c r="AT264" s="164" t="s">
        <v>169</v>
      </c>
      <c r="AU264" s="164" t="s">
        <v>82</v>
      </c>
      <c r="AV264" s="14" t="s">
        <v>82</v>
      </c>
      <c r="AW264" s="14" t="s">
        <v>171</v>
      </c>
      <c r="AX264" s="14" t="s">
        <v>80</v>
      </c>
      <c r="AY264" s="164" t="s">
        <v>157</v>
      </c>
    </row>
    <row r="265" spans="1:65" s="2" customFormat="1" ht="36" x14ac:dyDescent="0.2">
      <c r="A265" s="29"/>
      <c r="B265" s="140"/>
      <c r="C265" s="177" t="s">
        <v>385</v>
      </c>
      <c r="D265" s="177" t="s">
        <v>183</v>
      </c>
      <c r="E265" s="215" t="s">
        <v>548</v>
      </c>
      <c r="F265" s="213" t="s">
        <v>2394</v>
      </c>
      <c r="G265" s="216" t="s">
        <v>236</v>
      </c>
      <c r="H265" s="214">
        <v>1</v>
      </c>
      <c r="I265" s="217"/>
      <c r="J265" s="217">
        <f>ROUND(I265*H265,2)</f>
        <v>0</v>
      </c>
      <c r="K265" s="213" t="s">
        <v>164</v>
      </c>
      <c r="L265" s="183"/>
      <c r="M265" s="184" t="s">
        <v>1</v>
      </c>
      <c r="N265" s="185" t="s">
        <v>37</v>
      </c>
      <c r="O265" s="149">
        <v>0</v>
      </c>
      <c r="P265" s="149">
        <f>O265*H265</f>
        <v>0</v>
      </c>
      <c r="Q265" s="149">
        <v>1.1140000000000001</v>
      </c>
      <c r="R265" s="149">
        <f>Q265*H265</f>
        <v>1.1140000000000001</v>
      </c>
      <c r="S265" s="149">
        <v>0</v>
      </c>
      <c r="T265" s="150">
        <f>S265*H265</f>
        <v>0</v>
      </c>
      <c r="U265" s="29"/>
      <c r="V265" s="29"/>
      <c r="W265" s="29"/>
      <c r="X265" s="29"/>
      <c r="Y265" s="29"/>
      <c r="Z265" s="29"/>
      <c r="AA265" s="29"/>
      <c r="AB265" s="29"/>
      <c r="AC265" s="29"/>
      <c r="AD265" s="29"/>
      <c r="AE265" s="29"/>
      <c r="AR265" s="151" t="s">
        <v>187</v>
      </c>
      <c r="AT265" s="151" t="s">
        <v>183</v>
      </c>
      <c r="AU265" s="151" t="s">
        <v>82</v>
      </c>
      <c r="AY265" s="17" t="s">
        <v>157</v>
      </c>
      <c r="BE265" s="152">
        <f>IF(N265="základní",J265,0)</f>
        <v>0</v>
      </c>
      <c r="BF265" s="152">
        <f>IF(N265="snížená",J265,0)</f>
        <v>0</v>
      </c>
      <c r="BG265" s="152">
        <f>IF(N265="zákl. přenesená",J265,0)</f>
        <v>0</v>
      </c>
      <c r="BH265" s="152">
        <f>IF(N265="sníž. přenesená",J265,0)</f>
        <v>0</v>
      </c>
      <c r="BI265" s="152">
        <f>IF(N265="nulová",J265,0)</f>
        <v>0</v>
      </c>
      <c r="BJ265" s="17" t="s">
        <v>80</v>
      </c>
      <c r="BK265" s="152">
        <f>ROUND(I265*H265,2)</f>
        <v>0</v>
      </c>
      <c r="BL265" s="17" t="s">
        <v>165</v>
      </c>
      <c r="BM265" s="151" t="s">
        <v>549</v>
      </c>
    </row>
    <row r="266" spans="1:65" s="13" customFormat="1" x14ac:dyDescent="0.2">
      <c r="B266" s="157"/>
      <c r="D266" s="153" t="s">
        <v>169</v>
      </c>
      <c r="E266" s="158" t="s">
        <v>1</v>
      </c>
      <c r="F266" s="159" t="s">
        <v>224</v>
      </c>
      <c r="H266" s="158" t="s">
        <v>1</v>
      </c>
      <c r="L266" s="157"/>
      <c r="M266" s="160"/>
      <c r="N266" s="161"/>
      <c r="O266" s="161"/>
      <c r="P266" s="161"/>
      <c r="Q266" s="161"/>
      <c r="R266" s="161"/>
      <c r="S266" s="161"/>
      <c r="T266" s="162"/>
      <c r="AT266" s="158" t="s">
        <v>169</v>
      </c>
      <c r="AU266" s="158" t="s">
        <v>82</v>
      </c>
      <c r="AV266" s="13" t="s">
        <v>80</v>
      </c>
      <c r="AW266" s="13" t="s">
        <v>171</v>
      </c>
      <c r="AX266" s="13" t="s">
        <v>72</v>
      </c>
      <c r="AY266" s="158" t="s">
        <v>157</v>
      </c>
    </row>
    <row r="267" spans="1:65" s="13" customFormat="1" x14ac:dyDescent="0.2">
      <c r="B267" s="157"/>
      <c r="D267" s="153" t="s">
        <v>169</v>
      </c>
      <c r="E267" s="158" t="s">
        <v>1</v>
      </c>
      <c r="F267" s="159" t="s">
        <v>550</v>
      </c>
      <c r="H267" s="158" t="s">
        <v>1</v>
      </c>
      <c r="L267" s="157"/>
      <c r="M267" s="160"/>
      <c r="N267" s="161"/>
      <c r="O267" s="161"/>
      <c r="P267" s="161"/>
      <c r="Q267" s="161"/>
      <c r="R267" s="161"/>
      <c r="S267" s="161"/>
      <c r="T267" s="162"/>
      <c r="AT267" s="158" t="s">
        <v>169</v>
      </c>
      <c r="AU267" s="158" t="s">
        <v>82</v>
      </c>
      <c r="AV267" s="13" t="s">
        <v>80</v>
      </c>
      <c r="AW267" s="13" t="s">
        <v>171</v>
      </c>
      <c r="AX267" s="13" t="s">
        <v>72</v>
      </c>
      <c r="AY267" s="158" t="s">
        <v>157</v>
      </c>
    </row>
    <row r="268" spans="1:65" s="14" customFormat="1" x14ac:dyDescent="0.2">
      <c r="B268" s="163"/>
      <c r="D268" s="153" t="s">
        <v>169</v>
      </c>
      <c r="E268" s="164" t="s">
        <v>1</v>
      </c>
      <c r="F268" s="165" t="s">
        <v>80</v>
      </c>
      <c r="H268" s="166">
        <v>1</v>
      </c>
      <c r="L268" s="163"/>
      <c r="M268" s="167"/>
      <c r="N268" s="168"/>
      <c r="O268" s="168"/>
      <c r="P268" s="168"/>
      <c r="Q268" s="168"/>
      <c r="R268" s="168"/>
      <c r="S268" s="168"/>
      <c r="T268" s="169"/>
      <c r="AT268" s="164" t="s">
        <v>169</v>
      </c>
      <c r="AU268" s="164" t="s">
        <v>82</v>
      </c>
      <c r="AV268" s="14" t="s">
        <v>82</v>
      </c>
      <c r="AW268" s="14" t="s">
        <v>171</v>
      </c>
      <c r="AX268" s="14" t="s">
        <v>80</v>
      </c>
      <c r="AY268" s="164" t="s">
        <v>157</v>
      </c>
    </row>
    <row r="269" spans="1:65" s="2" customFormat="1" ht="36" x14ac:dyDescent="0.2">
      <c r="A269" s="29"/>
      <c r="B269" s="140"/>
      <c r="C269" s="177" t="s">
        <v>390</v>
      </c>
      <c r="D269" s="177" t="s">
        <v>183</v>
      </c>
      <c r="E269" s="215" t="s">
        <v>551</v>
      </c>
      <c r="F269" s="213" t="s">
        <v>2395</v>
      </c>
      <c r="G269" s="216" t="s">
        <v>236</v>
      </c>
      <c r="H269" s="214">
        <v>1</v>
      </c>
      <c r="I269" s="217"/>
      <c r="J269" s="217">
        <f>ROUND(I269*H269,2)</f>
        <v>0</v>
      </c>
      <c r="K269" s="213" t="s">
        <v>1</v>
      </c>
      <c r="L269" s="183"/>
      <c r="M269" s="184" t="s">
        <v>1</v>
      </c>
      <c r="N269" s="185" t="s">
        <v>37</v>
      </c>
      <c r="O269" s="149">
        <v>0</v>
      </c>
      <c r="P269" s="149">
        <f>O269*H269</f>
        <v>0</v>
      </c>
      <c r="Q269" s="149">
        <v>0.69099999999999995</v>
      </c>
      <c r="R269" s="149">
        <f>Q269*H269</f>
        <v>0.69099999999999995</v>
      </c>
      <c r="S269" s="149">
        <v>0</v>
      </c>
      <c r="T269" s="150">
        <f>S269*H269</f>
        <v>0</v>
      </c>
      <c r="U269" s="29"/>
      <c r="V269" s="29"/>
      <c r="W269" s="29"/>
      <c r="X269" s="29"/>
      <c r="Y269" s="29"/>
      <c r="Z269" s="29"/>
      <c r="AA269" s="29"/>
      <c r="AB269" s="29"/>
      <c r="AC269" s="29"/>
      <c r="AD269" s="29"/>
      <c r="AE269" s="29"/>
      <c r="AR269" s="151" t="s">
        <v>187</v>
      </c>
      <c r="AT269" s="151" t="s">
        <v>183</v>
      </c>
      <c r="AU269" s="151" t="s">
        <v>82</v>
      </c>
      <c r="AY269" s="17" t="s">
        <v>157</v>
      </c>
      <c r="BE269" s="152">
        <f>IF(N269="základní",J269,0)</f>
        <v>0</v>
      </c>
      <c r="BF269" s="152">
        <f>IF(N269="snížená",J269,0)</f>
        <v>0</v>
      </c>
      <c r="BG269" s="152">
        <f>IF(N269="zákl. přenesená",J269,0)</f>
        <v>0</v>
      </c>
      <c r="BH269" s="152">
        <f>IF(N269="sníž. přenesená",J269,0)</f>
        <v>0</v>
      </c>
      <c r="BI269" s="152">
        <f>IF(N269="nulová",J269,0)</f>
        <v>0</v>
      </c>
      <c r="BJ269" s="17" t="s">
        <v>80</v>
      </c>
      <c r="BK269" s="152">
        <f>ROUND(I269*H269,2)</f>
        <v>0</v>
      </c>
      <c r="BL269" s="17" t="s">
        <v>165</v>
      </c>
      <c r="BM269" s="151" t="s">
        <v>552</v>
      </c>
    </row>
    <row r="270" spans="1:65" s="13" customFormat="1" x14ac:dyDescent="0.2">
      <c r="B270" s="157"/>
      <c r="D270" s="153" t="s">
        <v>169</v>
      </c>
      <c r="E270" s="158" t="s">
        <v>1</v>
      </c>
      <c r="F270" s="159" t="s">
        <v>224</v>
      </c>
      <c r="H270" s="158" t="s">
        <v>1</v>
      </c>
      <c r="L270" s="157"/>
      <c r="M270" s="160"/>
      <c r="N270" s="161"/>
      <c r="O270" s="161"/>
      <c r="P270" s="161"/>
      <c r="Q270" s="161"/>
      <c r="R270" s="161"/>
      <c r="S270" s="161"/>
      <c r="T270" s="162"/>
      <c r="AT270" s="158" t="s">
        <v>169</v>
      </c>
      <c r="AU270" s="158" t="s">
        <v>82</v>
      </c>
      <c r="AV270" s="13" t="s">
        <v>80</v>
      </c>
      <c r="AW270" s="13" t="s">
        <v>171</v>
      </c>
      <c r="AX270" s="13" t="s">
        <v>72</v>
      </c>
      <c r="AY270" s="158" t="s">
        <v>157</v>
      </c>
    </row>
    <row r="271" spans="1:65" s="13" customFormat="1" x14ac:dyDescent="0.2">
      <c r="B271" s="157"/>
      <c r="D271" s="153" t="s">
        <v>169</v>
      </c>
      <c r="E271" s="158" t="s">
        <v>1</v>
      </c>
      <c r="F271" s="159" t="s">
        <v>553</v>
      </c>
      <c r="H271" s="158" t="s">
        <v>1</v>
      </c>
      <c r="L271" s="157"/>
      <c r="M271" s="160"/>
      <c r="N271" s="161"/>
      <c r="O271" s="161"/>
      <c r="P271" s="161"/>
      <c r="Q271" s="161"/>
      <c r="R271" s="161"/>
      <c r="S271" s="161"/>
      <c r="T271" s="162"/>
      <c r="AT271" s="158" t="s">
        <v>169</v>
      </c>
      <c r="AU271" s="158" t="s">
        <v>82</v>
      </c>
      <c r="AV271" s="13" t="s">
        <v>80</v>
      </c>
      <c r="AW271" s="13" t="s">
        <v>171</v>
      </c>
      <c r="AX271" s="13" t="s">
        <v>72</v>
      </c>
      <c r="AY271" s="158" t="s">
        <v>157</v>
      </c>
    </row>
    <row r="272" spans="1:65" s="14" customFormat="1" x14ac:dyDescent="0.2">
      <c r="B272" s="163"/>
      <c r="D272" s="153" t="s">
        <v>169</v>
      </c>
      <c r="E272" s="164" t="s">
        <v>1</v>
      </c>
      <c r="F272" s="165" t="s">
        <v>80</v>
      </c>
      <c r="H272" s="166">
        <v>1</v>
      </c>
      <c r="L272" s="163"/>
      <c r="M272" s="167"/>
      <c r="N272" s="168"/>
      <c r="O272" s="168"/>
      <c r="P272" s="168"/>
      <c r="Q272" s="168"/>
      <c r="R272" s="168"/>
      <c r="S272" s="168"/>
      <c r="T272" s="169"/>
      <c r="AT272" s="164" t="s">
        <v>169</v>
      </c>
      <c r="AU272" s="164" t="s">
        <v>82</v>
      </c>
      <c r="AV272" s="14" t="s">
        <v>82</v>
      </c>
      <c r="AW272" s="14" t="s">
        <v>171</v>
      </c>
      <c r="AX272" s="14" t="s">
        <v>80</v>
      </c>
      <c r="AY272" s="164" t="s">
        <v>157</v>
      </c>
    </row>
    <row r="273" spans="1:65" s="2" customFormat="1" ht="36" x14ac:dyDescent="0.2">
      <c r="A273" s="29"/>
      <c r="B273" s="140"/>
      <c r="C273" s="177" t="s">
        <v>396</v>
      </c>
      <c r="D273" s="177" t="s">
        <v>183</v>
      </c>
      <c r="E273" s="215" t="s">
        <v>554</v>
      </c>
      <c r="F273" s="213" t="s">
        <v>2396</v>
      </c>
      <c r="G273" s="216" t="s">
        <v>236</v>
      </c>
      <c r="H273" s="214">
        <v>1</v>
      </c>
      <c r="I273" s="217"/>
      <c r="J273" s="217">
        <f>ROUND(I273*H273,2)</f>
        <v>0</v>
      </c>
      <c r="K273" s="213" t="s">
        <v>164</v>
      </c>
      <c r="L273" s="183"/>
      <c r="M273" s="184" t="s">
        <v>1</v>
      </c>
      <c r="N273" s="185" t="s">
        <v>37</v>
      </c>
      <c r="O273" s="149">
        <v>0</v>
      </c>
      <c r="P273" s="149">
        <f>O273*H273</f>
        <v>0</v>
      </c>
      <c r="Q273" s="149">
        <v>0.69099999999999995</v>
      </c>
      <c r="R273" s="149">
        <f>Q273*H273</f>
        <v>0.69099999999999995</v>
      </c>
      <c r="S273" s="149">
        <v>0</v>
      </c>
      <c r="T273" s="150">
        <f>S273*H273</f>
        <v>0</v>
      </c>
      <c r="U273" s="29"/>
      <c r="V273" s="29"/>
      <c r="W273" s="29"/>
      <c r="X273" s="29"/>
      <c r="Y273" s="29"/>
      <c r="Z273" s="29"/>
      <c r="AA273" s="29"/>
      <c r="AB273" s="29"/>
      <c r="AC273" s="29"/>
      <c r="AD273" s="29"/>
      <c r="AE273" s="29"/>
      <c r="AR273" s="151" t="s">
        <v>187</v>
      </c>
      <c r="AT273" s="151" t="s">
        <v>183</v>
      </c>
      <c r="AU273" s="151" t="s">
        <v>82</v>
      </c>
      <c r="AY273" s="17" t="s">
        <v>157</v>
      </c>
      <c r="BE273" s="152">
        <f>IF(N273="základní",J273,0)</f>
        <v>0</v>
      </c>
      <c r="BF273" s="152">
        <f>IF(N273="snížená",J273,0)</f>
        <v>0</v>
      </c>
      <c r="BG273" s="152">
        <f>IF(N273="zákl. přenesená",J273,0)</f>
        <v>0</v>
      </c>
      <c r="BH273" s="152">
        <f>IF(N273="sníž. přenesená",J273,0)</f>
        <v>0</v>
      </c>
      <c r="BI273" s="152">
        <f>IF(N273="nulová",J273,0)</f>
        <v>0</v>
      </c>
      <c r="BJ273" s="17" t="s">
        <v>80</v>
      </c>
      <c r="BK273" s="152">
        <f>ROUND(I273*H273,2)</f>
        <v>0</v>
      </c>
      <c r="BL273" s="17" t="s">
        <v>165</v>
      </c>
      <c r="BM273" s="151" t="s">
        <v>555</v>
      </c>
    </row>
    <row r="274" spans="1:65" s="13" customFormat="1" x14ac:dyDescent="0.2">
      <c r="B274" s="157"/>
      <c r="D274" s="153" t="s">
        <v>169</v>
      </c>
      <c r="E274" s="158" t="s">
        <v>1</v>
      </c>
      <c r="F274" s="159" t="s">
        <v>224</v>
      </c>
      <c r="H274" s="158" t="s">
        <v>1</v>
      </c>
      <c r="L274" s="157"/>
      <c r="M274" s="160"/>
      <c r="N274" s="161"/>
      <c r="O274" s="161"/>
      <c r="P274" s="161"/>
      <c r="Q274" s="161"/>
      <c r="R274" s="161"/>
      <c r="S274" s="161"/>
      <c r="T274" s="162"/>
      <c r="AT274" s="158" t="s">
        <v>169</v>
      </c>
      <c r="AU274" s="158" t="s">
        <v>82</v>
      </c>
      <c r="AV274" s="13" t="s">
        <v>80</v>
      </c>
      <c r="AW274" s="13" t="s">
        <v>171</v>
      </c>
      <c r="AX274" s="13" t="s">
        <v>72</v>
      </c>
      <c r="AY274" s="158" t="s">
        <v>157</v>
      </c>
    </row>
    <row r="275" spans="1:65" s="13" customFormat="1" x14ac:dyDescent="0.2">
      <c r="B275" s="157"/>
      <c r="D275" s="153" t="s">
        <v>169</v>
      </c>
      <c r="E275" s="158" t="s">
        <v>1</v>
      </c>
      <c r="F275" s="159" t="s">
        <v>553</v>
      </c>
      <c r="H275" s="158" t="s">
        <v>1</v>
      </c>
      <c r="L275" s="157"/>
      <c r="M275" s="160"/>
      <c r="N275" s="161"/>
      <c r="O275" s="161"/>
      <c r="P275" s="161"/>
      <c r="Q275" s="161"/>
      <c r="R275" s="161"/>
      <c r="S275" s="161"/>
      <c r="T275" s="162"/>
      <c r="AT275" s="158" t="s">
        <v>169</v>
      </c>
      <c r="AU275" s="158" t="s">
        <v>82</v>
      </c>
      <c r="AV275" s="13" t="s">
        <v>80</v>
      </c>
      <c r="AW275" s="13" t="s">
        <v>171</v>
      </c>
      <c r="AX275" s="13" t="s">
        <v>72</v>
      </c>
      <c r="AY275" s="158" t="s">
        <v>157</v>
      </c>
    </row>
    <row r="276" spans="1:65" s="14" customFormat="1" x14ac:dyDescent="0.2">
      <c r="B276" s="163"/>
      <c r="D276" s="153" t="s">
        <v>169</v>
      </c>
      <c r="E276" s="164" t="s">
        <v>1</v>
      </c>
      <c r="F276" s="165" t="s">
        <v>80</v>
      </c>
      <c r="H276" s="166">
        <v>1</v>
      </c>
      <c r="L276" s="163"/>
      <c r="M276" s="167"/>
      <c r="N276" s="168"/>
      <c r="O276" s="168"/>
      <c r="P276" s="168"/>
      <c r="Q276" s="168"/>
      <c r="R276" s="168"/>
      <c r="S276" s="168"/>
      <c r="T276" s="169"/>
      <c r="AT276" s="164" t="s">
        <v>169</v>
      </c>
      <c r="AU276" s="164" t="s">
        <v>82</v>
      </c>
      <c r="AV276" s="14" t="s">
        <v>82</v>
      </c>
      <c r="AW276" s="14" t="s">
        <v>171</v>
      </c>
      <c r="AX276" s="14" t="s">
        <v>80</v>
      </c>
      <c r="AY276" s="164" t="s">
        <v>157</v>
      </c>
    </row>
    <row r="277" spans="1:65" s="2" customFormat="1" ht="36" x14ac:dyDescent="0.2">
      <c r="A277" s="29"/>
      <c r="B277" s="140"/>
      <c r="C277" s="177" t="s">
        <v>401</v>
      </c>
      <c r="D277" s="177" t="s">
        <v>183</v>
      </c>
      <c r="E277" s="215" t="s">
        <v>556</v>
      </c>
      <c r="F277" s="213" t="s">
        <v>2397</v>
      </c>
      <c r="G277" s="216" t="s">
        <v>236</v>
      </c>
      <c r="H277" s="214">
        <v>1</v>
      </c>
      <c r="I277" s="217"/>
      <c r="J277" s="217">
        <f>ROUND(I277*H277,2)</f>
        <v>0</v>
      </c>
      <c r="K277" s="213" t="s">
        <v>164</v>
      </c>
      <c r="L277" s="183"/>
      <c r="M277" s="184" t="s">
        <v>1</v>
      </c>
      <c r="N277" s="185" t="s">
        <v>37</v>
      </c>
      <c r="O277" s="149">
        <v>0</v>
      </c>
      <c r="P277" s="149">
        <f>O277*H277</f>
        <v>0</v>
      </c>
      <c r="Q277" s="149">
        <v>0.67800000000000005</v>
      </c>
      <c r="R277" s="149">
        <f>Q277*H277</f>
        <v>0.67800000000000005</v>
      </c>
      <c r="S277" s="149">
        <v>0</v>
      </c>
      <c r="T277" s="150">
        <f>S277*H277</f>
        <v>0</v>
      </c>
      <c r="U277" s="29"/>
      <c r="V277" s="29"/>
      <c r="W277" s="29"/>
      <c r="X277" s="29"/>
      <c r="Y277" s="29"/>
      <c r="Z277" s="29"/>
      <c r="AA277" s="29"/>
      <c r="AB277" s="29"/>
      <c r="AC277" s="29"/>
      <c r="AD277" s="29"/>
      <c r="AE277" s="29"/>
      <c r="AR277" s="151" t="s">
        <v>187</v>
      </c>
      <c r="AT277" s="151" t="s">
        <v>183</v>
      </c>
      <c r="AU277" s="151" t="s">
        <v>82</v>
      </c>
      <c r="AY277" s="17" t="s">
        <v>157</v>
      </c>
      <c r="BE277" s="152">
        <f>IF(N277="základní",J277,0)</f>
        <v>0</v>
      </c>
      <c r="BF277" s="152">
        <f>IF(N277="snížená",J277,0)</f>
        <v>0</v>
      </c>
      <c r="BG277" s="152">
        <f>IF(N277="zákl. přenesená",J277,0)</f>
        <v>0</v>
      </c>
      <c r="BH277" s="152">
        <f>IF(N277="sníž. přenesená",J277,0)</f>
        <v>0</v>
      </c>
      <c r="BI277" s="152">
        <f>IF(N277="nulová",J277,0)</f>
        <v>0</v>
      </c>
      <c r="BJ277" s="17" t="s">
        <v>80</v>
      </c>
      <c r="BK277" s="152">
        <f>ROUND(I277*H277,2)</f>
        <v>0</v>
      </c>
      <c r="BL277" s="17" t="s">
        <v>165</v>
      </c>
      <c r="BM277" s="151" t="s">
        <v>557</v>
      </c>
    </row>
    <row r="278" spans="1:65" s="13" customFormat="1" x14ac:dyDescent="0.2">
      <c r="B278" s="157"/>
      <c r="D278" s="153" t="s">
        <v>169</v>
      </c>
      <c r="E278" s="158" t="s">
        <v>1</v>
      </c>
      <c r="F278" s="159" t="s">
        <v>224</v>
      </c>
      <c r="H278" s="158" t="s">
        <v>1</v>
      </c>
      <c r="L278" s="157"/>
      <c r="M278" s="160"/>
      <c r="N278" s="161"/>
      <c r="O278" s="161"/>
      <c r="P278" s="161"/>
      <c r="Q278" s="161"/>
      <c r="R278" s="161"/>
      <c r="S278" s="161"/>
      <c r="T278" s="162"/>
      <c r="AT278" s="158" t="s">
        <v>169</v>
      </c>
      <c r="AU278" s="158" t="s">
        <v>82</v>
      </c>
      <c r="AV278" s="13" t="s">
        <v>80</v>
      </c>
      <c r="AW278" s="13" t="s">
        <v>171</v>
      </c>
      <c r="AX278" s="13" t="s">
        <v>72</v>
      </c>
      <c r="AY278" s="158" t="s">
        <v>157</v>
      </c>
    </row>
    <row r="279" spans="1:65" s="13" customFormat="1" x14ac:dyDescent="0.2">
      <c r="B279" s="157"/>
      <c r="D279" s="153" t="s">
        <v>169</v>
      </c>
      <c r="E279" s="158" t="s">
        <v>1</v>
      </c>
      <c r="F279" s="159" t="s">
        <v>558</v>
      </c>
      <c r="H279" s="158" t="s">
        <v>1</v>
      </c>
      <c r="L279" s="157"/>
      <c r="M279" s="160"/>
      <c r="N279" s="161"/>
      <c r="O279" s="161"/>
      <c r="P279" s="161"/>
      <c r="Q279" s="161"/>
      <c r="R279" s="161"/>
      <c r="S279" s="161"/>
      <c r="T279" s="162"/>
      <c r="AT279" s="158" t="s">
        <v>169</v>
      </c>
      <c r="AU279" s="158" t="s">
        <v>82</v>
      </c>
      <c r="AV279" s="13" t="s">
        <v>80</v>
      </c>
      <c r="AW279" s="13" t="s">
        <v>171</v>
      </c>
      <c r="AX279" s="13" t="s">
        <v>72</v>
      </c>
      <c r="AY279" s="158" t="s">
        <v>157</v>
      </c>
    </row>
    <row r="280" spans="1:65" s="14" customFormat="1" x14ac:dyDescent="0.2">
      <c r="B280" s="163"/>
      <c r="D280" s="153" t="s">
        <v>169</v>
      </c>
      <c r="E280" s="164" t="s">
        <v>1</v>
      </c>
      <c r="F280" s="165" t="s">
        <v>80</v>
      </c>
      <c r="H280" s="166">
        <v>1</v>
      </c>
      <c r="L280" s="163"/>
      <c r="M280" s="167"/>
      <c r="N280" s="168"/>
      <c r="O280" s="168"/>
      <c r="P280" s="168"/>
      <c r="Q280" s="168"/>
      <c r="R280" s="168"/>
      <c r="S280" s="168"/>
      <c r="T280" s="169"/>
      <c r="AT280" s="164" t="s">
        <v>169</v>
      </c>
      <c r="AU280" s="164" t="s">
        <v>82</v>
      </c>
      <c r="AV280" s="14" t="s">
        <v>82</v>
      </c>
      <c r="AW280" s="14" t="s">
        <v>171</v>
      </c>
      <c r="AX280" s="14" t="s">
        <v>80</v>
      </c>
      <c r="AY280" s="164" t="s">
        <v>157</v>
      </c>
    </row>
    <row r="281" spans="1:65" s="2" customFormat="1" ht="36" x14ac:dyDescent="0.2">
      <c r="A281" s="29"/>
      <c r="B281" s="140"/>
      <c r="C281" s="177" t="s">
        <v>406</v>
      </c>
      <c r="D281" s="177" t="s">
        <v>183</v>
      </c>
      <c r="E281" s="215" t="s">
        <v>559</v>
      </c>
      <c r="F281" s="213" t="s">
        <v>2398</v>
      </c>
      <c r="G281" s="216" t="s">
        <v>236</v>
      </c>
      <c r="H281" s="214">
        <v>1</v>
      </c>
      <c r="I281" s="217"/>
      <c r="J281" s="217">
        <f>ROUND(I281*H281,2)</f>
        <v>0</v>
      </c>
      <c r="K281" s="213" t="s">
        <v>164</v>
      </c>
      <c r="L281" s="183"/>
      <c r="M281" s="184" t="s">
        <v>1</v>
      </c>
      <c r="N281" s="185" t="s">
        <v>37</v>
      </c>
      <c r="O281" s="149">
        <v>0</v>
      </c>
      <c r="P281" s="149">
        <f>O281*H281</f>
        <v>0</v>
      </c>
      <c r="Q281" s="149">
        <v>0.67800000000000005</v>
      </c>
      <c r="R281" s="149">
        <f>Q281*H281</f>
        <v>0.67800000000000005</v>
      </c>
      <c r="S281" s="149">
        <v>0</v>
      </c>
      <c r="T281" s="150">
        <f>S281*H281</f>
        <v>0</v>
      </c>
      <c r="U281" s="29"/>
      <c r="V281" s="29"/>
      <c r="W281" s="29"/>
      <c r="X281" s="29"/>
      <c r="Y281" s="29"/>
      <c r="Z281" s="29"/>
      <c r="AA281" s="29"/>
      <c r="AB281" s="29"/>
      <c r="AC281" s="29"/>
      <c r="AD281" s="29"/>
      <c r="AE281" s="29"/>
      <c r="AR281" s="151" t="s">
        <v>187</v>
      </c>
      <c r="AT281" s="151" t="s">
        <v>183</v>
      </c>
      <c r="AU281" s="151" t="s">
        <v>82</v>
      </c>
      <c r="AY281" s="17" t="s">
        <v>157</v>
      </c>
      <c r="BE281" s="152">
        <f>IF(N281="základní",J281,0)</f>
        <v>0</v>
      </c>
      <c r="BF281" s="152">
        <f>IF(N281="snížená",J281,0)</f>
        <v>0</v>
      </c>
      <c r="BG281" s="152">
        <f>IF(N281="zákl. přenesená",J281,0)</f>
        <v>0</v>
      </c>
      <c r="BH281" s="152">
        <f>IF(N281="sníž. přenesená",J281,0)</f>
        <v>0</v>
      </c>
      <c r="BI281" s="152">
        <f>IF(N281="nulová",J281,0)</f>
        <v>0</v>
      </c>
      <c r="BJ281" s="17" t="s">
        <v>80</v>
      </c>
      <c r="BK281" s="152">
        <f>ROUND(I281*H281,2)</f>
        <v>0</v>
      </c>
      <c r="BL281" s="17" t="s">
        <v>165</v>
      </c>
      <c r="BM281" s="151" t="s">
        <v>560</v>
      </c>
    </row>
    <row r="282" spans="1:65" s="13" customFormat="1" x14ac:dyDescent="0.2">
      <c r="B282" s="157"/>
      <c r="D282" s="153" t="s">
        <v>169</v>
      </c>
      <c r="E282" s="158" t="s">
        <v>1</v>
      </c>
      <c r="F282" s="159" t="s">
        <v>224</v>
      </c>
      <c r="H282" s="158" t="s">
        <v>1</v>
      </c>
      <c r="L282" s="157"/>
      <c r="M282" s="160"/>
      <c r="N282" s="161"/>
      <c r="O282" s="161"/>
      <c r="P282" s="161"/>
      <c r="Q282" s="161"/>
      <c r="R282" s="161"/>
      <c r="S282" s="161"/>
      <c r="T282" s="162"/>
      <c r="AT282" s="158" t="s">
        <v>169</v>
      </c>
      <c r="AU282" s="158" t="s">
        <v>82</v>
      </c>
      <c r="AV282" s="13" t="s">
        <v>80</v>
      </c>
      <c r="AW282" s="13" t="s">
        <v>171</v>
      </c>
      <c r="AX282" s="13" t="s">
        <v>72</v>
      </c>
      <c r="AY282" s="158" t="s">
        <v>157</v>
      </c>
    </row>
    <row r="283" spans="1:65" s="13" customFormat="1" x14ac:dyDescent="0.2">
      <c r="B283" s="157"/>
      <c r="D283" s="153" t="s">
        <v>169</v>
      </c>
      <c r="E283" s="158" t="s">
        <v>1</v>
      </c>
      <c r="F283" s="159" t="s">
        <v>558</v>
      </c>
      <c r="H283" s="158" t="s">
        <v>1</v>
      </c>
      <c r="L283" s="157"/>
      <c r="M283" s="160"/>
      <c r="N283" s="161"/>
      <c r="O283" s="161"/>
      <c r="P283" s="161"/>
      <c r="Q283" s="161"/>
      <c r="R283" s="161"/>
      <c r="S283" s="161"/>
      <c r="T283" s="162"/>
      <c r="AT283" s="158" t="s">
        <v>169</v>
      </c>
      <c r="AU283" s="158" t="s">
        <v>82</v>
      </c>
      <c r="AV283" s="13" t="s">
        <v>80</v>
      </c>
      <c r="AW283" s="13" t="s">
        <v>171</v>
      </c>
      <c r="AX283" s="13" t="s">
        <v>72</v>
      </c>
      <c r="AY283" s="158" t="s">
        <v>157</v>
      </c>
    </row>
    <row r="284" spans="1:65" s="14" customFormat="1" x14ac:dyDescent="0.2">
      <c r="B284" s="163"/>
      <c r="D284" s="153" t="s">
        <v>169</v>
      </c>
      <c r="E284" s="164" t="s">
        <v>1</v>
      </c>
      <c r="F284" s="165" t="s">
        <v>80</v>
      </c>
      <c r="H284" s="166">
        <v>1</v>
      </c>
      <c r="L284" s="163"/>
      <c r="M284" s="167"/>
      <c r="N284" s="168"/>
      <c r="O284" s="168"/>
      <c r="P284" s="168"/>
      <c r="Q284" s="168"/>
      <c r="R284" s="168"/>
      <c r="S284" s="168"/>
      <c r="T284" s="169"/>
      <c r="AT284" s="164" t="s">
        <v>169</v>
      </c>
      <c r="AU284" s="164" t="s">
        <v>82</v>
      </c>
      <c r="AV284" s="14" t="s">
        <v>82</v>
      </c>
      <c r="AW284" s="14" t="s">
        <v>171</v>
      </c>
      <c r="AX284" s="14" t="s">
        <v>80</v>
      </c>
      <c r="AY284" s="164" t="s">
        <v>157</v>
      </c>
    </row>
    <row r="285" spans="1:65" s="2" customFormat="1" ht="36" x14ac:dyDescent="0.2">
      <c r="A285" s="29"/>
      <c r="B285" s="140"/>
      <c r="C285" s="141" t="s">
        <v>413</v>
      </c>
      <c r="D285" s="141" t="s">
        <v>160</v>
      </c>
      <c r="E285" s="142" t="s">
        <v>561</v>
      </c>
      <c r="F285" s="143" t="s">
        <v>562</v>
      </c>
      <c r="G285" s="144" t="s">
        <v>236</v>
      </c>
      <c r="H285" s="145">
        <v>2</v>
      </c>
      <c r="I285" s="146"/>
      <c r="J285" s="146">
        <f>ROUND(I285*H285,2)</f>
        <v>0</v>
      </c>
      <c r="K285" s="143" t="s">
        <v>164</v>
      </c>
      <c r="L285" s="30"/>
      <c r="M285" s="147" t="s">
        <v>1</v>
      </c>
      <c r="N285" s="148" t="s">
        <v>37</v>
      </c>
      <c r="O285" s="149">
        <v>0</v>
      </c>
      <c r="P285" s="149">
        <f>O285*H285</f>
        <v>0</v>
      </c>
      <c r="Q285" s="149">
        <v>0</v>
      </c>
      <c r="R285" s="149">
        <f>Q285*H285</f>
        <v>0</v>
      </c>
      <c r="S285" s="149">
        <v>0</v>
      </c>
      <c r="T285" s="150">
        <f>S285*H285</f>
        <v>0</v>
      </c>
      <c r="U285" s="29"/>
      <c r="V285" s="29"/>
      <c r="W285" s="29"/>
      <c r="X285" s="29"/>
      <c r="Y285" s="29"/>
      <c r="Z285" s="29"/>
      <c r="AA285" s="29"/>
      <c r="AB285" s="29"/>
      <c r="AC285" s="29"/>
      <c r="AD285" s="29"/>
      <c r="AE285" s="29"/>
      <c r="AR285" s="151" t="s">
        <v>165</v>
      </c>
      <c r="AT285" s="151" t="s">
        <v>160</v>
      </c>
      <c r="AU285" s="151" t="s">
        <v>82</v>
      </c>
      <c r="AY285" s="17" t="s">
        <v>157</v>
      </c>
      <c r="BE285" s="152">
        <f>IF(N285="základní",J285,0)</f>
        <v>0</v>
      </c>
      <c r="BF285" s="152">
        <f>IF(N285="snížená",J285,0)</f>
        <v>0</v>
      </c>
      <c r="BG285" s="152">
        <f>IF(N285="zákl. přenesená",J285,0)</f>
        <v>0</v>
      </c>
      <c r="BH285" s="152">
        <f>IF(N285="sníž. přenesená",J285,0)</f>
        <v>0</v>
      </c>
      <c r="BI285" s="152">
        <f>IF(N285="nulová",J285,0)</f>
        <v>0</v>
      </c>
      <c r="BJ285" s="17" t="s">
        <v>80</v>
      </c>
      <c r="BK285" s="152">
        <f>ROUND(I285*H285,2)</f>
        <v>0</v>
      </c>
      <c r="BL285" s="17" t="s">
        <v>165</v>
      </c>
      <c r="BM285" s="151" t="s">
        <v>563</v>
      </c>
    </row>
    <row r="286" spans="1:65" s="2" customFormat="1" ht="29.25" x14ac:dyDescent="0.2">
      <c r="A286" s="29"/>
      <c r="B286" s="30"/>
      <c r="C286" s="29"/>
      <c r="D286" s="153" t="s">
        <v>167</v>
      </c>
      <c r="E286" s="29"/>
      <c r="F286" s="154" t="s">
        <v>564</v>
      </c>
      <c r="G286" s="29"/>
      <c r="H286" s="29"/>
      <c r="I286" s="29"/>
      <c r="J286" s="29"/>
      <c r="K286" s="29"/>
      <c r="L286" s="30"/>
      <c r="M286" s="155"/>
      <c r="N286" s="156"/>
      <c r="O286" s="55"/>
      <c r="P286" s="55"/>
      <c r="Q286" s="55"/>
      <c r="R286" s="55"/>
      <c r="S286" s="55"/>
      <c r="T286" s="56"/>
      <c r="U286" s="29"/>
      <c r="V286" s="29"/>
      <c r="W286" s="29"/>
      <c r="X286" s="29"/>
      <c r="Y286" s="29"/>
      <c r="Z286" s="29"/>
      <c r="AA286" s="29"/>
      <c r="AB286" s="29"/>
      <c r="AC286" s="29"/>
      <c r="AD286" s="29"/>
      <c r="AE286" s="29"/>
      <c r="AT286" s="17" t="s">
        <v>167</v>
      </c>
      <c r="AU286" s="17" t="s">
        <v>82</v>
      </c>
    </row>
    <row r="287" spans="1:65" s="2" customFormat="1" ht="66.75" customHeight="1" x14ac:dyDescent="0.2">
      <c r="A287" s="29"/>
      <c r="B287" s="140"/>
      <c r="C287" s="141" t="s">
        <v>418</v>
      </c>
      <c r="D287" s="141" t="s">
        <v>160</v>
      </c>
      <c r="E287" s="142" t="s">
        <v>565</v>
      </c>
      <c r="F287" s="143" t="s">
        <v>566</v>
      </c>
      <c r="G287" s="144" t="s">
        <v>236</v>
      </c>
      <c r="H287" s="145">
        <v>1</v>
      </c>
      <c r="I287" s="146"/>
      <c r="J287" s="146">
        <f>ROUND(I287*H287,2)</f>
        <v>0</v>
      </c>
      <c r="K287" s="143" t="s">
        <v>164</v>
      </c>
      <c r="L287" s="30"/>
      <c r="M287" s="147" t="s">
        <v>1</v>
      </c>
      <c r="N287" s="148" t="s">
        <v>37</v>
      </c>
      <c r="O287" s="149">
        <v>0</v>
      </c>
      <c r="P287" s="149">
        <f>O287*H287</f>
        <v>0</v>
      </c>
      <c r="Q287" s="149">
        <v>0</v>
      </c>
      <c r="R287" s="149">
        <f>Q287*H287</f>
        <v>0</v>
      </c>
      <c r="S287" s="149">
        <v>0</v>
      </c>
      <c r="T287" s="150">
        <f>S287*H287</f>
        <v>0</v>
      </c>
      <c r="U287" s="29"/>
      <c r="V287" s="29"/>
      <c r="W287" s="29"/>
      <c r="X287" s="29"/>
      <c r="Y287" s="29"/>
      <c r="Z287" s="29"/>
      <c r="AA287" s="29"/>
      <c r="AB287" s="29"/>
      <c r="AC287" s="29"/>
      <c r="AD287" s="29"/>
      <c r="AE287" s="29"/>
      <c r="AR287" s="151" t="s">
        <v>165</v>
      </c>
      <c r="AT287" s="151" t="s">
        <v>160</v>
      </c>
      <c r="AU287" s="151" t="s">
        <v>82</v>
      </c>
      <c r="AY287" s="17" t="s">
        <v>157</v>
      </c>
      <c r="BE287" s="152">
        <f>IF(N287="základní",J287,0)</f>
        <v>0</v>
      </c>
      <c r="BF287" s="152">
        <f>IF(N287="snížená",J287,0)</f>
        <v>0</v>
      </c>
      <c r="BG287" s="152">
        <f>IF(N287="zákl. přenesená",J287,0)</f>
        <v>0</v>
      </c>
      <c r="BH287" s="152">
        <f>IF(N287="sníž. přenesená",J287,0)</f>
        <v>0</v>
      </c>
      <c r="BI287" s="152">
        <f>IF(N287="nulová",J287,0)</f>
        <v>0</v>
      </c>
      <c r="BJ287" s="17" t="s">
        <v>80</v>
      </c>
      <c r="BK287" s="152">
        <f>ROUND(I287*H287,2)</f>
        <v>0</v>
      </c>
      <c r="BL287" s="17" t="s">
        <v>165</v>
      </c>
      <c r="BM287" s="151" t="s">
        <v>567</v>
      </c>
    </row>
    <row r="288" spans="1:65" s="2" customFormat="1" ht="39" x14ac:dyDescent="0.2">
      <c r="A288" s="29"/>
      <c r="B288" s="30"/>
      <c r="C288" s="29"/>
      <c r="D288" s="153" t="s">
        <v>167</v>
      </c>
      <c r="E288" s="29"/>
      <c r="F288" s="154" t="s">
        <v>568</v>
      </c>
      <c r="G288" s="29"/>
      <c r="H288" s="29"/>
      <c r="I288" s="29"/>
      <c r="J288" s="29"/>
      <c r="K288" s="29"/>
      <c r="L288" s="30"/>
      <c r="M288" s="155"/>
      <c r="N288" s="156"/>
      <c r="O288" s="55"/>
      <c r="P288" s="55"/>
      <c r="Q288" s="55"/>
      <c r="R288" s="55"/>
      <c r="S288" s="55"/>
      <c r="T288" s="56"/>
      <c r="U288" s="29"/>
      <c r="V288" s="29"/>
      <c r="W288" s="29"/>
      <c r="X288" s="29"/>
      <c r="Y288" s="29"/>
      <c r="Z288" s="29"/>
      <c r="AA288" s="29"/>
      <c r="AB288" s="29"/>
      <c r="AC288" s="29"/>
      <c r="AD288" s="29"/>
      <c r="AE288" s="29"/>
      <c r="AT288" s="17" t="s">
        <v>167</v>
      </c>
      <c r="AU288" s="17" t="s">
        <v>82</v>
      </c>
    </row>
    <row r="289" spans="1:65" s="2" customFormat="1" ht="33" customHeight="1" x14ac:dyDescent="0.2">
      <c r="A289" s="29"/>
      <c r="B289" s="140"/>
      <c r="C289" s="177" t="s">
        <v>422</v>
      </c>
      <c r="D289" s="177" t="s">
        <v>183</v>
      </c>
      <c r="E289" s="178" t="s">
        <v>569</v>
      </c>
      <c r="F289" s="179" t="s">
        <v>570</v>
      </c>
      <c r="G289" s="180" t="s">
        <v>236</v>
      </c>
      <c r="H289" s="181">
        <v>1</v>
      </c>
      <c r="I289" s="182"/>
      <c r="J289" s="182">
        <f>ROUND(I289*H289,2)</f>
        <v>0</v>
      </c>
      <c r="K289" s="179" t="s">
        <v>164</v>
      </c>
      <c r="L289" s="183"/>
      <c r="M289" s="184" t="s">
        <v>1</v>
      </c>
      <c r="N289" s="185" t="s">
        <v>37</v>
      </c>
      <c r="O289" s="149">
        <v>0</v>
      </c>
      <c r="P289" s="149">
        <f>O289*H289</f>
        <v>0</v>
      </c>
      <c r="Q289" s="149">
        <v>0</v>
      </c>
      <c r="R289" s="149">
        <f>Q289*H289</f>
        <v>0</v>
      </c>
      <c r="S289" s="149">
        <v>0</v>
      </c>
      <c r="T289" s="150">
        <f>S289*H289</f>
        <v>0</v>
      </c>
      <c r="U289" s="29"/>
      <c r="V289" s="29"/>
      <c r="W289" s="29"/>
      <c r="X289" s="29"/>
      <c r="Y289" s="29"/>
      <c r="Z289" s="29"/>
      <c r="AA289" s="29"/>
      <c r="AB289" s="29"/>
      <c r="AC289" s="29"/>
      <c r="AD289" s="29"/>
      <c r="AE289" s="29"/>
      <c r="AR289" s="151" t="s">
        <v>187</v>
      </c>
      <c r="AT289" s="151" t="s">
        <v>183</v>
      </c>
      <c r="AU289" s="151" t="s">
        <v>82</v>
      </c>
      <c r="AY289" s="17" t="s">
        <v>157</v>
      </c>
      <c r="BE289" s="152">
        <f>IF(N289="základní",J289,0)</f>
        <v>0</v>
      </c>
      <c r="BF289" s="152">
        <f>IF(N289="snížená",J289,0)</f>
        <v>0</v>
      </c>
      <c r="BG289" s="152">
        <f>IF(N289="zákl. přenesená",J289,0)</f>
        <v>0</v>
      </c>
      <c r="BH289" s="152">
        <f>IF(N289="sníž. přenesená",J289,0)</f>
        <v>0</v>
      </c>
      <c r="BI289" s="152">
        <f>IF(N289="nulová",J289,0)</f>
        <v>0</v>
      </c>
      <c r="BJ289" s="17" t="s">
        <v>80</v>
      </c>
      <c r="BK289" s="152">
        <f>ROUND(I289*H289,2)</f>
        <v>0</v>
      </c>
      <c r="BL289" s="17" t="s">
        <v>165</v>
      </c>
      <c r="BM289" s="151" t="s">
        <v>571</v>
      </c>
    </row>
    <row r="290" spans="1:65" s="2" customFormat="1" ht="66.75" customHeight="1" x14ac:dyDescent="0.2">
      <c r="A290" s="29"/>
      <c r="B290" s="140"/>
      <c r="C290" s="141" t="s">
        <v>427</v>
      </c>
      <c r="D290" s="141" t="s">
        <v>160</v>
      </c>
      <c r="E290" s="142" t="s">
        <v>572</v>
      </c>
      <c r="F290" s="143" t="s">
        <v>573</v>
      </c>
      <c r="G290" s="144" t="s">
        <v>236</v>
      </c>
      <c r="H290" s="145">
        <v>4</v>
      </c>
      <c r="I290" s="146"/>
      <c r="J290" s="146">
        <f>ROUND(I290*H290,2)</f>
        <v>0</v>
      </c>
      <c r="K290" s="143" t="s">
        <v>164</v>
      </c>
      <c r="L290" s="30"/>
      <c r="M290" s="147" t="s">
        <v>1</v>
      </c>
      <c r="N290" s="148" t="s">
        <v>37</v>
      </c>
      <c r="O290" s="149">
        <v>0</v>
      </c>
      <c r="P290" s="149">
        <f>O290*H290</f>
        <v>0</v>
      </c>
      <c r="Q290" s="149">
        <v>0</v>
      </c>
      <c r="R290" s="149">
        <f>Q290*H290</f>
        <v>0</v>
      </c>
      <c r="S290" s="149">
        <v>0</v>
      </c>
      <c r="T290" s="150">
        <f>S290*H290</f>
        <v>0</v>
      </c>
      <c r="U290" s="29"/>
      <c r="V290" s="29"/>
      <c r="W290" s="29"/>
      <c r="X290" s="29"/>
      <c r="Y290" s="29"/>
      <c r="Z290" s="29"/>
      <c r="AA290" s="29"/>
      <c r="AB290" s="29"/>
      <c r="AC290" s="29"/>
      <c r="AD290" s="29"/>
      <c r="AE290" s="29"/>
      <c r="AR290" s="151" t="s">
        <v>165</v>
      </c>
      <c r="AT290" s="151" t="s">
        <v>160</v>
      </c>
      <c r="AU290" s="151" t="s">
        <v>82</v>
      </c>
      <c r="AY290" s="17" t="s">
        <v>157</v>
      </c>
      <c r="BE290" s="152">
        <f>IF(N290="základní",J290,0)</f>
        <v>0</v>
      </c>
      <c r="BF290" s="152">
        <f>IF(N290="snížená",J290,0)</f>
        <v>0</v>
      </c>
      <c r="BG290" s="152">
        <f>IF(N290="zákl. přenesená",J290,0)</f>
        <v>0</v>
      </c>
      <c r="BH290" s="152">
        <f>IF(N290="sníž. přenesená",J290,0)</f>
        <v>0</v>
      </c>
      <c r="BI290" s="152">
        <f>IF(N290="nulová",J290,0)</f>
        <v>0</v>
      </c>
      <c r="BJ290" s="17" t="s">
        <v>80</v>
      </c>
      <c r="BK290" s="152">
        <f>ROUND(I290*H290,2)</f>
        <v>0</v>
      </c>
      <c r="BL290" s="17" t="s">
        <v>165</v>
      </c>
      <c r="BM290" s="151" t="s">
        <v>574</v>
      </c>
    </row>
    <row r="291" spans="1:65" s="2" customFormat="1" ht="39" x14ac:dyDescent="0.2">
      <c r="A291" s="29"/>
      <c r="B291" s="30"/>
      <c r="C291" s="29"/>
      <c r="D291" s="153" t="s">
        <v>167</v>
      </c>
      <c r="E291" s="29"/>
      <c r="F291" s="154" t="s">
        <v>568</v>
      </c>
      <c r="G291" s="29"/>
      <c r="H291" s="29"/>
      <c r="I291" s="29"/>
      <c r="J291" s="29"/>
      <c r="K291" s="29"/>
      <c r="L291" s="30"/>
      <c r="M291" s="155"/>
      <c r="N291" s="156"/>
      <c r="O291" s="55"/>
      <c r="P291" s="55"/>
      <c r="Q291" s="55"/>
      <c r="R291" s="55"/>
      <c r="S291" s="55"/>
      <c r="T291" s="56"/>
      <c r="U291" s="29"/>
      <c r="V291" s="29"/>
      <c r="W291" s="29"/>
      <c r="X291" s="29"/>
      <c r="Y291" s="29"/>
      <c r="Z291" s="29"/>
      <c r="AA291" s="29"/>
      <c r="AB291" s="29"/>
      <c r="AC291" s="29"/>
      <c r="AD291" s="29"/>
      <c r="AE291" s="29"/>
      <c r="AT291" s="17" t="s">
        <v>167</v>
      </c>
      <c r="AU291" s="17" t="s">
        <v>82</v>
      </c>
    </row>
    <row r="292" spans="1:65" s="2" customFormat="1" ht="16.5" customHeight="1" x14ac:dyDescent="0.2">
      <c r="A292" s="29"/>
      <c r="B292" s="140"/>
      <c r="C292" s="177" t="s">
        <v>433</v>
      </c>
      <c r="D292" s="177" t="s">
        <v>183</v>
      </c>
      <c r="E292" s="178" t="s">
        <v>575</v>
      </c>
      <c r="F292" s="179" t="s">
        <v>576</v>
      </c>
      <c r="G292" s="180" t="s">
        <v>236</v>
      </c>
      <c r="H292" s="181">
        <v>4</v>
      </c>
      <c r="I292" s="182"/>
      <c r="J292" s="182">
        <f>ROUND(I292*H292,2)</f>
        <v>0</v>
      </c>
      <c r="K292" s="179" t="s">
        <v>164</v>
      </c>
      <c r="L292" s="183"/>
      <c r="M292" s="184" t="s">
        <v>1</v>
      </c>
      <c r="N292" s="185" t="s">
        <v>37</v>
      </c>
      <c r="O292" s="149">
        <v>0</v>
      </c>
      <c r="P292" s="149">
        <f>O292*H292</f>
        <v>0</v>
      </c>
      <c r="Q292" s="149">
        <v>0</v>
      </c>
      <c r="R292" s="149">
        <f>Q292*H292</f>
        <v>0</v>
      </c>
      <c r="S292" s="149">
        <v>0</v>
      </c>
      <c r="T292" s="150">
        <f>S292*H292</f>
        <v>0</v>
      </c>
      <c r="U292" s="29"/>
      <c r="V292" s="29"/>
      <c r="W292" s="29"/>
      <c r="X292" s="29"/>
      <c r="Y292" s="29"/>
      <c r="Z292" s="29"/>
      <c r="AA292" s="29"/>
      <c r="AB292" s="29"/>
      <c r="AC292" s="29"/>
      <c r="AD292" s="29"/>
      <c r="AE292" s="29"/>
      <c r="AR292" s="151" t="s">
        <v>187</v>
      </c>
      <c r="AT292" s="151" t="s">
        <v>183</v>
      </c>
      <c r="AU292" s="151" t="s">
        <v>82</v>
      </c>
      <c r="AY292" s="17" t="s">
        <v>157</v>
      </c>
      <c r="BE292" s="152">
        <f>IF(N292="základní",J292,0)</f>
        <v>0</v>
      </c>
      <c r="BF292" s="152">
        <f>IF(N292="snížená",J292,0)</f>
        <v>0</v>
      </c>
      <c r="BG292" s="152">
        <f>IF(N292="zákl. přenesená",J292,0)</f>
        <v>0</v>
      </c>
      <c r="BH292" s="152">
        <f>IF(N292="sníž. přenesená",J292,0)</f>
        <v>0</v>
      </c>
      <c r="BI292" s="152">
        <f>IF(N292="nulová",J292,0)</f>
        <v>0</v>
      </c>
      <c r="BJ292" s="17" t="s">
        <v>80</v>
      </c>
      <c r="BK292" s="152">
        <f>ROUND(I292*H292,2)</f>
        <v>0</v>
      </c>
      <c r="BL292" s="17" t="s">
        <v>165</v>
      </c>
      <c r="BM292" s="151" t="s">
        <v>577</v>
      </c>
    </row>
    <row r="293" spans="1:65" s="2" customFormat="1" ht="66.75" customHeight="1" x14ac:dyDescent="0.2">
      <c r="A293" s="29"/>
      <c r="B293" s="140"/>
      <c r="C293" s="141" t="s">
        <v>438</v>
      </c>
      <c r="D293" s="141" t="s">
        <v>160</v>
      </c>
      <c r="E293" s="142" t="s">
        <v>578</v>
      </c>
      <c r="F293" s="143" t="s">
        <v>579</v>
      </c>
      <c r="G293" s="144" t="s">
        <v>236</v>
      </c>
      <c r="H293" s="145">
        <v>1</v>
      </c>
      <c r="I293" s="146"/>
      <c r="J293" s="146">
        <f>ROUND(I293*H293,2)</f>
        <v>0</v>
      </c>
      <c r="K293" s="143" t="s">
        <v>164</v>
      </c>
      <c r="L293" s="30"/>
      <c r="M293" s="147" t="s">
        <v>1</v>
      </c>
      <c r="N293" s="148" t="s">
        <v>37</v>
      </c>
      <c r="O293" s="149">
        <v>0</v>
      </c>
      <c r="P293" s="149">
        <f>O293*H293</f>
        <v>0</v>
      </c>
      <c r="Q293" s="149">
        <v>0</v>
      </c>
      <c r="R293" s="149">
        <f>Q293*H293</f>
        <v>0</v>
      </c>
      <c r="S293" s="149">
        <v>0</v>
      </c>
      <c r="T293" s="150">
        <f>S293*H293</f>
        <v>0</v>
      </c>
      <c r="U293" s="29"/>
      <c r="V293" s="29"/>
      <c r="W293" s="29"/>
      <c r="X293" s="29"/>
      <c r="Y293" s="29"/>
      <c r="Z293" s="29"/>
      <c r="AA293" s="29"/>
      <c r="AB293" s="29"/>
      <c r="AC293" s="29"/>
      <c r="AD293" s="29"/>
      <c r="AE293" s="29"/>
      <c r="AR293" s="151" t="s">
        <v>165</v>
      </c>
      <c r="AT293" s="151" t="s">
        <v>160</v>
      </c>
      <c r="AU293" s="151" t="s">
        <v>82</v>
      </c>
      <c r="AY293" s="17" t="s">
        <v>157</v>
      </c>
      <c r="BE293" s="152">
        <f>IF(N293="základní",J293,0)</f>
        <v>0</v>
      </c>
      <c r="BF293" s="152">
        <f>IF(N293="snížená",J293,0)</f>
        <v>0</v>
      </c>
      <c r="BG293" s="152">
        <f>IF(N293="zákl. přenesená",J293,0)</f>
        <v>0</v>
      </c>
      <c r="BH293" s="152">
        <f>IF(N293="sníž. přenesená",J293,0)</f>
        <v>0</v>
      </c>
      <c r="BI293" s="152">
        <f>IF(N293="nulová",J293,0)</f>
        <v>0</v>
      </c>
      <c r="BJ293" s="17" t="s">
        <v>80</v>
      </c>
      <c r="BK293" s="152">
        <f>ROUND(I293*H293,2)</f>
        <v>0</v>
      </c>
      <c r="BL293" s="17" t="s">
        <v>165</v>
      </c>
      <c r="BM293" s="151" t="s">
        <v>580</v>
      </c>
    </row>
    <row r="294" spans="1:65" s="2" customFormat="1" ht="39" x14ac:dyDescent="0.2">
      <c r="A294" s="29"/>
      <c r="B294" s="30"/>
      <c r="C294" s="29"/>
      <c r="D294" s="153" t="s">
        <v>167</v>
      </c>
      <c r="E294" s="29"/>
      <c r="F294" s="154" t="s">
        <v>568</v>
      </c>
      <c r="G294" s="29"/>
      <c r="H294" s="29"/>
      <c r="I294" s="29"/>
      <c r="J294" s="29"/>
      <c r="K294" s="29"/>
      <c r="L294" s="30"/>
      <c r="M294" s="155"/>
      <c r="N294" s="156"/>
      <c r="O294" s="55"/>
      <c r="P294" s="55"/>
      <c r="Q294" s="55"/>
      <c r="R294" s="55"/>
      <c r="S294" s="55"/>
      <c r="T294" s="56"/>
      <c r="U294" s="29"/>
      <c r="V294" s="29"/>
      <c r="W294" s="29"/>
      <c r="X294" s="29"/>
      <c r="Y294" s="29"/>
      <c r="Z294" s="29"/>
      <c r="AA294" s="29"/>
      <c r="AB294" s="29"/>
      <c r="AC294" s="29"/>
      <c r="AD294" s="29"/>
      <c r="AE294" s="29"/>
      <c r="AT294" s="17" t="s">
        <v>167</v>
      </c>
      <c r="AU294" s="17" t="s">
        <v>82</v>
      </c>
    </row>
    <row r="295" spans="1:65" s="2" customFormat="1" ht="16.5" customHeight="1" x14ac:dyDescent="0.2">
      <c r="A295" s="29"/>
      <c r="B295" s="140"/>
      <c r="C295" s="177" t="s">
        <v>445</v>
      </c>
      <c r="D295" s="177" t="s">
        <v>183</v>
      </c>
      <c r="E295" s="178" t="s">
        <v>581</v>
      </c>
      <c r="F295" s="179" t="s">
        <v>582</v>
      </c>
      <c r="G295" s="180" t="s">
        <v>236</v>
      </c>
      <c r="H295" s="181">
        <v>1</v>
      </c>
      <c r="I295" s="182"/>
      <c r="J295" s="182">
        <f>ROUND(I295*H295,2)</f>
        <v>0</v>
      </c>
      <c r="K295" s="179" t="s">
        <v>164</v>
      </c>
      <c r="L295" s="183"/>
      <c r="M295" s="184" t="s">
        <v>1</v>
      </c>
      <c r="N295" s="185" t="s">
        <v>37</v>
      </c>
      <c r="O295" s="149">
        <v>0</v>
      </c>
      <c r="P295" s="149">
        <f>O295*H295</f>
        <v>0</v>
      </c>
      <c r="Q295" s="149">
        <v>0</v>
      </c>
      <c r="R295" s="149">
        <f>Q295*H295</f>
        <v>0</v>
      </c>
      <c r="S295" s="149">
        <v>0</v>
      </c>
      <c r="T295" s="150">
        <f>S295*H295</f>
        <v>0</v>
      </c>
      <c r="U295" s="29"/>
      <c r="V295" s="29"/>
      <c r="W295" s="29"/>
      <c r="X295" s="29"/>
      <c r="Y295" s="29"/>
      <c r="Z295" s="29"/>
      <c r="AA295" s="29"/>
      <c r="AB295" s="29"/>
      <c r="AC295" s="29"/>
      <c r="AD295" s="29"/>
      <c r="AE295" s="29"/>
      <c r="AR295" s="151" t="s">
        <v>187</v>
      </c>
      <c r="AT295" s="151" t="s">
        <v>183</v>
      </c>
      <c r="AU295" s="151" t="s">
        <v>82</v>
      </c>
      <c r="AY295" s="17" t="s">
        <v>157</v>
      </c>
      <c r="BE295" s="152">
        <f>IF(N295="základní",J295,0)</f>
        <v>0</v>
      </c>
      <c r="BF295" s="152">
        <f>IF(N295="snížená",J295,0)</f>
        <v>0</v>
      </c>
      <c r="BG295" s="152">
        <f>IF(N295="zákl. přenesená",J295,0)</f>
        <v>0</v>
      </c>
      <c r="BH295" s="152">
        <f>IF(N295="sníž. přenesená",J295,0)</f>
        <v>0</v>
      </c>
      <c r="BI295" s="152">
        <f>IF(N295="nulová",J295,0)</f>
        <v>0</v>
      </c>
      <c r="BJ295" s="17" t="s">
        <v>80</v>
      </c>
      <c r="BK295" s="152">
        <f>ROUND(I295*H295,2)</f>
        <v>0</v>
      </c>
      <c r="BL295" s="17" t="s">
        <v>165</v>
      </c>
      <c r="BM295" s="151" t="s">
        <v>583</v>
      </c>
    </row>
    <row r="296" spans="1:65" s="2" customFormat="1" ht="66.75" customHeight="1" x14ac:dyDescent="0.2">
      <c r="A296" s="29"/>
      <c r="B296" s="140"/>
      <c r="C296" s="141" t="s">
        <v>453</v>
      </c>
      <c r="D296" s="141" t="s">
        <v>160</v>
      </c>
      <c r="E296" s="142" t="s">
        <v>584</v>
      </c>
      <c r="F296" s="143" t="s">
        <v>585</v>
      </c>
      <c r="G296" s="144" t="s">
        <v>236</v>
      </c>
      <c r="H296" s="145">
        <v>2</v>
      </c>
      <c r="I296" s="146"/>
      <c r="J296" s="146">
        <f>ROUND(I296*H296,2)</f>
        <v>0</v>
      </c>
      <c r="K296" s="143" t="s">
        <v>164</v>
      </c>
      <c r="L296" s="30"/>
      <c r="M296" s="147" t="s">
        <v>1</v>
      </c>
      <c r="N296" s="148" t="s">
        <v>37</v>
      </c>
      <c r="O296" s="149">
        <v>0</v>
      </c>
      <c r="P296" s="149">
        <f>O296*H296</f>
        <v>0</v>
      </c>
      <c r="Q296" s="149">
        <v>0</v>
      </c>
      <c r="R296" s="149">
        <f>Q296*H296</f>
        <v>0</v>
      </c>
      <c r="S296" s="149">
        <v>0</v>
      </c>
      <c r="T296" s="150">
        <f>S296*H296</f>
        <v>0</v>
      </c>
      <c r="U296" s="29"/>
      <c r="V296" s="29"/>
      <c r="W296" s="29"/>
      <c r="X296" s="29"/>
      <c r="Y296" s="29"/>
      <c r="Z296" s="29"/>
      <c r="AA296" s="29"/>
      <c r="AB296" s="29"/>
      <c r="AC296" s="29"/>
      <c r="AD296" s="29"/>
      <c r="AE296" s="29"/>
      <c r="AR296" s="151" t="s">
        <v>165</v>
      </c>
      <c r="AT296" s="151" t="s">
        <v>160</v>
      </c>
      <c r="AU296" s="151" t="s">
        <v>82</v>
      </c>
      <c r="AY296" s="17" t="s">
        <v>157</v>
      </c>
      <c r="BE296" s="152">
        <f>IF(N296="základní",J296,0)</f>
        <v>0</v>
      </c>
      <c r="BF296" s="152">
        <f>IF(N296="snížená",J296,0)</f>
        <v>0</v>
      </c>
      <c r="BG296" s="152">
        <f>IF(N296="zákl. přenesená",J296,0)</f>
        <v>0</v>
      </c>
      <c r="BH296" s="152">
        <f>IF(N296="sníž. přenesená",J296,0)</f>
        <v>0</v>
      </c>
      <c r="BI296" s="152">
        <f>IF(N296="nulová",J296,0)</f>
        <v>0</v>
      </c>
      <c r="BJ296" s="17" t="s">
        <v>80</v>
      </c>
      <c r="BK296" s="152">
        <f>ROUND(I296*H296,2)</f>
        <v>0</v>
      </c>
      <c r="BL296" s="17" t="s">
        <v>165</v>
      </c>
      <c r="BM296" s="151" t="s">
        <v>586</v>
      </c>
    </row>
    <row r="297" spans="1:65" s="2" customFormat="1" ht="39" x14ac:dyDescent="0.2">
      <c r="A297" s="29"/>
      <c r="B297" s="30"/>
      <c r="C297" s="29"/>
      <c r="D297" s="153" t="s">
        <v>167</v>
      </c>
      <c r="E297" s="29"/>
      <c r="F297" s="154" t="s">
        <v>568</v>
      </c>
      <c r="G297" s="29"/>
      <c r="H297" s="29"/>
      <c r="I297" s="29"/>
      <c r="J297" s="29"/>
      <c r="K297" s="29"/>
      <c r="L297" s="30"/>
      <c r="M297" s="155"/>
      <c r="N297" s="156"/>
      <c r="O297" s="55"/>
      <c r="P297" s="55"/>
      <c r="Q297" s="55"/>
      <c r="R297" s="55"/>
      <c r="S297" s="55"/>
      <c r="T297" s="56"/>
      <c r="U297" s="29"/>
      <c r="V297" s="29"/>
      <c r="W297" s="29"/>
      <c r="X297" s="29"/>
      <c r="Y297" s="29"/>
      <c r="Z297" s="29"/>
      <c r="AA297" s="29"/>
      <c r="AB297" s="29"/>
      <c r="AC297" s="29"/>
      <c r="AD297" s="29"/>
      <c r="AE297" s="29"/>
      <c r="AT297" s="17" t="s">
        <v>167</v>
      </c>
      <c r="AU297" s="17" t="s">
        <v>82</v>
      </c>
    </row>
    <row r="298" spans="1:65" s="2" customFormat="1" ht="16.5" customHeight="1" x14ac:dyDescent="0.2">
      <c r="A298" s="29"/>
      <c r="B298" s="140"/>
      <c r="C298" s="177" t="s">
        <v>460</v>
      </c>
      <c r="D298" s="177" t="s">
        <v>183</v>
      </c>
      <c r="E298" s="178" t="s">
        <v>587</v>
      </c>
      <c r="F298" s="179" t="s">
        <v>588</v>
      </c>
      <c r="G298" s="180" t="s">
        <v>236</v>
      </c>
      <c r="H298" s="181">
        <v>2</v>
      </c>
      <c r="I298" s="182"/>
      <c r="J298" s="182">
        <f>ROUND(I298*H298,2)</f>
        <v>0</v>
      </c>
      <c r="K298" s="179" t="s">
        <v>164</v>
      </c>
      <c r="L298" s="183"/>
      <c r="M298" s="184" t="s">
        <v>1</v>
      </c>
      <c r="N298" s="185" t="s">
        <v>37</v>
      </c>
      <c r="O298" s="149">
        <v>0</v>
      </c>
      <c r="P298" s="149">
        <f>O298*H298</f>
        <v>0</v>
      </c>
      <c r="Q298" s="149">
        <v>5.6000000000000001E-2</v>
      </c>
      <c r="R298" s="149">
        <f>Q298*H298</f>
        <v>0.112</v>
      </c>
      <c r="S298" s="149">
        <v>0</v>
      </c>
      <c r="T298" s="150">
        <f>S298*H298</f>
        <v>0</v>
      </c>
      <c r="U298" s="29"/>
      <c r="V298" s="29"/>
      <c r="W298" s="29"/>
      <c r="X298" s="29"/>
      <c r="Y298" s="29"/>
      <c r="Z298" s="29"/>
      <c r="AA298" s="29"/>
      <c r="AB298" s="29"/>
      <c r="AC298" s="29"/>
      <c r="AD298" s="29"/>
      <c r="AE298" s="29"/>
      <c r="AR298" s="151" t="s">
        <v>187</v>
      </c>
      <c r="AT298" s="151" t="s">
        <v>183</v>
      </c>
      <c r="AU298" s="151" t="s">
        <v>82</v>
      </c>
      <c r="AY298" s="17" t="s">
        <v>157</v>
      </c>
      <c r="BE298" s="152">
        <f>IF(N298="základní",J298,0)</f>
        <v>0</v>
      </c>
      <c r="BF298" s="152">
        <f>IF(N298="snížená",J298,0)</f>
        <v>0</v>
      </c>
      <c r="BG298" s="152">
        <f>IF(N298="zákl. přenesená",J298,0)</f>
        <v>0</v>
      </c>
      <c r="BH298" s="152">
        <f>IF(N298="sníž. přenesená",J298,0)</f>
        <v>0</v>
      </c>
      <c r="BI298" s="152">
        <f>IF(N298="nulová",J298,0)</f>
        <v>0</v>
      </c>
      <c r="BJ298" s="17" t="s">
        <v>80</v>
      </c>
      <c r="BK298" s="152">
        <f>ROUND(I298*H298,2)</f>
        <v>0</v>
      </c>
      <c r="BL298" s="17" t="s">
        <v>165</v>
      </c>
      <c r="BM298" s="151" t="s">
        <v>589</v>
      </c>
    </row>
    <row r="299" spans="1:65" s="2" customFormat="1" ht="66.75" customHeight="1" x14ac:dyDescent="0.2">
      <c r="A299" s="29"/>
      <c r="B299" s="140"/>
      <c r="C299" s="141" t="s">
        <v>464</v>
      </c>
      <c r="D299" s="141" t="s">
        <v>160</v>
      </c>
      <c r="E299" s="142" t="s">
        <v>590</v>
      </c>
      <c r="F299" s="143" t="s">
        <v>579</v>
      </c>
      <c r="G299" s="144" t="s">
        <v>236</v>
      </c>
      <c r="H299" s="145">
        <v>1</v>
      </c>
      <c r="I299" s="146"/>
      <c r="J299" s="146">
        <f>ROUND(I299*H299,2)</f>
        <v>0</v>
      </c>
      <c r="K299" s="143" t="s">
        <v>1</v>
      </c>
      <c r="L299" s="30"/>
      <c r="M299" s="147" t="s">
        <v>1</v>
      </c>
      <c r="N299" s="148" t="s">
        <v>37</v>
      </c>
      <c r="O299" s="149">
        <v>0</v>
      </c>
      <c r="P299" s="149">
        <f>O299*H299</f>
        <v>0</v>
      </c>
      <c r="Q299" s="149">
        <v>0</v>
      </c>
      <c r="R299" s="149">
        <f>Q299*H299</f>
        <v>0</v>
      </c>
      <c r="S299" s="149">
        <v>0</v>
      </c>
      <c r="T299" s="150">
        <f>S299*H299</f>
        <v>0</v>
      </c>
      <c r="U299" s="29"/>
      <c r="V299" s="29"/>
      <c r="W299" s="29"/>
      <c r="X299" s="29"/>
      <c r="Y299" s="29"/>
      <c r="Z299" s="29"/>
      <c r="AA299" s="29"/>
      <c r="AB299" s="29"/>
      <c r="AC299" s="29"/>
      <c r="AD299" s="29"/>
      <c r="AE299" s="29"/>
      <c r="AR299" s="151" t="s">
        <v>165</v>
      </c>
      <c r="AT299" s="151" t="s">
        <v>160</v>
      </c>
      <c r="AU299" s="151" t="s">
        <v>82</v>
      </c>
      <c r="AY299" s="17" t="s">
        <v>157</v>
      </c>
      <c r="BE299" s="152">
        <f>IF(N299="základní",J299,0)</f>
        <v>0</v>
      </c>
      <c r="BF299" s="152">
        <f>IF(N299="snížená",J299,0)</f>
        <v>0</v>
      </c>
      <c r="BG299" s="152">
        <f>IF(N299="zákl. přenesená",J299,0)</f>
        <v>0</v>
      </c>
      <c r="BH299" s="152">
        <f>IF(N299="sníž. přenesená",J299,0)</f>
        <v>0</v>
      </c>
      <c r="BI299" s="152">
        <f>IF(N299="nulová",J299,0)</f>
        <v>0</v>
      </c>
      <c r="BJ299" s="17" t="s">
        <v>80</v>
      </c>
      <c r="BK299" s="152">
        <f>ROUND(I299*H299,2)</f>
        <v>0</v>
      </c>
      <c r="BL299" s="17" t="s">
        <v>165</v>
      </c>
      <c r="BM299" s="151" t="s">
        <v>591</v>
      </c>
    </row>
    <row r="300" spans="1:65" s="2" customFormat="1" ht="39" x14ac:dyDescent="0.2">
      <c r="A300" s="29"/>
      <c r="B300" s="30"/>
      <c r="C300" s="29"/>
      <c r="D300" s="153" t="s">
        <v>167</v>
      </c>
      <c r="E300" s="29"/>
      <c r="F300" s="154" t="s">
        <v>568</v>
      </c>
      <c r="G300" s="29"/>
      <c r="H300" s="29"/>
      <c r="I300" s="29"/>
      <c r="J300" s="29"/>
      <c r="K300" s="29"/>
      <c r="L300" s="30"/>
      <c r="M300" s="155"/>
      <c r="N300" s="156"/>
      <c r="O300" s="55"/>
      <c r="P300" s="55"/>
      <c r="Q300" s="55"/>
      <c r="R300" s="55"/>
      <c r="S300" s="55"/>
      <c r="T300" s="56"/>
      <c r="U300" s="29"/>
      <c r="V300" s="29"/>
      <c r="W300" s="29"/>
      <c r="X300" s="29"/>
      <c r="Y300" s="29"/>
      <c r="Z300" s="29"/>
      <c r="AA300" s="29"/>
      <c r="AB300" s="29"/>
      <c r="AC300" s="29"/>
      <c r="AD300" s="29"/>
      <c r="AE300" s="29"/>
      <c r="AT300" s="17" t="s">
        <v>167</v>
      </c>
      <c r="AU300" s="17" t="s">
        <v>82</v>
      </c>
    </row>
    <row r="301" spans="1:65" s="13" customFormat="1" x14ac:dyDescent="0.2">
      <c r="B301" s="157"/>
      <c r="D301" s="153" t="s">
        <v>169</v>
      </c>
      <c r="E301" s="158" t="s">
        <v>1</v>
      </c>
      <c r="F301" s="159" t="s">
        <v>592</v>
      </c>
      <c r="H301" s="158" t="s">
        <v>1</v>
      </c>
      <c r="L301" s="157"/>
      <c r="M301" s="160"/>
      <c r="N301" s="161"/>
      <c r="O301" s="161"/>
      <c r="P301" s="161"/>
      <c r="Q301" s="161"/>
      <c r="R301" s="161"/>
      <c r="S301" s="161"/>
      <c r="T301" s="162"/>
      <c r="AT301" s="158" t="s">
        <v>169</v>
      </c>
      <c r="AU301" s="158" t="s">
        <v>82</v>
      </c>
      <c r="AV301" s="13" t="s">
        <v>80</v>
      </c>
      <c r="AW301" s="13" t="s">
        <v>171</v>
      </c>
      <c r="AX301" s="13" t="s">
        <v>72</v>
      </c>
      <c r="AY301" s="158" t="s">
        <v>157</v>
      </c>
    </row>
    <row r="302" spans="1:65" s="13" customFormat="1" x14ac:dyDescent="0.2">
      <c r="B302" s="157"/>
      <c r="D302" s="153" t="s">
        <v>169</v>
      </c>
      <c r="E302" s="158" t="s">
        <v>1</v>
      </c>
      <c r="F302" s="159" t="s">
        <v>593</v>
      </c>
      <c r="H302" s="158" t="s">
        <v>1</v>
      </c>
      <c r="L302" s="157"/>
      <c r="M302" s="160"/>
      <c r="N302" s="161"/>
      <c r="O302" s="161"/>
      <c r="P302" s="161"/>
      <c r="Q302" s="161"/>
      <c r="R302" s="161"/>
      <c r="S302" s="161"/>
      <c r="T302" s="162"/>
      <c r="AT302" s="158" t="s">
        <v>169</v>
      </c>
      <c r="AU302" s="158" t="s">
        <v>82</v>
      </c>
      <c r="AV302" s="13" t="s">
        <v>80</v>
      </c>
      <c r="AW302" s="13" t="s">
        <v>171</v>
      </c>
      <c r="AX302" s="13" t="s">
        <v>72</v>
      </c>
      <c r="AY302" s="158" t="s">
        <v>157</v>
      </c>
    </row>
    <row r="303" spans="1:65" s="14" customFormat="1" x14ac:dyDescent="0.2">
      <c r="B303" s="163"/>
      <c r="D303" s="153" t="s">
        <v>169</v>
      </c>
      <c r="E303" s="164" t="s">
        <v>1</v>
      </c>
      <c r="F303" s="165" t="s">
        <v>80</v>
      </c>
      <c r="H303" s="166">
        <v>1</v>
      </c>
      <c r="L303" s="163"/>
      <c r="M303" s="167"/>
      <c r="N303" s="168"/>
      <c r="O303" s="168"/>
      <c r="P303" s="168"/>
      <c r="Q303" s="168"/>
      <c r="R303" s="168"/>
      <c r="S303" s="168"/>
      <c r="T303" s="169"/>
      <c r="AT303" s="164" t="s">
        <v>169</v>
      </c>
      <c r="AU303" s="164" t="s">
        <v>82</v>
      </c>
      <c r="AV303" s="14" t="s">
        <v>82</v>
      </c>
      <c r="AW303" s="14" t="s">
        <v>171</v>
      </c>
      <c r="AX303" s="14" t="s">
        <v>80</v>
      </c>
      <c r="AY303" s="164" t="s">
        <v>157</v>
      </c>
    </row>
    <row r="304" spans="1:65" s="2" customFormat="1" ht="16.5" customHeight="1" x14ac:dyDescent="0.2">
      <c r="A304" s="29"/>
      <c r="B304" s="140"/>
      <c r="C304" s="177" t="s">
        <v>594</v>
      </c>
      <c r="D304" s="177" t="s">
        <v>183</v>
      </c>
      <c r="E304" s="178" t="s">
        <v>595</v>
      </c>
      <c r="F304" s="179" t="s">
        <v>588</v>
      </c>
      <c r="G304" s="180" t="s">
        <v>236</v>
      </c>
      <c r="H304" s="181">
        <v>1</v>
      </c>
      <c r="I304" s="182"/>
      <c r="J304" s="182">
        <f t="shared" ref="J304:J310" si="0">ROUND(I304*H304,2)</f>
        <v>0</v>
      </c>
      <c r="K304" s="179" t="s">
        <v>1</v>
      </c>
      <c r="L304" s="183"/>
      <c r="M304" s="184" t="s">
        <v>1</v>
      </c>
      <c r="N304" s="185" t="s">
        <v>37</v>
      </c>
      <c r="O304" s="149">
        <v>0</v>
      </c>
      <c r="P304" s="149">
        <f t="shared" ref="P304:P310" si="1">O304*H304</f>
        <v>0</v>
      </c>
      <c r="Q304" s="149">
        <v>5.6000000000000001E-2</v>
      </c>
      <c r="R304" s="149">
        <f t="shared" ref="R304:R310" si="2">Q304*H304</f>
        <v>5.6000000000000001E-2</v>
      </c>
      <c r="S304" s="149">
        <v>0</v>
      </c>
      <c r="T304" s="150">
        <f t="shared" ref="T304:T310" si="3">S304*H304</f>
        <v>0</v>
      </c>
      <c r="U304" s="29"/>
      <c r="V304" s="29"/>
      <c r="W304" s="29"/>
      <c r="X304" s="29"/>
      <c r="Y304" s="29"/>
      <c r="Z304" s="29"/>
      <c r="AA304" s="29"/>
      <c r="AB304" s="29"/>
      <c r="AC304" s="29"/>
      <c r="AD304" s="29"/>
      <c r="AE304" s="29"/>
      <c r="AR304" s="151" t="s">
        <v>187</v>
      </c>
      <c r="AT304" s="151" t="s">
        <v>183</v>
      </c>
      <c r="AU304" s="151" t="s">
        <v>82</v>
      </c>
      <c r="AY304" s="17" t="s">
        <v>157</v>
      </c>
      <c r="BE304" s="152">
        <f t="shared" ref="BE304:BE310" si="4">IF(N304="základní",J304,0)</f>
        <v>0</v>
      </c>
      <c r="BF304" s="152">
        <f t="shared" ref="BF304:BF310" si="5">IF(N304="snížená",J304,0)</f>
        <v>0</v>
      </c>
      <c r="BG304" s="152">
        <f t="shared" ref="BG304:BG310" si="6">IF(N304="zákl. přenesená",J304,0)</f>
        <v>0</v>
      </c>
      <c r="BH304" s="152">
        <f t="shared" ref="BH304:BH310" si="7">IF(N304="sníž. přenesená",J304,0)</f>
        <v>0</v>
      </c>
      <c r="BI304" s="152">
        <f t="shared" ref="BI304:BI310" si="8">IF(N304="nulová",J304,0)</f>
        <v>0</v>
      </c>
      <c r="BJ304" s="17" t="s">
        <v>80</v>
      </c>
      <c r="BK304" s="152">
        <f t="shared" ref="BK304:BK310" si="9">ROUND(I304*H304,2)</f>
        <v>0</v>
      </c>
      <c r="BL304" s="17" t="s">
        <v>165</v>
      </c>
      <c r="BM304" s="151" t="s">
        <v>596</v>
      </c>
    </row>
    <row r="305" spans="1:65" s="2" customFormat="1" ht="16.5" customHeight="1" x14ac:dyDescent="0.2">
      <c r="A305" s="29"/>
      <c r="B305" s="140"/>
      <c r="C305" s="177" t="s">
        <v>597</v>
      </c>
      <c r="D305" s="177" t="s">
        <v>183</v>
      </c>
      <c r="E305" s="178" t="s">
        <v>598</v>
      </c>
      <c r="F305" s="179" t="s">
        <v>599</v>
      </c>
      <c r="G305" s="180" t="s">
        <v>236</v>
      </c>
      <c r="H305" s="181">
        <v>9</v>
      </c>
      <c r="I305" s="182"/>
      <c r="J305" s="182">
        <f t="shared" si="0"/>
        <v>0</v>
      </c>
      <c r="K305" s="179" t="s">
        <v>164</v>
      </c>
      <c r="L305" s="183"/>
      <c r="M305" s="184" t="s">
        <v>1</v>
      </c>
      <c r="N305" s="185" t="s">
        <v>37</v>
      </c>
      <c r="O305" s="149">
        <v>0</v>
      </c>
      <c r="P305" s="149">
        <f t="shared" si="1"/>
        <v>0</v>
      </c>
      <c r="Q305" s="149">
        <v>0</v>
      </c>
      <c r="R305" s="149">
        <f t="shared" si="2"/>
        <v>0</v>
      </c>
      <c r="S305" s="149">
        <v>0</v>
      </c>
      <c r="T305" s="150">
        <f t="shared" si="3"/>
        <v>0</v>
      </c>
      <c r="U305" s="29"/>
      <c r="V305" s="29"/>
      <c r="W305" s="29"/>
      <c r="X305" s="29"/>
      <c r="Y305" s="29"/>
      <c r="Z305" s="29"/>
      <c r="AA305" s="29"/>
      <c r="AB305" s="29"/>
      <c r="AC305" s="29"/>
      <c r="AD305" s="29"/>
      <c r="AE305" s="29"/>
      <c r="AR305" s="151" t="s">
        <v>187</v>
      </c>
      <c r="AT305" s="151" t="s">
        <v>183</v>
      </c>
      <c r="AU305" s="151" t="s">
        <v>82</v>
      </c>
      <c r="AY305" s="17" t="s">
        <v>157</v>
      </c>
      <c r="BE305" s="152">
        <f t="shared" si="4"/>
        <v>0</v>
      </c>
      <c r="BF305" s="152">
        <f t="shared" si="5"/>
        <v>0</v>
      </c>
      <c r="BG305" s="152">
        <f t="shared" si="6"/>
        <v>0</v>
      </c>
      <c r="BH305" s="152">
        <f t="shared" si="7"/>
        <v>0</v>
      </c>
      <c r="BI305" s="152">
        <f t="shared" si="8"/>
        <v>0</v>
      </c>
      <c r="BJ305" s="17" t="s">
        <v>80</v>
      </c>
      <c r="BK305" s="152">
        <f t="shared" si="9"/>
        <v>0</v>
      </c>
      <c r="BL305" s="17" t="s">
        <v>165</v>
      </c>
      <c r="BM305" s="151" t="s">
        <v>600</v>
      </c>
    </row>
    <row r="306" spans="1:65" s="2" customFormat="1" ht="21.75" customHeight="1" x14ac:dyDescent="0.2">
      <c r="A306" s="29"/>
      <c r="B306" s="140"/>
      <c r="C306" s="177" t="s">
        <v>601</v>
      </c>
      <c r="D306" s="177" t="s">
        <v>183</v>
      </c>
      <c r="E306" s="178" t="s">
        <v>602</v>
      </c>
      <c r="F306" s="179" t="s">
        <v>603</v>
      </c>
      <c r="G306" s="180" t="s">
        <v>236</v>
      </c>
      <c r="H306" s="181">
        <v>9</v>
      </c>
      <c r="I306" s="182"/>
      <c r="J306" s="182">
        <f t="shared" si="0"/>
        <v>0</v>
      </c>
      <c r="K306" s="179" t="s">
        <v>164</v>
      </c>
      <c r="L306" s="183"/>
      <c r="M306" s="184" t="s">
        <v>1</v>
      </c>
      <c r="N306" s="185" t="s">
        <v>37</v>
      </c>
      <c r="O306" s="149">
        <v>0</v>
      </c>
      <c r="P306" s="149">
        <f t="shared" si="1"/>
        <v>0</v>
      </c>
      <c r="Q306" s="149">
        <v>0</v>
      </c>
      <c r="R306" s="149">
        <f t="shared" si="2"/>
        <v>0</v>
      </c>
      <c r="S306" s="149">
        <v>0</v>
      </c>
      <c r="T306" s="150">
        <f t="shared" si="3"/>
        <v>0</v>
      </c>
      <c r="U306" s="29"/>
      <c r="V306" s="29"/>
      <c r="W306" s="29"/>
      <c r="X306" s="29"/>
      <c r="Y306" s="29"/>
      <c r="Z306" s="29"/>
      <c r="AA306" s="29"/>
      <c r="AB306" s="29"/>
      <c r="AC306" s="29"/>
      <c r="AD306" s="29"/>
      <c r="AE306" s="29"/>
      <c r="AR306" s="151" t="s">
        <v>187</v>
      </c>
      <c r="AT306" s="151" t="s">
        <v>183</v>
      </c>
      <c r="AU306" s="151" t="s">
        <v>82</v>
      </c>
      <c r="AY306" s="17" t="s">
        <v>157</v>
      </c>
      <c r="BE306" s="152">
        <f t="shared" si="4"/>
        <v>0</v>
      </c>
      <c r="BF306" s="152">
        <f t="shared" si="5"/>
        <v>0</v>
      </c>
      <c r="BG306" s="152">
        <f t="shared" si="6"/>
        <v>0</v>
      </c>
      <c r="BH306" s="152">
        <f t="shared" si="7"/>
        <v>0</v>
      </c>
      <c r="BI306" s="152">
        <f t="shared" si="8"/>
        <v>0</v>
      </c>
      <c r="BJ306" s="17" t="s">
        <v>80</v>
      </c>
      <c r="BK306" s="152">
        <f t="shared" si="9"/>
        <v>0</v>
      </c>
      <c r="BL306" s="17" t="s">
        <v>165</v>
      </c>
      <c r="BM306" s="151" t="s">
        <v>604</v>
      </c>
    </row>
    <row r="307" spans="1:65" s="2" customFormat="1" ht="16.5" customHeight="1" x14ac:dyDescent="0.2">
      <c r="A307" s="29"/>
      <c r="B307" s="140"/>
      <c r="C307" s="177" t="s">
        <v>605</v>
      </c>
      <c r="D307" s="177" t="s">
        <v>183</v>
      </c>
      <c r="E307" s="178" t="s">
        <v>606</v>
      </c>
      <c r="F307" s="179" t="s">
        <v>607</v>
      </c>
      <c r="G307" s="180" t="s">
        <v>236</v>
      </c>
      <c r="H307" s="181">
        <v>9</v>
      </c>
      <c r="I307" s="182"/>
      <c r="J307" s="182">
        <f t="shared" si="0"/>
        <v>0</v>
      </c>
      <c r="K307" s="179" t="s">
        <v>164</v>
      </c>
      <c r="L307" s="183"/>
      <c r="M307" s="184" t="s">
        <v>1</v>
      </c>
      <c r="N307" s="185" t="s">
        <v>37</v>
      </c>
      <c r="O307" s="149">
        <v>0</v>
      </c>
      <c r="P307" s="149">
        <f t="shared" si="1"/>
        <v>0</v>
      </c>
      <c r="Q307" s="149">
        <v>0</v>
      </c>
      <c r="R307" s="149">
        <f t="shared" si="2"/>
        <v>0</v>
      </c>
      <c r="S307" s="149">
        <v>0</v>
      </c>
      <c r="T307" s="150">
        <f t="shared" si="3"/>
        <v>0</v>
      </c>
      <c r="U307" s="29"/>
      <c r="V307" s="29"/>
      <c r="W307" s="29"/>
      <c r="X307" s="29"/>
      <c r="Y307" s="29"/>
      <c r="Z307" s="29"/>
      <c r="AA307" s="29"/>
      <c r="AB307" s="29"/>
      <c r="AC307" s="29"/>
      <c r="AD307" s="29"/>
      <c r="AE307" s="29"/>
      <c r="AR307" s="151" t="s">
        <v>187</v>
      </c>
      <c r="AT307" s="151" t="s">
        <v>183</v>
      </c>
      <c r="AU307" s="151" t="s">
        <v>82</v>
      </c>
      <c r="AY307" s="17" t="s">
        <v>157</v>
      </c>
      <c r="BE307" s="152">
        <f t="shared" si="4"/>
        <v>0</v>
      </c>
      <c r="BF307" s="152">
        <f t="shared" si="5"/>
        <v>0</v>
      </c>
      <c r="BG307" s="152">
        <f t="shared" si="6"/>
        <v>0</v>
      </c>
      <c r="BH307" s="152">
        <f t="shared" si="7"/>
        <v>0</v>
      </c>
      <c r="BI307" s="152">
        <f t="shared" si="8"/>
        <v>0</v>
      </c>
      <c r="BJ307" s="17" t="s">
        <v>80</v>
      </c>
      <c r="BK307" s="152">
        <f t="shared" si="9"/>
        <v>0</v>
      </c>
      <c r="BL307" s="17" t="s">
        <v>165</v>
      </c>
      <c r="BM307" s="151" t="s">
        <v>608</v>
      </c>
    </row>
    <row r="308" spans="1:65" s="2" customFormat="1" ht="21.75" customHeight="1" x14ac:dyDescent="0.2">
      <c r="A308" s="29"/>
      <c r="B308" s="140"/>
      <c r="C308" s="177" t="s">
        <v>609</v>
      </c>
      <c r="D308" s="177" t="s">
        <v>183</v>
      </c>
      <c r="E308" s="178" t="s">
        <v>610</v>
      </c>
      <c r="F308" s="179" t="s">
        <v>611</v>
      </c>
      <c r="G308" s="180" t="s">
        <v>236</v>
      </c>
      <c r="H308" s="181">
        <v>18</v>
      </c>
      <c r="I308" s="182"/>
      <c r="J308" s="182">
        <f t="shared" si="0"/>
        <v>0</v>
      </c>
      <c r="K308" s="179" t="s">
        <v>164</v>
      </c>
      <c r="L308" s="183"/>
      <c r="M308" s="184" t="s">
        <v>1</v>
      </c>
      <c r="N308" s="185" t="s">
        <v>37</v>
      </c>
      <c r="O308" s="149">
        <v>0</v>
      </c>
      <c r="P308" s="149">
        <f t="shared" si="1"/>
        <v>0</v>
      </c>
      <c r="Q308" s="149">
        <v>0</v>
      </c>
      <c r="R308" s="149">
        <f t="shared" si="2"/>
        <v>0</v>
      </c>
      <c r="S308" s="149">
        <v>0</v>
      </c>
      <c r="T308" s="150">
        <f t="shared" si="3"/>
        <v>0</v>
      </c>
      <c r="U308" s="29"/>
      <c r="V308" s="29"/>
      <c r="W308" s="29"/>
      <c r="X308" s="29"/>
      <c r="Y308" s="29"/>
      <c r="Z308" s="29"/>
      <c r="AA308" s="29"/>
      <c r="AB308" s="29"/>
      <c r="AC308" s="29"/>
      <c r="AD308" s="29"/>
      <c r="AE308" s="29"/>
      <c r="AR308" s="151" t="s">
        <v>187</v>
      </c>
      <c r="AT308" s="151" t="s">
        <v>183</v>
      </c>
      <c r="AU308" s="151" t="s">
        <v>82</v>
      </c>
      <c r="AY308" s="17" t="s">
        <v>157</v>
      </c>
      <c r="BE308" s="152">
        <f t="shared" si="4"/>
        <v>0</v>
      </c>
      <c r="BF308" s="152">
        <f t="shared" si="5"/>
        <v>0</v>
      </c>
      <c r="BG308" s="152">
        <f t="shared" si="6"/>
        <v>0</v>
      </c>
      <c r="BH308" s="152">
        <f t="shared" si="7"/>
        <v>0</v>
      </c>
      <c r="BI308" s="152">
        <f t="shared" si="8"/>
        <v>0</v>
      </c>
      <c r="BJ308" s="17" t="s">
        <v>80</v>
      </c>
      <c r="BK308" s="152">
        <f t="shared" si="9"/>
        <v>0</v>
      </c>
      <c r="BL308" s="17" t="s">
        <v>165</v>
      </c>
      <c r="BM308" s="151" t="s">
        <v>612</v>
      </c>
    </row>
    <row r="309" spans="1:65" s="2" customFormat="1" ht="16.5" customHeight="1" x14ac:dyDescent="0.2">
      <c r="A309" s="29"/>
      <c r="B309" s="140"/>
      <c r="C309" s="177" t="s">
        <v>613</v>
      </c>
      <c r="D309" s="177" t="s">
        <v>183</v>
      </c>
      <c r="E309" s="178" t="s">
        <v>614</v>
      </c>
      <c r="F309" s="179" t="s">
        <v>615</v>
      </c>
      <c r="G309" s="180" t="s">
        <v>236</v>
      </c>
      <c r="H309" s="181">
        <v>9</v>
      </c>
      <c r="I309" s="182"/>
      <c r="J309" s="182">
        <f t="shared" si="0"/>
        <v>0</v>
      </c>
      <c r="K309" s="179" t="s">
        <v>164</v>
      </c>
      <c r="L309" s="183"/>
      <c r="M309" s="184" t="s">
        <v>1</v>
      </c>
      <c r="N309" s="185" t="s">
        <v>37</v>
      </c>
      <c r="O309" s="149">
        <v>0</v>
      </c>
      <c r="P309" s="149">
        <f t="shared" si="1"/>
        <v>0</v>
      </c>
      <c r="Q309" s="149">
        <v>0</v>
      </c>
      <c r="R309" s="149">
        <f t="shared" si="2"/>
        <v>0</v>
      </c>
      <c r="S309" s="149">
        <v>0</v>
      </c>
      <c r="T309" s="150">
        <f t="shared" si="3"/>
        <v>0</v>
      </c>
      <c r="U309" s="29"/>
      <c r="V309" s="29"/>
      <c r="W309" s="29"/>
      <c r="X309" s="29"/>
      <c r="Y309" s="29"/>
      <c r="Z309" s="29"/>
      <c r="AA309" s="29"/>
      <c r="AB309" s="29"/>
      <c r="AC309" s="29"/>
      <c r="AD309" s="29"/>
      <c r="AE309" s="29"/>
      <c r="AR309" s="151" t="s">
        <v>187</v>
      </c>
      <c r="AT309" s="151" t="s">
        <v>183</v>
      </c>
      <c r="AU309" s="151" t="s">
        <v>82</v>
      </c>
      <c r="AY309" s="17" t="s">
        <v>157</v>
      </c>
      <c r="BE309" s="152">
        <f t="shared" si="4"/>
        <v>0</v>
      </c>
      <c r="BF309" s="152">
        <f t="shared" si="5"/>
        <v>0</v>
      </c>
      <c r="BG309" s="152">
        <f t="shared" si="6"/>
        <v>0</v>
      </c>
      <c r="BH309" s="152">
        <f t="shared" si="7"/>
        <v>0</v>
      </c>
      <c r="BI309" s="152">
        <f t="shared" si="8"/>
        <v>0</v>
      </c>
      <c r="BJ309" s="17" t="s">
        <v>80</v>
      </c>
      <c r="BK309" s="152">
        <f t="shared" si="9"/>
        <v>0</v>
      </c>
      <c r="BL309" s="17" t="s">
        <v>165</v>
      </c>
      <c r="BM309" s="151" t="s">
        <v>616</v>
      </c>
    </row>
    <row r="310" spans="1:65" s="2" customFormat="1" ht="55.5" customHeight="1" x14ac:dyDescent="0.2">
      <c r="A310" s="29"/>
      <c r="B310" s="140"/>
      <c r="C310" s="141" t="s">
        <v>617</v>
      </c>
      <c r="D310" s="141" t="s">
        <v>160</v>
      </c>
      <c r="E310" s="142" t="s">
        <v>618</v>
      </c>
      <c r="F310" s="143" t="s">
        <v>619</v>
      </c>
      <c r="G310" s="144" t="s">
        <v>236</v>
      </c>
      <c r="H310" s="145">
        <v>58</v>
      </c>
      <c r="I310" s="146"/>
      <c r="J310" s="146">
        <f t="shared" si="0"/>
        <v>0</v>
      </c>
      <c r="K310" s="143" t="s">
        <v>164</v>
      </c>
      <c r="L310" s="30"/>
      <c r="M310" s="147" t="s">
        <v>1</v>
      </c>
      <c r="N310" s="148" t="s">
        <v>37</v>
      </c>
      <c r="O310" s="149">
        <v>0</v>
      </c>
      <c r="P310" s="149">
        <f t="shared" si="1"/>
        <v>0</v>
      </c>
      <c r="Q310" s="149">
        <v>0</v>
      </c>
      <c r="R310" s="149">
        <f t="shared" si="2"/>
        <v>0</v>
      </c>
      <c r="S310" s="149">
        <v>0</v>
      </c>
      <c r="T310" s="150">
        <f t="shared" si="3"/>
        <v>0</v>
      </c>
      <c r="U310" s="29"/>
      <c r="V310" s="29"/>
      <c r="W310" s="29"/>
      <c r="X310" s="29"/>
      <c r="Y310" s="29"/>
      <c r="Z310" s="29"/>
      <c r="AA310" s="29"/>
      <c r="AB310" s="29"/>
      <c r="AC310" s="29"/>
      <c r="AD310" s="29"/>
      <c r="AE310" s="29"/>
      <c r="AR310" s="151" t="s">
        <v>165</v>
      </c>
      <c r="AT310" s="151" t="s">
        <v>160</v>
      </c>
      <c r="AU310" s="151" t="s">
        <v>82</v>
      </c>
      <c r="AY310" s="17" t="s">
        <v>157</v>
      </c>
      <c r="BE310" s="152">
        <f t="shared" si="4"/>
        <v>0</v>
      </c>
      <c r="BF310" s="152">
        <f t="shared" si="5"/>
        <v>0</v>
      </c>
      <c r="BG310" s="152">
        <f t="shared" si="6"/>
        <v>0</v>
      </c>
      <c r="BH310" s="152">
        <f t="shared" si="7"/>
        <v>0</v>
      </c>
      <c r="BI310" s="152">
        <f t="shared" si="8"/>
        <v>0</v>
      </c>
      <c r="BJ310" s="17" t="s">
        <v>80</v>
      </c>
      <c r="BK310" s="152">
        <f t="shared" si="9"/>
        <v>0</v>
      </c>
      <c r="BL310" s="17" t="s">
        <v>165</v>
      </c>
      <c r="BM310" s="151" t="s">
        <v>620</v>
      </c>
    </row>
    <row r="311" spans="1:65" s="2" customFormat="1" ht="39" x14ac:dyDescent="0.2">
      <c r="A311" s="29"/>
      <c r="B311" s="30"/>
      <c r="C311" s="29"/>
      <c r="D311" s="153" t="s">
        <v>167</v>
      </c>
      <c r="E311" s="29"/>
      <c r="F311" s="154" t="s">
        <v>621</v>
      </c>
      <c r="G311" s="29"/>
      <c r="H311" s="29"/>
      <c r="I311" s="29"/>
      <c r="J311" s="29"/>
      <c r="K311" s="29"/>
      <c r="L311" s="30"/>
      <c r="M311" s="155"/>
      <c r="N311" s="156"/>
      <c r="O311" s="55"/>
      <c r="P311" s="55"/>
      <c r="Q311" s="55"/>
      <c r="R311" s="55"/>
      <c r="S311" s="55"/>
      <c r="T311" s="56"/>
      <c r="U311" s="29"/>
      <c r="V311" s="29"/>
      <c r="W311" s="29"/>
      <c r="X311" s="29"/>
      <c r="Y311" s="29"/>
      <c r="Z311" s="29"/>
      <c r="AA311" s="29"/>
      <c r="AB311" s="29"/>
      <c r="AC311" s="29"/>
      <c r="AD311" s="29"/>
      <c r="AE311" s="29"/>
      <c r="AT311" s="17" t="s">
        <v>167</v>
      </c>
      <c r="AU311" s="17" t="s">
        <v>82</v>
      </c>
    </row>
    <row r="312" spans="1:65" s="2" customFormat="1" ht="21.75" customHeight="1" x14ac:dyDescent="0.2">
      <c r="A312" s="29"/>
      <c r="B312" s="140"/>
      <c r="C312" s="177" t="s">
        <v>622</v>
      </c>
      <c r="D312" s="177" t="s">
        <v>183</v>
      </c>
      <c r="E312" s="178" t="s">
        <v>623</v>
      </c>
      <c r="F312" s="179" t="s">
        <v>624</v>
      </c>
      <c r="G312" s="180" t="s">
        <v>236</v>
      </c>
      <c r="H312" s="181">
        <v>58</v>
      </c>
      <c r="I312" s="182"/>
      <c r="J312" s="182">
        <f>ROUND(I312*H312,2)</f>
        <v>0</v>
      </c>
      <c r="K312" s="179" t="s">
        <v>164</v>
      </c>
      <c r="L312" s="183"/>
      <c r="M312" s="184" t="s">
        <v>1</v>
      </c>
      <c r="N312" s="185" t="s">
        <v>37</v>
      </c>
      <c r="O312" s="149">
        <v>0</v>
      </c>
      <c r="P312" s="149">
        <f>O312*H312</f>
        <v>0</v>
      </c>
      <c r="Q312" s="149">
        <v>0.157</v>
      </c>
      <c r="R312" s="149">
        <f>Q312*H312</f>
        <v>9.1059999999999999</v>
      </c>
      <c r="S312" s="149">
        <v>0</v>
      </c>
      <c r="T312" s="150">
        <f>S312*H312</f>
        <v>0</v>
      </c>
      <c r="U312" s="29"/>
      <c r="V312" s="29"/>
      <c r="W312" s="29"/>
      <c r="X312" s="29"/>
      <c r="Y312" s="29"/>
      <c r="Z312" s="29"/>
      <c r="AA312" s="29"/>
      <c r="AB312" s="29"/>
      <c r="AC312" s="29"/>
      <c r="AD312" s="29"/>
      <c r="AE312" s="29"/>
      <c r="AR312" s="151" t="s">
        <v>187</v>
      </c>
      <c r="AT312" s="151" t="s">
        <v>183</v>
      </c>
      <c r="AU312" s="151" t="s">
        <v>82</v>
      </c>
      <c r="AY312" s="17" t="s">
        <v>157</v>
      </c>
      <c r="BE312" s="152">
        <f>IF(N312="základní",J312,0)</f>
        <v>0</v>
      </c>
      <c r="BF312" s="152">
        <f>IF(N312="snížená",J312,0)</f>
        <v>0</v>
      </c>
      <c r="BG312" s="152">
        <f>IF(N312="zákl. přenesená",J312,0)</f>
        <v>0</v>
      </c>
      <c r="BH312" s="152">
        <f>IF(N312="sníž. přenesená",J312,0)</f>
        <v>0</v>
      </c>
      <c r="BI312" s="152">
        <f>IF(N312="nulová",J312,0)</f>
        <v>0</v>
      </c>
      <c r="BJ312" s="17" t="s">
        <v>80</v>
      </c>
      <c r="BK312" s="152">
        <f>ROUND(I312*H312,2)</f>
        <v>0</v>
      </c>
      <c r="BL312" s="17" t="s">
        <v>165</v>
      </c>
      <c r="BM312" s="151" t="s">
        <v>625</v>
      </c>
    </row>
    <row r="313" spans="1:65" s="2" customFormat="1" ht="78" customHeight="1" x14ac:dyDescent="0.2">
      <c r="A313" s="29"/>
      <c r="B313" s="140"/>
      <c r="C313" s="141" t="s">
        <v>626</v>
      </c>
      <c r="D313" s="141" t="s">
        <v>160</v>
      </c>
      <c r="E313" s="142" t="s">
        <v>310</v>
      </c>
      <c r="F313" s="143" t="s">
        <v>311</v>
      </c>
      <c r="G313" s="144" t="s">
        <v>186</v>
      </c>
      <c r="H313" s="145">
        <v>3070.2820000000002</v>
      </c>
      <c r="I313" s="146"/>
      <c r="J313" s="146">
        <f>ROUND(I313*H313,2)</f>
        <v>0</v>
      </c>
      <c r="K313" s="143" t="s">
        <v>164</v>
      </c>
      <c r="L313" s="30"/>
      <c r="M313" s="147" t="s">
        <v>1</v>
      </c>
      <c r="N313" s="148" t="s">
        <v>37</v>
      </c>
      <c r="O313" s="149">
        <v>0</v>
      </c>
      <c r="P313" s="149">
        <f>O313*H313</f>
        <v>0</v>
      </c>
      <c r="Q313" s="149">
        <v>0</v>
      </c>
      <c r="R313" s="149">
        <f>Q313*H313</f>
        <v>0</v>
      </c>
      <c r="S313" s="149">
        <v>0</v>
      </c>
      <c r="T313" s="150">
        <f>S313*H313</f>
        <v>0</v>
      </c>
      <c r="U313" s="29"/>
      <c r="V313" s="29"/>
      <c r="W313" s="29"/>
      <c r="X313" s="29"/>
      <c r="Y313" s="29"/>
      <c r="Z313" s="29"/>
      <c r="AA313" s="29"/>
      <c r="AB313" s="29"/>
      <c r="AC313" s="29"/>
      <c r="AD313" s="29"/>
      <c r="AE313" s="29"/>
      <c r="AR313" s="151" t="s">
        <v>165</v>
      </c>
      <c r="AT313" s="151" t="s">
        <v>160</v>
      </c>
      <c r="AU313" s="151" t="s">
        <v>82</v>
      </c>
      <c r="AY313" s="17" t="s">
        <v>157</v>
      </c>
      <c r="BE313" s="152">
        <f>IF(N313="základní",J313,0)</f>
        <v>0</v>
      </c>
      <c r="BF313" s="152">
        <f>IF(N313="snížená",J313,0)</f>
        <v>0</v>
      </c>
      <c r="BG313" s="152">
        <f>IF(N313="zákl. přenesená",J313,0)</f>
        <v>0</v>
      </c>
      <c r="BH313" s="152">
        <f>IF(N313="sníž. přenesená",J313,0)</f>
        <v>0</v>
      </c>
      <c r="BI313" s="152">
        <f>IF(N313="nulová",J313,0)</f>
        <v>0</v>
      </c>
      <c r="BJ313" s="17" t="s">
        <v>80</v>
      </c>
      <c r="BK313" s="152">
        <f>ROUND(I313*H313,2)</f>
        <v>0</v>
      </c>
      <c r="BL313" s="17" t="s">
        <v>165</v>
      </c>
      <c r="BM313" s="151" t="s">
        <v>312</v>
      </c>
    </row>
    <row r="314" spans="1:65" s="2" customFormat="1" ht="48.75" x14ac:dyDescent="0.2">
      <c r="A314" s="29"/>
      <c r="B314" s="30"/>
      <c r="C314" s="29"/>
      <c r="D314" s="153" t="s">
        <v>167</v>
      </c>
      <c r="E314" s="29"/>
      <c r="F314" s="154" t="s">
        <v>313</v>
      </c>
      <c r="G314" s="29"/>
      <c r="H314" s="29"/>
      <c r="I314" s="29"/>
      <c r="J314" s="29"/>
      <c r="K314" s="29"/>
      <c r="L314" s="30"/>
      <c r="M314" s="155"/>
      <c r="N314" s="156"/>
      <c r="O314" s="55"/>
      <c r="P314" s="55"/>
      <c r="Q314" s="55"/>
      <c r="R314" s="55"/>
      <c r="S314" s="55"/>
      <c r="T314" s="56"/>
      <c r="U314" s="29"/>
      <c r="V314" s="29"/>
      <c r="W314" s="29"/>
      <c r="X314" s="29"/>
      <c r="Y314" s="29"/>
      <c r="Z314" s="29"/>
      <c r="AA314" s="29"/>
      <c r="AB314" s="29"/>
      <c r="AC314" s="29"/>
      <c r="AD314" s="29"/>
      <c r="AE314" s="29"/>
      <c r="AT314" s="17" t="s">
        <v>167</v>
      </c>
      <c r="AU314" s="17" t="s">
        <v>82</v>
      </c>
    </row>
    <row r="315" spans="1:65" s="13" customFormat="1" x14ac:dyDescent="0.2">
      <c r="B315" s="157"/>
      <c r="D315" s="153" t="s">
        <v>169</v>
      </c>
      <c r="E315" s="158" t="s">
        <v>1</v>
      </c>
      <c r="F315" s="159" t="s">
        <v>474</v>
      </c>
      <c r="H315" s="158" t="s">
        <v>1</v>
      </c>
      <c r="L315" s="157"/>
      <c r="M315" s="160"/>
      <c r="N315" s="161"/>
      <c r="O315" s="161"/>
      <c r="P315" s="161"/>
      <c r="Q315" s="161"/>
      <c r="R315" s="161"/>
      <c r="S315" s="161"/>
      <c r="T315" s="162"/>
      <c r="AT315" s="158" t="s">
        <v>169</v>
      </c>
      <c r="AU315" s="158" t="s">
        <v>82</v>
      </c>
      <c r="AV315" s="13" t="s">
        <v>80</v>
      </c>
      <c r="AW315" s="13" t="s">
        <v>171</v>
      </c>
      <c r="AX315" s="13" t="s">
        <v>72</v>
      </c>
      <c r="AY315" s="158" t="s">
        <v>157</v>
      </c>
    </row>
    <row r="316" spans="1:65" s="14" customFormat="1" ht="33.75" x14ac:dyDescent="0.2">
      <c r="B316" s="163"/>
      <c r="D316" s="153" t="s">
        <v>169</v>
      </c>
      <c r="E316" s="164" t="s">
        <v>1</v>
      </c>
      <c r="F316" s="165" t="s">
        <v>627</v>
      </c>
      <c r="H316" s="166">
        <v>478.87783999999999</v>
      </c>
      <c r="L316" s="163"/>
      <c r="M316" s="167"/>
      <c r="N316" s="168"/>
      <c r="O316" s="168"/>
      <c r="P316" s="168"/>
      <c r="Q316" s="168"/>
      <c r="R316" s="168"/>
      <c r="S316" s="168"/>
      <c r="T316" s="169"/>
      <c r="AT316" s="164" t="s">
        <v>169</v>
      </c>
      <c r="AU316" s="164" t="s">
        <v>82</v>
      </c>
      <c r="AV316" s="14" t="s">
        <v>82</v>
      </c>
      <c r="AW316" s="14" t="s">
        <v>171</v>
      </c>
      <c r="AX316" s="14" t="s">
        <v>72</v>
      </c>
      <c r="AY316" s="164" t="s">
        <v>157</v>
      </c>
    </row>
    <row r="317" spans="1:65" s="14" customFormat="1" ht="22.5" x14ac:dyDescent="0.2">
      <c r="B317" s="163"/>
      <c r="D317" s="153" t="s">
        <v>169</v>
      </c>
      <c r="E317" s="164" t="s">
        <v>1</v>
      </c>
      <c r="F317" s="165" t="s">
        <v>628</v>
      </c>
      <c r="H317" s="166">
        <v>2591.4043679999995</v>
      </c>
      <c r="L317" s="163"/>
      <c r="M317" s="167"/>
      <c r="N317" s="168"/>
      <c r="O317" s="168"/>
      <c r="P317" s="168"/>
      <c r="Q317" s="168"/>
      <c r="R317" s="168"/>
      <c r="S317" s="168"/>
      <c r="T317" s="169"/>
      <c r="AT317" s="164" t="s">
        <v>169</v>
      </c>
      <c r="AU317" s="164" t="s">
        <v>82</v>
      </c>
      <c r="AV317" s="14" t="s">
        <v>82</v>
      </c>
      <c r="AW317" s="14" t="s">
        <v>171</v>
      </c>
      <c r="AX317" s="14" t="s">
        <v>72</v>
      </c>
      <c r="AY317" s="164" t="s">
        <v>157</v>
      </c>
    </row>
    <row r="318" spans="1:65" s="15" customFormat="1" x14ac:dyDescent="0.2">
      <c r="B318" s="170"/>
      <c r="D318" s="153" t="s">
        <v>169</v>
      </c>
      <c r="E318" s="171" t="s">
        <v>1</v>
      </c>
      <c r="F318" s="172" t="s">
        <v>175</v>
      </c>
      <c r="H318" s="173">
        <v>3070.2822079999996</v>
      </c>
      <c r="L318" s="170"/>
      <c r="M318" s="174"/>
      <c r="N318" s="175"/>
      <c r="O318" s="175"/>
      <c r="P318" s="175"/>
      <c r="Q318" s="175"/>
      <c r="R318" s="175"/>
      <c r="S318" s="175"/>
      <c r="T318" s="176"/>
      <c r="AT318" s="171" t="s">
        <v>169</v>
      </c>
      <c r="AU318" s="171" t="s">
        <v>82</v>
      </c>
      <c r="AV318" s="15" t="s">
        <v>165</v>
      </c>
      <c r="AW318" s="15" t="s">
        <v>171</v>
      </c>
      <c r="AX318" s="15" t="s">
        <v>80</v>
      </c>
      <c r="AY318" s="171" t="s">
        <v>157</v>
      </c>
    </row>
    <row r="319" spans="1:65" s="2" customFormat="1" ht="66.75" customHeight="1" x14ac:dyDescent="0.2">
      <c r="A319" s="29"/>
      <c r="B319" s="140"/>
      <c r="C319" s="141" t="s">
        <v>629</v>
      </c>
      <c r="D319" s="141" t="s">
        <v>160</v>
      </c>
      <c r="E319" s="142" t="s">
        <v>318</v>
      </c>
      <c r="F319" s="143" t="s">
        <v>319</v>
      </c>
      <c r="G319" s="144" t="s">
        <v>186</v>
      </c>
      <c r="H319" s="145">
        <v>3070.2820000000002</v>
      </c>
      <c r="I319" s="146"/>
      <c r="J319" s="146">
        <f>ROUND(I319*H319,2)</f>
        <v>0</v>
      </c>
      <c r="K319" s="143" t="s">
        <v>164</v>
      </c>
      <c r="L319" s="30"/>
      <c r="M319" s="147" t="s">
        <v>1</v>
      </c>
      <c r="N319" s="148" t="s">
        <v>37</v>
      </c>
      <c r="O319" s="149">
        <v>0</v>
      </c>
      <c r="P319" s="149">
        <f>O319*H319</f>
        <v>0</v>
      </c>
      <c r="Q319" s="149">
        <v>0</v>
      </c>
      <c r="R319" s="149">
        <f>Q319*H319</f>
        <v>0</v>
      </c>
      <c r="S319" s="149">
        <v>0</v>
      </c>
      <c r="T319" s="150">
        <f>S319*H319</f>
        <v>0</v>
      </c>
      <c r="U319" s="29"/>
      <c r="V319" s="29"/>
      <c r="W319" s="29"/>
      <c r="X319" s="29"/>
      <c r="Y319" s="29"/>
      <c r="Z319" s="29"/>
      <c r="AA319" s="29"/>
      <c r="AB319" s="29"/>
      <c r="AC319" s="29"/>
      <c r="AD319" s="29"/>
      <c r="AE319" s="29"/>
      <c r="AR319" s="151" t="s">
        <v>165</v>
      </c>
      <c r="AT319" s="151" t="s">
        <v>160</v>
      </c>
      <c r="AU319" s="151" t="s">
        <v>82</v>
      </c>
      <c r="AY319" s="17" t="s">
        <v>157</v>
      </c>
      <c r="BE319" s="152">
        <f>IF(N319="základní",J319,0)</f>
        <v>0</v>
      </c>
      <c r="BF319" s="152">
        <f>IF(N319="snížená",J319,0)</f>
        <v>0</v>
      </c>
      <c r="BG319" s="152">
        <f>IF(N319="zákl. přenesená",J319,0)</f>
        <v>0</v>
      </c>
      <c r="BH319" s="152">
        <f>IF(N319="sníž. přenesená",J319,0)</f>
        <v>0</v>
      </c>
      <c r="BI319" s="152">
        <f>IF(N319="nulová",J319,0)</f>
        <v>0</v>
      </c>
      <c r="BJ319" s="17" t="s">
        <v>80</v>
      </c>
      <c r="BK319" s="152">
        <f>ROUND(I319*H319,2)</f>
        <v>0</v>
      </c>
      <c r="BL319" s="17" t="s">
        <v>165</v>
      </c>
      <c r="BM319" s="151" t="s">
        <v>320</v>
      </c>
    </row>
    <row r="320" spans="1:65" s="2" customFormat="1" ht="48.75" x14ac:dyDescent="0.2">
      <c r="A320" s="29"/>
      <c r="B320" s="30"/>
      <c r="C320" s="29"/>
      <c r="D320" s="153" t="s">
        <v>167</v>
      </c>
      <c r="E320" s="29"/>
      <c r="F320" s="154" t="s">
        <v>321</v>
      </c>
      <c r="G320" s="29"/>
      <c r="H320" s="29"/>
      <c r="I320" s="29"/>
      <c r="J320" s="29"/>
      <c r="K320" s="29"/>
      <c r="L320" s="30"/>
      <c r="M320" s="155"/>
      <c r="N320" s="156"/>
      <c r="O320" s="55"/>
      <c r="P320" s="55"/>
      <c r="Q320" s="55"/>
      <c r="R320" s="55"/>
      <c r="S320" s="55"/>
      <c r="T320" s="56"/>
      <c r="U320" s="29"/>
      <c r="V320" s="29"/>
      <c r="W320" s="29"/>
      <c r="X320" s="29"/>
      <c r="Y320" s="29"/>
      <c r="Z320" s="29"/>
      <c r="AA320" s="29"/>
      <c r="AB320" s="29"/>
      <c r="AC320" s="29"/>
      <c r="AD320" s="29"/>
      <c r="AE320" s="29"/>
      <c r="AT320" s="17" t="s">
        <v>167</v>
      </c>
      <c r="AU320" s="17" t="s">
        <v>82</v>
      </c>
    </row>
    <row r="321" spans="1:65" s="13" customFormat="1" x14ac:dyDescent="0.2">
      <c r="B321" s="157"/>
      <c r="D321" s="153" t="s">
        <v>169</v>
      </c>
      <c r="E321" s="158" t="s">
        <v>1</v>
      </c>
      <c r="F321" s="159" t="s">
        <v>474</v>
      </c>
      <c r="H321" s="158" t="s">
        <v>1</v>
      </c>
      <c r="L321" s="157"/>
      <c r="M321" s="160"/>
      <c r="N321" s="161"/>
      <c r="O321" s="161"/>
      <c r="P321" s="161"/>
      <c r="Q321" s="161"/>
      <c r="R321" s="161"/>
      <c r="S321" s="161"/>
      <c r="T321" s="162"/>
      <c r="AT321" s="158" t="s">
        <v>169</v>
      </c>
      <c r="AU321" s="158" t="s">
        <v>82</v>
      </c>
      <c r="AV321" s="13" t="s">
        <v>80</v>
      </c>
      <c r="AW321" s="13" t="s">
        <v>171</v>
      </c>
      <c r="AX321" s="13" t="s">
        <v>72</v>
      </c>
      <c r="AY321" s="158" t="s">
        <v>157</v>
      </c>
    </row>
    <row r="322" spans="1:65" s="14" customFormat="1" ht="33.75" x14ac:dyDescent="0.2">
      <c r="B322" s="163"/>
      <c r="D322" s="153" t="s">
        <v>169</v>
      </c>
      <c r="E322" s="164" t="s">
        <v>1</v>
      </c>
      <c r="F322" s="165" t="s">
        <v>630</v>
      </c>
      <c r="H322" s="166">
        <v>478.87783999999999</v>
      </c>
      <c r="L322" s="163"/>
      <c r="M322" s="167"/>
      <c r="N322" s="168"/>
      <c r="O322" s="168"/>
      <c r="P322" s="168"/>
      <c r="Q322" s="168"/>
      <c r="R322" s="168"/>
      <c r="S322" s="168"/>
      <c r="T322" s="169"/>
      <c r="AT322" s="164" t="s">
        <v>169</v>
      </c>
      <c r="AU322" s="164" t="s">
        <v>82</v>
      </c>
      <c r="AV322" s="14" t="s">
        <v>82</v>
      </c>
      <c r="AW322" s="14" t="s">
        <v>171</v>
      </c>
      <c r="AX322" s="14" t="s">
        <v>72</v>
      </c>
      <c r="AY322" s="164" t="s">
        <v>157</v>
      </c>
    </row>
    <row r="323" spans="1:65" s="14" customFormat="1" ht="22.5" x14ac:dyDescent="0.2">
      <c r="B323" s="163"/>
      <c r="D323" s="153" t="s">
        <v>169</v>
      </c>
      <c r="E323" s="164" t="s">
        <v>1</v>
      </c>
      <c r="F323" s="165" t="s">
        <v>631</v>
      </c>
      <c r="H323" s="166">
        <v>2591.4043679999995</v>
      </c>
      <c r="L323" s="163"/>
      <c r="M323" s="167"/>
      <c r="N323" s="168"/>
      <c r="O323" s="168"/>
      <c r="P323" s="168"/>
      <c r="Q323" s="168"/>
      <c r="R323" s="168"/>
      <c r="S323" s="168"/>
      <c r="T323" s="169"/>
      <c r="AT323" s="164" t="s">
        <v>169</v>
      </c>
      <c r="AU323" s="164" t="s">
        <v>82</v>
      </c>
      <c r="AV323" s="14" t="s">
        <v>82</v>
      </c>
      <c r="AW323" s="14" t="s">
        <v>171</v>
      </c>
      <c r="AX323" s="14" t="s">
        <v>72</v>
      </c>
      <c r="AY323" s="164" t="s">
        <v>157</v>
      </c>
    </row>
    <row r="324" spans="1:65" s="15" customFormat="1" x14ac:dyDescent="0.2">
      <c r="B324" s="170"/>
      <c r="D324" s="153" t="s">
        <v>169</v>
      </c>
      <c r="E324" s="171" t="s">
        <v>1</v>
      </c>
      <c r="F324" s="172" t="s">
        <v>175</v>
      </c>
      <c r="H324" s="173">
        <v>3070.2822079999996</v>
      </c>
      <c r="L324" s="170"/>
      <c r="M324" s="174"/>
      <c r="N324" s="175"/>
      <c r="O324" s="175"/>
      <c r="P324" s="175"/>
      <c r="Q324" s="175"/>
      <c r="R324" s="175"/>
      <c r="S324" s="175"/>
      <c r="T324" s="176"/>
      <c r="AT324" s="171" t="s">
        <v>169</v>
      </c>
      <c r="AU324" s="171" t="s">
        <v>82</v>
      </c>
      <c r="AV324" s="15" t="s">
        <v>165</v>
      </c>
      <c r="AW324" s="15" t="s">
        <v>171</v>
      </c>
      <c r="AX324" s="15" t="s">
        <v>80</v>
      </c>
      <c r="AY324" s="171" t="s">
        <v>157</v>
      </c>
    </row>
    <row r="325" spans="1:65" s="12" customFormat="1" ht="25.9" customHeight="1" x14ac:dyDescent="0.2">
      <c r="B325" s="128"/>
      <c r="D325" s="129" t="s">
        <v>71</v>
      </c>
      <c r="E325" s="130" t="s">
        <v>325</v>
      </c>
      <c r="F325" s="130" t="s">
        <v>326</v>
      </c>
      <c r="J325" s="131">
        <f>BK325</f>
        <v>0</v>
      </c>
      <c r="L325" s="128"/>
      <c r="M325" s="132"/>
      <c r="N325" s="133"/>
      <c r="O325" s="133"/>
      <c r="P325" s="134">
        <f>SUM(P326:P418)</f>
        <v>0</v>
      </c>
      <c r="Q325" s="133"/>
      <c r="R325" s="134">
        <f>SUM(R326:R418)</f>
        <v>0</v>
      </c>
      <c r="S325" s="133"/>
      <c r="T325" s="135">
        <f>SUM(T326:T418)</f>
        <v>0</v>
      </c>
      <c r="AR325" s="129" t="s">
        <v>165</v>
      </c>
      <c r="AT325" s="136" t="s">
        <v>71</v>
      </c>
      <c r="AU325" s="136" t="s">
        <v>72</v>
      </c>
      <c r="AY325" s="129" t="s">
        <v>157</v>
      </c>
      <c r="BK325" s="137">
        <f>SUM(BK326:BK418)</f>
        <v>0</v>
      </c>
    </row>
    <row r="326" spans="1:65" s="2" customFormat="1" ht="204.95" customHeight="1" x14ac:dyDescent="0.2">
      <c r="A326" s="29"/>
      <c r="B326" s="140"/>
      <c r="C326" s="141" t="s">
        <v>632</v>
      </c>
      <c r="D326" s="141" t="s">
        <v>160</v>
      </c>
      <c r="E326" s="142" t="s">
        <v>633</v>
      </c>
      <c r="F326" s="143" t="s">
        <v>634</v>
      </c>
      <c r="G326" s="144" t="s">
        <v>186</v>
      </c>
      <c r="H326" s="145">
        <v>3872.0219999999999</v>
      </c>
      <c r="I326" s="146"/>
      <c r="J326" s="146">
        <f>ROUND(I326*H326,2)</f>
        <v>0</v>
      </c>
      <c r="K326" s="143" t="s">
        <v>164</v>
      </c>
      <c r="L326" s="30"/>
      <c r="M326" s="147" t="s">
        <v>1</v>
      </c>
      <c r="N326" s="148" t="s">
        <v>37</v>
      </c>
      <c r="O326" s="149">
        <v>0</v>
      </c>
      <c r="P326" s="149">
        <f>O326*H326</f>
        <v>0</v>
      </c>
      <c r="Q326" s="149">
        <v>0</v>
      </c>
      <c r="R326" s="149">
        <f>Q326*H326</f>
        <v>0</v>
      </c>
      <c r="S326" s="149">
        <v>0</v>
      </c>
      <c r="T326" s="150">
        <f>S326*H326</f>
        <v>0</v>
      </c>
      <c r="U326" s="29"/>
      <c r="V326" s="29"/>
      <c r="W326" s="29"/>
      <c r="X326" s="29"/>
      <c r="Y326" s="29"/>
      <c r="Z326" s="29"/>
      <c r="AA326" s="29"/>
      <c r="AB326" s="29"/>
      <c r="AC326" s="29"/>
      <c r="AD326" s="29"/>
      <c r="AE326" s="29"/>
      <c r="AR326" s="151" t="s">
        <v>331</v>
      </c>
      <c r="AT326" s="151" t="s">
        <v>160</v>
      </c>
      <c r="AU326" s="151" t="s">
        <v>80</v>
      </c>
      <c r="AY326" s="17" t="s">
        <v>157</v>
      </c>
      <c r="BE326" s="152">
        <f>IF(N326="základní",J326,0)</f>
        <v>0</v>
      </c>
      <c r="BF326" s="152">
        <f>IF(N326="snížená",J326,0)</f>
        <v>0</v>
      </c>
      <c r="BG326" s="152">
        <f>IF(N326="zákl. přenesená",J326,0)</f>
        <v>0</v>
      </c>
      <c r="BH326" s="152">
        <f>IF(N326="sníž. přenesená",J326,0)</f>
        <v>0</v>
      </c>
      <c r="BI326" s="152">
        <f>IF(N326="nulová",J326,0)</f>
        <v>0</v>
      </c>
      <c r="BJ326" s="17" t="s">
        <v>80</v>
      </c>
      <c r="BK326" s="152">
        <f>ROUND(I326*H326,2)</f>
        <v>0</v>
      </c>
      <c r="BL326" s="17" t="s">
        <v>331</v>
      </c>
      <c r="BM326" s="151" t="s">
        <v>635</v>
      </c>
    </row>
    <row r="327" spans="1:65" s="2" customFormat="1" ht="117" x14ac:dyDescent="0.2">
      <c r="A327" s="29"/>
      <c r="B327" s="30"/>
      <c r="C327" s="29"/>
      <c r="D327" s="153" t="s">
        <v>167</v>
      </c>
      <c r="E327" s="29"/>
      <c r="F327" s="154" t="s">
        <v>636</v>
      </c>
      <c r="G327" s="29"/>
      <c r="H327" s="29"/>
      <c r="I327" s="29"/>
      <c r="J327" s="29"/>
      <c r="K327" s="29"/>
      <c r="L327" s="30"/>
      <c r="M327" s="155"/>
      <c r="N327" s="156"/>
      <c r="O327" s="55"/>
      <c r="P327" s="55"/>
      <c r="Q327" s="55"/>
      <c r="R327" s="55"/>
      <c r="S327" s="55"/>
      <c r="T327" s="56"/>
      <c r="U327" s="29"/>
      <c r="V327" s="29"/>
      <c r="W327" s="29"/>
      <c r="X327" s="29"/>
      <c r="Y327" s="29"/>
      <c r="Z327" s="29"/>
      <c r="AA327" s="29"/>
      <c r="AB327" s="29"/>
      <c r="AC327" s="29"/>
      <c r="AD327" s="29"/>
      <c r="AE327" s="29"/>
      <c r="AT327" s="17" t="s">
        <v>167</v>
      </c>
      <c r="AU327" s="17" t="s">
        <v>80</v>
      </c>
    </row>
    <row r="328" spans="1:65" s="13" customFormat="1" x14ac:dyDescent="0.2">
      <c r="B328" s="157"/>
      <c r="D328" s="153" t="s">
        <v>169</v>
      </c>
      <c r="E328" s="158" t="s">
        <v>1</v>
      </c>
      <c r="F328" s="159" t="s">
        <v>474</v>
      </c>
      <c r="H328" s="158" t="s">
        <v>1</v>
      </c>
      <c r="L328" s="157"/>
      <c r="M328" s="160"/>
      <c r="N328" s="161"/>
      <c r="O328" s="161"/>
      <c r="P328" s="161"/>
      <c r="Q328" s="161"/>
      <c r="R328" s="161"/>
      <c r="S328" s="161"/>
      <c r="T328" s="162"/>
      <c r="AT328" s="158" t="s">
        <v>169</v>
      </c>
      <c r="AU328" s="158" t="s">
        <v>80</v>
      </c>
      <c r="AV328" s="13" t="s">
        <v>80</v>
      </c>
      <c r="AW328" s="13" t="s">
        <v>171</v>
      </c>
      <c r="AX328" s="13" t="s">
        <v>72</v>
      </c>
      <c r="AY328" s="158" t="s">
        <v>157</v>
      </c>
    </row>
    <row r="329" spans="1:65" s="14" customFormat="1" ht="22.5" x14ac:dyDescent="0.2">
      <c r="B329" s="163"/>
      <c r="D329" s="153" t="s">
        <v>169</v>
      </c>
      <c r="E329" s="164" t="s">
        <v>1</v>
      </c>
      <c r="F329" s="165" t="s">
        <v>637</v>
      </c>
      <c r="H329" s="166">
        <v>3872.0223359999995</v>
      </c>
      <c r="L329" s="163"/>
      <c r="M329" s="167"/>
      <c r="N329" s="168"/>
      <c r="O329" s="168"/>
      <c r="P329" s="168"/>
      <c r="Q329" s="168"/>
      <c r="R329" s="168"/>
      <c r="S329" s="168"/>
      <c r="T329" s="169"/>
      <c r="AT329" s="164" t="s">
        <v>169</v>
      </c>
      <c r="AU329" s="164" t="s">
        <v>80</v>
      </c>
      <c r="AV329" s="14" t="s">
        <v>82</v>
      </c>
      <c r="AW329" s="14" t="s">
        <v>171</v>
      </c>
      <c r="AX329" s="14" t="s">
        <v>72</v>
      </c>
      <c r="AY329" s="164" t="s">
        <v>157</v>
      </c>
    </row>
    <row r="330" spans="1:65" s="15" customFormat="1" x14ac:dyDescent="0.2">
      <c r="B330" s="170"/>
      <c r="D330" s="153" t="s">
        <v>169</v>
      </c>
      <c r="E330" s="171" t="s">
        <v>1</v>
      </c>
      <c r="F330" s="172" t="s">
        <v>175</v>
      </c>
      <c r="H330" s="173">
        <v>3872.0223359999995</v>
      </c>
      <c r="L330" s="170"/>
      <c r="M330" s="174"/>
      <c r="N330" s="175"/>
      <c r="O330" s="175"/>
      <c r="P330" s="175"/>
      <c r="Q330" s="175"/>
      <c r="R330" s="175"/>
      <c r="S330" s="175"/>
      <c r="T330" s="176"/>
      <c r="AT330" s="171" t="s">
        <v>169</v>
      </c>
      <c r="AU330" s="171" t="s">
        <v>80</v>
      </c>
      <c r="AV330" s="15" t="s">
        <v>165</v>
      </c>
      <c r="AW330" s="15" t="s">
        <v>171</v>
      </c>
      <c r="AX330" s="15" t="s">
        <v>80</v>
      </c>
      <c r="AY330" s="171" t="s">
        <v>157</v>
      </c>
    </row>
    <row r="331" spans="1:65" s="2" customFormat="1" ht="156.75" customHeight="1" x14ac:dyDescent="0.2">
      <c r="A331" s="29"/>
      <c r="B331" s="140"/>
      <c r="C331" s="141" t="s">
        <v>638</v>
      </c>
      <c r="D331" s="141" t="s">
        <v>160</v>
      </c>
      <c r="E331" s="142" t="s">
        <v>336</v>
      </c>
      <c r="F331" s="143" t="s">
        <v>337</v>
      </c>
      <c r="G331" s="144" t="s">
        <v>186</v>
      </c>
      <c r="H331" s="145">
        <v>10672.598</v>
      </c>
      <c r="I331" s="146"/>
      <c r="J331" s="146">
        <f>ROUND(I331*H331,2)</f>
        <v>0</v>
      </c>
      <c r="K331" s="143" t="s">
        <v>330</v>
      </c>
      <c r="L331" s="30"/>
      <c r="M331" s="147" t="s">
        <v>1</v>
      </c>
      <c r="N331" s="148" t="s">
        <v>37</v>
      </c>
      <c r="O331" s="149">
        <v>0</v>
      </c>
      <c r="P331" s="149">
        <f>O331*H331</f>
        <v>0</v>
      </c>
      <c r="Q331" s="149">
        <v>0</v>
      </c>
      <c r="R331" s="149">
        <f>Q331*H331</f>
        <v>0</v>
      </c>
      <c r="S331" s="149">
        <v>0</v>
      </c>
      <c r="T331" s="150">
        <f>S331*H331</f>
        <v>0</v>
      </c>
      <c r="U331" s="29"/>
      <c r="V331" s="29"/>
      <c r="W331" s="29"/>
      <c r="X331" s="29"/>
      <c r="Y331" s="29"/>
      <c r="Z331" s="29"/>
      <c r="AA331" s="29"/>
      <c r="AB331" s="29"/>
      <c r="AC331" s="29"/>
      <c r="AD331" s="29"/>
      <c r="AE331" s="29"/>
      <c r="AR331" s="151" t="s">
        <v>331</v>
      </c>
      <c r="AT331" s="151" t="s">
        <v>160</v>
      </c>
      <c r="AU331" s="151" t="s">
        <v>80</v>
      </c>
      <c r="AY331" s="17" t="s">
        <v>157</v>
      </c>
      <c r="BE331" s="152">
        <f>IF(N331="základní",J331,0)</f>
        <v>0</v>
      </c>
      <c r="BF331" s="152">
        <f>IF(N331="snížená",J331,0)</f>
        <v>0</v>
      </c>
      <c r="BG331" s="152">
        <f>IF(N331="zákl. přenesená",J331,0)</f>
        <v>0</v>
      </c>
      <c r="BH331" s="152">
        <f>IF(N331="sníž. přenesená",J331,0)</f>
        <v>0</v>
      </c>
      <c r="BI331" s="152">
        <f>IF(N331="nulová",J331,0)</f>
        <v>0</v>
      </c>
      <c r="BJ331" s="17" t="s">
        <v>80</v>
      </c>
      <c r="BK331" s="152">
        <f>ROUND(I331*H331,2)</f>
        <v>0</v>
      </c>
      <c r="BL331" s="17" t="s">
        <v>331</v>
      </c>
      <c r="BM331" s="151" t="s">
        <v>338</v>
      </c>
    </row>
    <row r="332" spans="1:65" s="2" customFormat="1" ht="87.75" x14ac:dyDescent="0.2">
      <c r="A332" s="29"/>
      <c r="B332" s="30"/>
      <c r="C332" s="29"/>
      <c r="D332" s="153" t="s">
        <v>167</v>
      </c>
      <c r="E332" s="29"/>
      <c r="F332" s="154" t="s">
        <v>333</v>
      </c>
      <c r="G332" s="29"/>
      <c r="H332" s="29"/>
      <c r="I332" s="29"/>
      <c r="J332" s="29"/>
      <c r="K332" s="29"/>
      <c r="L332" s="30"/>
      <c r="M332" s="155"/>
      <c r="N332" s="156"/>
      <c r="O332" s="55"/>
      <c r="P332" s="55"/>
      <c r="Q332" s="55"/>
      <c r="R332" s="55"/>
      <c r="S332" s="55"/>
      <c r="T332" s="56"/>
      <c r="U332" s="29"/>
      <c r="V332" s="29"/>
      <c r="W332" s="29"/>
      <c r="X332" s="29"/>
      <c r="Y332" s="29"/>
      <c r="Z332" s="29"/>
      <c r="AA332" s="29"/>
      <c r="AB332" s="29"/>
      <c r="AC332" s="29"/>
      <c r="AD332" s="29"/>
      <c r="AE332" s="29"/>
      <c r="AT332" s="17" t="s">
        <v>167</v>
      </c>
      <c r="AU332" s="17" t="s">
        <v>80</v>
      </c>
    </row>
    <row r="333" spans="1:65" s="13" customFormat="1" x14ac:dyDescent="0.2">
      <c r="B333" s="157"/>
      <c r="D333" s="153" t="s">
        <v>169</v>
      </c>
      <c r="E333" s="158" t="s">
        <v>1</v>
      </c>
      <c r="F333" s="159" t="s">
        <v>474</v>
      </c>
      <c r="H333" s="158" t="s">
        <v>1</v>
      </c>
      <c r="L333" s="157"/>
      <c r="M333" s="160"/>
      <c r="N333" s="161"/>
      <c r="O333" s="161"/>
      <c r="P333" s="161"/>
      <c r="Q333" s="161"/>
      <c r="R333" s="161"/>
      <c r="S333" s="161"/>
      <c r="T333" s="162"/>
      <c r="AT333" s="158" t="s">
        <v>169</v>
      </c>
      <c r="AU333" s="158" t="s">
        <v>80</v>
      </c>
      <c r="AV333" s="13" t="s">
        <v>80</v>
      </c>
      <c r="AW333" s="13" t="s">
        <v>171</v>
      </c>
      <c r="AX333" s="13" t="s">
        <v>72</v>
      </c>
      <c r="AY333" s="158" t="s">
        <v>157</v>
      </c>
    </row>
    <row r="334" spans="1:65" s="14" customFormat="1" ht="22.5" x14ac:dyDescent="0.2">
      <c r="B334" s="163"/>
      <c r="D334" s="153" t="s">
        <v>169</v>
      </c>
      <c r="E334" s="164" t="s">
        <v>1</v>
      </c>
      <c r="F334" s="165" t="s">
        <v>493</v>
      </c>
      <c r="H334" s="166">
        <v>6883.24</v>
      </c>
      <c r="L334" s="163"/>
      <c r="M334" s="167"/>
      <c r="N334" s="168"/>
      <c r="O334" s="168"/>
      <c r="P334" s="168"/>
      <c r="Q334" s="168"/>
      <c r="R334" s="168"/>
      <c r="S334" s="168"/>
      <c r="T334" s="169"/>
      <c r="AT334" s="164" t="s">
        <v>169</v>
      </c>
      <c r="AU334" s="164" t="s">
        <v>80</v>
      </c>
      <c r="AV334" s="14" t="s">
        <v>82</v>
      </c>
      <c r="AW334" s="14" t="s">
        <v>171</v>
      </c>
      <c r="AX334" s="14" t="s">
        <v>72</v>
      </c>
      <c r="AY334" s="164" t="s">
        <v>157</v>
      </c>
    </row>
    <row r="335" spans="1:65" s="14" customFormat="1" ht="22.5" x14ac:dyDescent="0.2">
      <c r="B335" s="163"/>
      <c r="D335" s="153" t="s">
        <v>169</v>
      </c>
      <c r="E335" s="164" t="s">
        <v>1</v>
      </c>
      <c r="F335" s="165" t="s">
        <v>494</v>
      </c>
      <c r="H335" s="166">
        <v>3872.3775999999998</v>
      </c>
      <c r="L335" s="163"/>
      <c r="M335" s="167"/>
      <c r="N335" s="168"/>
      <c r="O335" s="168"/>
      <c r="P335" s="168"/>
      <c r="Q335" s="168"/>
      <c r="R335" s="168"/>
      <c r="S335" s="168"/>
      <c r="T335" s="169"/>
      <c r="AT335" s="164" t="s">
        <v>169</v>
      </c>
      <c r="AU335" s="164" t="s">
        <v>80</v>
      </c>
      <c r="AV335" s="14" t="s">
        <v>82</v>
      </c>
      <c r="AW335" s="14" t="s">
        <v>171</v>
      </c>
      <c r="AX335" s="14" t="s">
        <v>72</v>
      </c>
      <c r="AY335" s="164" t="s">
        <v>157</v>
      </c>
    </row>
    <row r="336" spans="1:65" s="14" customFormat="1" ht="22.5" x14ac:dyDescent="0.2">
      <c r="B336" s="163"/>
      <c r="D336" s="153" t="s">
        <v>169</v>
      </c>
      <c r="E336" s="164" t="s">
        <v>1</v>
      </c>
      <c r="F336" s="165" t="s">
        <v>497</v>
      </c>
      <c r="H336" s="166">
        <v>28</v>
      </c>
      <c r="L336" s="163"/>
      <c r="M336" s="167"/>
      <c r="N336" s="168"/>
      <c r="O336" s="168"/>
      <c r="P336" s="168"/>
      <c r="Q336" s="168"/>
      <c r="R336" s="168"/>
      <c r="S336" s="168"/>
      <c r="T336" s="169"/>
      <c r="AT336" s="164" t="s">
        <v>169</v>
      </c>
      <c r="AU336" s="164" t="s">
        <v>80</v>
      </c>
      <c r="AV336" s="14" t="s">
        <v>82</v>
      </c>
      <c r="AW336" s="14" t="s">
        <v>171</v>
      </c>
      <c r="AX336" s="14" t="s">
        <v>72</v>
      </c>
      <c r="AY336" s="164" t="s">
        <v>157</v>
      </c>
    </row>
    <row r="337" spans="1:65" s="14" customFormat="1" ht="22.5" x14ac:dyDescent="0.2">
      <c r="B337" s="163"/>
      <c r="D337" s="153" t="s">
        <v>169</v>
      </c>
      <c r="E337" s="164" t="s">
        <v>1</v>
      </c>
      <c r="F337" s="165" t="s">
        <v>495</v>
      </c>
      <c r="H337" s="166">
        <v>-111.02000000000001</v>
      </c>
      <c r="L337" s="163"/>
      <c r="M337" s="167"/>
      <c r="N337" s="168"/>
      <c r="O337" s="168"/>
      <c r="P337" s="168"/>
      <c r="Q337" s="168"/>
      <c r="R337" s="168"/>
      <c r="S337" s="168"/>
      <c r="T337" s="169"/>
      <c r="AT337" s="164" t="s">
        <v>169</v>
      </c>
      <c r="AU337" s="164" t="s">
        <v>80</v>
      </c>
      <c r="AV337" s="14" t="s">
        <v>82</v>
      </c>
      <c r="AW337" s="14" t="s">
        <v>171</v>
      </c>
      <c r="AX337" s="14" t="s">
        <v>72</v>
      </c>
      <c r="AY337" s="164" t="s">
        <v>157</v>
      </c>
    </row>
    <row r="338" spans="1:65" s="15" customFormat="1" x14ac:dyDescent="0.2">
      <c r="B338" s="170"/>
      <c r="D338" s="153" t="s">
        <v>169</v>
      </c>
      <c r="E338" s="171" t="s">
        <v>1</v>
      </c>
      <c r="F338" s="172" t="s">
        <v>175</v>
      </c>
      <c r="H338" s="173">
        <v>10672.597599999999</v>
      </c>
      <c r="L338" s="170"/>
      <c r="M338" s="174"/>
      <c r="N338" s="175"/>
      <c r="O338" s="175"/>
      <c r="P338" s="175"/>
      <c r="Q338" s="175"/>
      <c r="R338" s="175"/>
      <c r="S338" s="175"/>
      <c r="T338" s="176"/>
      <c r="AT338" s="171" t="s">
        <v>169</v>
      </c>
      <c r="AU338" s="171" t="s">
        <v>80</v>
      </c>
      <c r="AV338" s="15" t="s">
        <v>165</v>
      </c>
      <c r="AW338" s="15" t="s">
        <v>171</v>
      </c>
      <c r="AX338" s="15" t="s">
        <v>80</v>
      </c>
      <c r="AY338" s="171" t="s">
        <v>157</v>
      </c>
    </row>
    <row r="339" spans="1:65" s="2" customFormat="1" ht="168" customHeight="1" x14ac:dyDescent="0.2">
      <c r="A339" s="29"/>
      <c r="B339" s="140"/>
      <c r="C339" s="141" t="s">
        <v>639</v>
      </c>
      <c r="D339" s="141" t="s">
        <v>160</v>
      </c>
      <c r="E339" s="142" t="s">
        <v>341</v>
      </c>
      <c r="F339" s="143" t="s">
        <v>342</v>
      </c>
      <c r="G339" s="144" t="s">
        <v>186</v>
      </c>
      <c r="H339" s="145">
        <v>2606.567</v>
      </c>
      <c r="I339" s="146"/>
      <c r="J339" s="146">
        <f>ROUND(I339*H339,2)</f>
        <v>0</v>
      </c>
      <c r="K339" s="143" t="s">
        <v>330</v>
      </c>
      <c r="L339" s="30"/>
      <c r="M339" s="147" t="s">
        <v>1</v>
      </c>
      <c r="N339" s="148" t="s">
        <v>37</v>
      </c>
      <c r="O339" s="149">
        <v>0</v>
      </c>
      <c r="P339" s="149">
        <f>O339*H339</f>
        <v>0</v>
      </c>
      <c r="Q339" s="149">
        <v>0</v>
      </c>
      <c r="R339" s="149">
        <f>Q339*H339</f>
        <v>0</v>
      </c>
      <c r="S339" s="149">
        <v>0</v>
      </c>
      <c r="T339" s="150">
        <f>S339*H339</f>
        <v>0</v>
      </c>
      <c r="U339" s="29"/>
      <c r="V339" s="29"/>
      <c r="W339" s="29"/>
      <c r="X339" s="29"/>
      <c r="Y339" s="29"/>
      <c r="Z339" s="29"/>
      <c r="AA339" s="29"/>
      <c r="AB339" s="29"/>
      <c r="AC339" s="29"/>
      <c r="AD339" s="29"/>
      <c r="AE339" s="29"/>
      <c r="AR339" s="151" t="s">
        <v>331</v>
      </c>
      <c r="AT339" s="151" t="s">
        <v>160</v>
      </c>
      <c r="AU339" s="151" t="s">
        <v>80</v>
      </c>
      <c r="AY339" s="17" t="s">
        <v>157</v>
      </c>
      <c r="BE339" s="152">
        <f>IF(N339="základní",J339,0)</f>
        <v>0</v>
      </c>
      <c r="BF339" s="152">
        <f>IF(N339="snížená",J339,0)</f>
        <v>0</v>
      </c>
      <c r="BG339" s="152">
        <f>IF(N339="zákl. přenesená",J339,0)</f>
        <v>0</v>
      </c>
      <c r="BH339" s="152">
        <f>IF(N339="sníž. přenesená",J339,0)</f>
        <v>0</v>
      </c>
      <c r="BI339" s="152">
        <f>IF(N339="nulová",J339,0)</f>
        <v>0</v>
      </c>
      <c r="BJ339" s="17" t="s">
        <v>80</v>
      </c>
      <c r="BK339" s="152">
        <f>ROUND(I339*H339,2)</f>
        <v>0</v>
      </c>
      <c r="BL339" s="17" t="s">
        <v>331</v>
      </c>
      <c r="BM339" s="151" t="s">
        <v>343</v>
      </c>
    </row>
    <row r="340" spans="1:65" s="2" customFormat="1" ht="87.75" x14ac:dyDescent="0.2">
      <c r="A340" s="29"/>
      <c r="B340" s="30"/>
      <c r="C340" s="29"/>
      <c r="D340" s="153" t="s">
        <v>167</v>
      </c>
      <c r="E340" s="29"/>
      <c r="F340" s="154" t="s">
        <v>333</v>
      </c>
      <c r="G340" s="29"/>
      <c r="H340" s="29"/>
      <c r="I340" s="29"/>
      <c r="J340" s="29"/>
      <c r="K340" s="29"/>
      <c r="L340" s="30"/>
      <c r="M340" s="155"/>
      <c r="N340" s="156"/>
      <c r="O340" s="55"/>
      <c r="P340" s="55"/>
      <c r="Q340" s="55"/>
      <c r="R340" s="55"/>
      <c r="S340" s="55"/>
      <c r="T340" s="56"/>
      <c r="U340" s="29"/>
      <c r="V340" s="29"/>
      <c r="W340" s="29"/>
      <c r="X340" s="29"/>
      <c r="Y340" s="29"/>
      <c r="Z340" s="29"/>
      <c r="AA340" s="29"/>
      <c r="AB340" s="29"/>
      <c r="AC340" s="29"/>
      <c r="AD340" s="29"/>
      <c r="AE340" s="29"/>
      <c r="AT340" s="17" t="s">
        <v>167</v>
      </c>
      <c r="AU340" s="17" t="s">
        <v>80</v>
      </c>
    </row>
    <row r="341" spans="1:65" s="13" customFormat="1" x14ac:dyDescent="0.2">
      <c r="B341" s="157"/>
      <c r="D341" s="153" t="s">
        <v>169</v>
      </c>
      <c r="E341" s="158" t="s">
        <v>1</v>
      </c>
      <c r="F341" s="159" t="s">
        <v>474</v>
      </c>
      <c r="H341" s="158" t="s">
        <v>1</v>
      </c>
      <c r="L341" s="157"/>
      <c r="M341" s="160"/>
      <c r="N341" s="161"/>
      <c r="O341" s="161"/>
      <c r="P341" s="161"/>
      <c r="Q341" s="161"/>
      <c r="R341" s="161"/>
      <c r="S341" s="161"/>
      <c r="T341" s="162"/>
      <c r="AT341" s="158" t="s">
        <v>169</v>
      </c>
      <c r="AU341" s="158" t="s">
        <v>80</v>
      </c>
      <c r="AV341" s="13" t="s">
        <v>80</v>
      </c>
      <c r="AW341" s="13" t="s">
        <v>171</v>
      </c>
      <c r="AX341" s="13" t="s">
        <v>72</v>
      </c>
      <c r="AY341" s="158" t="s">
        <v>157</v>
      </c>
    </row>
    <row r="342" spans="1:65" s="13" customFormat="1" ht="22.5" x14ac:dyDescent="0.2">
      <c r="B342" s="157"/>
      <c r="D342" s="153" t="s">
        <v>169</v>
      </c>
      <c r="E342" s="158" t="s">
        <v>1</v>
      </c>
      <c r="F342" s="159" t="s">
        <v>344</v>
      </c>
      <c r="H342" s="158" t="s">
        <v>1</v>
      </c>
      <c r="L342" s="157"/>
      <c r="M342" s="160"/>
      <c r="N342" s="161"/>
      <c r="O342" s="161"/>
      <c r="P342" s="161"/>
      <c r="Q342" s="161"/>
      <c r="R342" s="161"/>
      <c r="S342" s="161"/>
      <c r="T342" s="162"/>
      <c r="AT342" s="158" t="s">
        <v>169</v>
      </c>
      <c r="AU342" s="158" t="s">
        <v>80</v>
      </c>
      <c r="AV342" s="13" t="s">
        <v>80</v>
      </c>
      <c r="AW342" s="13" t="s">
        <v>171</v>
      </c>
      <c r="AX342" s="13" t="s">
        <v>72</v>
      </c>
      <c r="AY342" s="158" t="s">
        <v>157</v>
      </c>
    </row>
    <row r="343" spans="1:65" s="13" customFormat="1" x14ac:dyDescent="0.2">
      <c r="B343" s="157"/>
      <c r="D343" s="153" t="s">
        <v>169</v>
      </c>
      <c r="E343" s="158" t="s">
        <v>1</v>
      </c>
      <c r="F343" s="159" t="s">
        <v>345</v>
      </c>
      <c r="H343" s="158" t="s">
        <v>1</v>
      </c>
      <c r="L343" s="157"/>
      <c r="M343" s="160"/>
      <c r="N343" s="161"/>
      <c r="O343" s="161"/>
      <c r="P343" s="161"/>
      <c r="Q343" s="161"/>
      <c r="R343" s="161"/>
      <c r="S343" s="161"/>
      <c r="T343" s="162"/>
      <c r="AT343" s="158" t="s">
        <v>169</v>
      </c>
      <c r="AU343" s="158" t="s">
        <v>80</v>
      </c>
      <c r="AV343" s="13" t="s">
        <v>80</v>
      </c>
      <c r="AW343" s="13" t="s">
        <v>171</v>
      </c>
      <c r="AX343" s="13" t="s">
        <v>72</v>
      </c>
      <c r="AY343" s="158" t="s">
        <v>157</v>
      </c>
    </row>
    <row r="344" spans="1:65" s="14" customFormat="1" x14ac:dyDescent="0.2">
      <c r="B344" s="163"/>
      <c r="D344" s="153" t="s">
        <v>169</v>
      </c>
      <c r="E344" s="164" t="s">
        <v>1</v>
      </c>
      <c r="F344" s="165" t="s">
        <v>640</v>
      </c>
      <c r="H344" s="166">
        <v>1951.1632</v>
      </c>
      <c r="L344" s="163"/>
      <c r="M344" s="167"/>
      <c r="N344" s="168"/>
      <c r="O344" s="168"/>
      <c r="P344" s="168"/>
      <c r="Q344" s="168"/>
      <c r="R344" s="168"/>
      <c r="S344" s="168"/>
      <c r="T344" s="169"/>
      <c r="AT344" s="164" t="s">
        <v>169</v>
      </c>
      <c r="AU344" s="164" t="s">
        <v>80</v>
      </c>
      <c r="AV344" s="14" t="s">
        <v>82</v>
      </c>
      <c r="AW344" s="14" t="s">
        <v>171</v>
      </c>
      <c r="AX344" s="14" t="s">
        <v>72</v>
      </c>
      <c r="AY344" s="164" t="s">
        <v>157</v>
      </c>
    </row>
    <row r="345" spans="1:65" s="13" customFormat="1" x14ac:dyDescent="0.2">
      <c r="B345" s="157"/>
      <c r="D345" s="153" t="s">
        <v>169</v>
      </c>
      <c r="E345" s="158" t="s">
        <v>1</v>
      </c>
      <c r="F345" s="159" t="s">
        <v>347</v>
      </c>
      <c r="H345" s="158" t="s">
        <v>1</v>
      </c>
      <c r="L345" s="157"/>
      <c r="M345" s="160"/>
      <c r="N345" s="161"/>
      <c r="O345" s="161"/>
      <c r="P345" s="161"/>
      <c r="Q345" s="161"/>
      <c r="R345" s="161"/>
      <c r="S345" s="161"/>
      <c r="T345" s="162"/>
      <c r="AT345" s="158" t="s">
        <v>169</v>
      </c>
      <c r="AU345" s="158" t="s">
        <v>80</v>
      </c>
      <c r="AV345" s="13" t="s">
        <v>80</v>
      </c>
      <c r="AW345" s="13" t="s">
        <v>171</v>
      </c>
      <c r="AX345" s="13" t="s">
        <v>72</v>
      </c>
      <c r="AY345" s="158" t="s">
        <v>157</v>
      </c>
    </row>
    <row r="346" spans="1:65" s="14" customFormat="1" x14ac:dyDescent="0.2">
      <c r="B346" s="163"/>
      <c r="D346" s="153" t="s">
        <v>169</v>
      </c>
      <c r="E346" s="164" t="s">
        <v>1</v>
      </c>
      <c r="F346" s="165" t="s">
        <v>641</v>
      </c>
      <c r="H346" s="166">
        <v>478.49032000000005</v>
      </c>
      <c r="L346" s="163"/>
      <c r="M346" s="167"/>
      <c r="N346" s="168"/>
      <c r="O346" s="168"/>
      <c r="P346" s="168"/>
      <c r="Q346" s="168"/>
      <c r="R346" s="168"/>
      <c r="S346" s="168"/>
      <c r="T346" s="169"/>
      <c r="AT346" s="164" t="s">
        <v>169</v>
      </c>
      <c r="AU346" s="164" t="s">
        <v>80</v>
      </c>
      <c r="AV346" s="14" t="s">
        <v>82</v>
      </c>
      <c r="AW346" s="14" t="s">
        <v>171</v>
      </c>
      <c r="AX346" s="14" t="s">
        <v>72</v>
      </c>
      <c r="AY346" s="164" t="s">
        <v>157</v>
      </c>
    </row>
    <row r="347" spans="1:65" s="14" customFormat="1" ht="22.5" x14ac:dyDescent="0.2">
      <c r="B347" s="163"/>
      <c r="D347" s="153" t="s">
        <v>169</v>
      </c>
      <c r="E347" s="164" t="s">
        <v>1</v>
      </c>
      <c r="F347" s="165" t="s">
        <v>642</v>
      </c>
      <c r="H347" s="166">
        <v>109.26513919999999</v>
      </c>
      <c r="L347" s="163"/>
      <c r="M347" s="167"/>
      <c r="N347" s="168"/>
      <c r="O347" s="168"/>
      <c r="P347" s="168"/>
      <c r="Q347" s="168"/>
      <c r="R347" s="168"/>
      <c r="S347" s="168"/>
      <c r="T347" s="169"/>
      <c r="AT347" s="164" t="s">
        <v>169</v>
      </c>
      <c r="AU347" s="164" t="s">
        <v>80</v>
      </c>
      <c r="AV347" s="14" t="s">
        <v>82</v>
      </c>
      <c r="AW347" s="14" t="s">
        <v>171</v>
      </c>
      <c r="AX347" s="14" t="s">
        <v>72</v>
      </c>
      <c r="AY347" s="164" t="s">
        <v>157</v>
      </c>
    </row>
    <row r="348" spans="1:65" s="14" customFormat="1" x14ac:dyDescent="0.2">
      <c r="B348" s="163"/>
      <c r="D348" s="153" t="s">
        <v>169</v>
      </c>
      <c r="E348" s="164" t="s">
        <v>1</v>
      </c>
      <c r="F348" s="165" t="s">
        <v>643</v>
      </c>
      <c r="H348" s="166">
        <v>10.07241984</v>
      </c>
      <c r="L348" s="163"/>
      <c r="M348" s="167"/>
      <c r="N348" s="168"/>
      <c r="O348" s="168"/>
      <c r="P348" s="168"/>
      <c r="Q348" s="168"/>
      <c r="R348" s="168"/>
      <c r="S348" s="168"/>
      <c r="T348" s="169"/>
      <c r="AT348" s="164" t="s">
        <v>169</v>
      </c>
      <c r="AU348" s="164" t="s">
        <v>80</v>
      </c>
      <c r="AV348" s="14" t="s">
        <v>82</v>
      </c>
      <c r="AW348" s="14" t="s">
        <v>171</v>
      </c>
      <c r="AX348" s="14" t="s">
        <v>72</v>
      </c>
      <c r="AY348" s="164" t="s">
        <v>157</v>
      </c>
    </row>
    <row r="349" spans="1:65" s="14" customFormat="1" x14ac:dyDescent="0.2">
      <c r="B349" s="163"/>
      <c r="D349" s="153" t="s">
        <v>169</v>
      </c>
      <c r="E349" s="164" t="s">
        <v>1</v>
      </c>
      <c r="F349" s="165" t="s">
        <v>644</v>
      </c>
      <c r="H349" s="166">
        <v>12.075123199999998</v>
      </c>
      <c r="L349" s="163"/>
      <c r="M349" s="167"/>
      <c r="N349" s="168"/>
      <c r="O349" s="168"/>
      <c r="P349" s="168"/>
      <c r="Q349" s="168"/>
      <c r="R349" s="168"/>
      <c r="S349" s="168"/>
      <c r="T349" s="169"/>
      <c r="AT349" s="164" t="s">
        <v>169</v>
      </c>
      <c r="AU349" s="164" t="s">
        <v>80</v>
      </c>
      <c r="AV349" s="14" t="s">
        <v>82</v>
      </c>
      <c r="AW349" s="14" t="s">
        <v>171</v>
      </c>
      <c r="AX349" s="14" t="s">
        <v>72</v>
      </c>
      <c r="AY349" s="164" t="s">
        <v>157</v>
      </c>
    </row>
    <row r="350" spans="1:65" s="14" customFormat="1" ht="22.5" x14ac:dyDescent="0.2">
      <c r="B350" s="163"/>
      <c r="D350" s="153" t="s">
        <v>169</v>
      </c>
      <c r="E350" s="164" t="s">
        <v>1</v>
      </c>
      <c r="F350" s="165" t="s">
        <v>645</v>
      </c>
      <c r="H350" s="166">
        <v>12.075123199999998</v>
      </c>
      <c r="L350" s="163"/>
      <c r="M350" s="167"/>
      <c r="N350" s="168"/>
      <c r="O350" s="168"/>
      <c r="P350" s="168"/>
      <c r="Q350" s="168"/>
      <c r="R350" s="168"/>
      <c r="S350" s="168"/>
      <c r="T350" s="169"/>
      <c r="AT350" s="164" t="s">
        <v>169</v>
      </c>
      <c r="AU350" s="164" t="s">
        <v>80</v>
      </c>
      <c r="AV350" s="14" t="s">
        <v>82</v>
      </c>
      <c r="AW350" s="14" t="s">
        <v>171</v>
      </c>
      <c r="AX350" s="14" t="s">
        <v>72</v>
      </c>
      <c r="AY350" s="164" t="s">
        <v>157</v>
      </c>
    </row>
    <row r="351" spans="1:65" s="14" customFormat="1" ht="22.5" x14ac:dyDescent="0.2">
      <c r="B351" s="163"/>
      <c r="D351" s="153" t="s">
        <v>169</v>
      </c>
      <c r="E351" s="164" t="s">
        <v>1</v>
      </c>
      <c r="F351" s="165" t="s">
        <v>646</v>
      </c>
      <c r="H351" s="166">
        <v>7.9519104</v>
      </c>
      <c r="L351" s="163"/>
      <c r="M351" s="167"/>
      <c r="N351" s="168"/>
      <c r="O351" s="168"/>
      <c r="P351" s="168"/>
      <c r="Q351" s="168"/>
      <c r="R351" s="168"/>
      <c r="S351" s="168"/>
      <c r="T351" s="169"/>
      <c r="AT351" s="164" t="s">
        <v>169</v>
      </c>
      <c r="AU351" s="164" t="s">
        <v>80</v>
      </c>
      <c r="AV351" s="14" t="s">
        <v>82</v>
      </c>
      <c r="AW351" s="14" t="s">
        <v>171</v>
      </c>
      <c r="AX351" s="14" t="s">
        <v>72</v>
      </c>
      <c r="AY351" s="164" t="s">
        <v>157</v>
      </c>
    </row>
    <row r="352" spans="1:65" s="14" customFormat="1" x14ac:dyDescent="0.2">
      <c r="B352" s="163"/>
      <c r="D352" s="153" t="s">
        <v>169</v>
      </c>
      <c r="E352" s="164" t="s">
        <v>1</v>
      </c>
      <c r="F352" s="165" t="s">
        <v>647</v>
      </c>
      <c r="H352" s="166">
        <v>1.4725759999999999</v>
      </c>
      <c r="L352" s="163"/>
      <c r="M352" s="167"/>
      <c r="N352" s="168"/>
      <c r="O352" s="168"/>
      <c r="P352" s="168"/>
      <c r="Q352" s="168"/>
      <c r="R352" s="168"/>
      <c r="S352" s="168"/>
      <c r="T352" s="169"/>
      <c r="AT352" s="164" t="s">
        <v>169</v>
      </c>
      <c r="AU352" s="164" t="s">
        <v>80</v>
      </c>
      <c r="AV352" s="14" t="s">
        <v>82</v>
      </c>
      <c r="AW352" s="14" t="s">
        <v>171</v>
      </c>
      <c r="AX352" s="14" t="s">
        <v>72</v>
      </c>
      <c r="AY352" s="164" t="s">
        <v>157</v>
      </c>
    </row>
    <row r="353" spans="1:65" s="14" customFormat="1" x14ac:dyDescent="0.2">
      <c r="B353" s="163"/>
      <c r="D353" s="153" t="s">
        <v>169</v>
      </c>
      <c r="E353" s="164" t="s">
        <v>1</v>
      </c>
      <c r="F353" s="165" t="s">
        <v>648</v>
      </c>
      <c r="H353" s="166">
        <v>1.4725759999999999</v>
      </c>
      <c r="L353" s="163"/>
      <c r="M353" s="167"/>
      <c r="N353" s="168"/>
      <c r="O353" s="168"/>
      <c r="P353" s="168"/>
      <c r="Q353" s="168"/>
      <c r="R353" s="168"/>
      <c r="S353" s="168"/>
      <c r="T353" s="169"/>
      <c r="AT353" s="164" t="s">
        <v>169</v>
      </c>
      <c r="AU353" s="164" t="s">
        <v>80</v>
      </c>
      <c r="AV353" s="14" t="s">
        <v>82</v>
      </c>
      <c r="AW353" s="14" t="s">
        <v>171</v>
      </c>
      <c r="AX353" s="14" t="s">
        <v>72</v>
      </c>
      <c r="AY353" s="164" t="s">
        <v>157</v>
      </c>
    </row>
    <row r="354" spans="1:65" s="14" customFormat="1" x14ac:dyDescent="0.2">
      <c r="B354" s="163"/>
      <c r="D354" s="153" t="s">
        <v>169</v>
      </c>
      <c r="E354" s="164" t="s">
        <v>1</v>
      </c>
      <c r="F354" s="165" t="s">
        <v>649</v>
      </c>
      <c r="H354" s="166">
        <v>9.0059647999999992</v>
      </c>
      <c r="L354" s="163"/>
      <c r="M354" s="167"/>
      <c r="N354" s="168"/>
      <c r="O354" s="168"/>
      <c r="P354" s="168"/>
      <c r="Q354" s="168"/>
      <c r="R354" s="168"/>
      <c r="S354" s="168"/>
      <c r="T354" s="169"/>
      <c r="AT354" s="164" t="s">
        <v>169</v>
      </c>
      <c r="AU354" s="164" t="s">
        <v>80</v>
      </c>
      <c r="AV354" s="14" t="s">
        <v>82</v>
      </c>
      <c r="AW354" s="14" t="s">
        <v>171</v>
      </c>
      <c r="AX354" s="14" t="s">
        <v>72</v>
      </c>
      <c r="AY354" s="164" t="s">
        <v>157</v>
      </c>
    </row>
    <row r="355" spans="1:65" s="14" customFormat="1" ht="22.5" x14ac:dyDescent="0.2">
      <c r="B355" s="163"/>
      <c r="D355" s="153" t="s">
        <v>169</v>
      </c>
      <c r="E355" s="164" t="s">
        <v>1</v>
      </c>
      <c r="F355" s="165" t="s">
        <v>650</v>
      </c>
      <c r="H355" s="166">
        <v>0.93004799999999987</v>
      </c>
      <c r="L355" s="163"/>
      <c r="M355" s="167"/>
      <c r="N355" s="168"/>
      <c r="O355" s="168"/>
      <c r="P355" s="168"/>
      <c r="Q355" s="168"/>
      <c r="R355" s="168"/>
      <c r="S355" s="168"/>
      <c r="T355" s="169"/>
      <c r="AT355" s="164" t="s">
        <v>169</v>
      </c>
      <c r="AU355" s="164" t="s">
        <v>80</v>
      </c>
      <c r="AV355" s="14" t="s">
        <v>82</v>
      </c>
      <c r="AW355" s="14" t="s">
        <v>171</v>
      </c>
      <c r="AX355" s="14" t="s">
        <v>72</v>
      </c>
      <c r="AY355" s="164" t="s">
        <v>157</v>
      </c>
    </row>
    <row r="356" spans="1:65" s="13" customFormat="1" x14ac:dyDescent="0.2">
      <c r="B356" s="157"/>
      <c r="D356" s="153" t="s">
        <v>169</v>
      </c>
      <c r="E356" s="158" t="s">
        <v>1</v>
      </c>
      <c r="F356" s="159" t="s">
        <v>358</v>
      </c>
      <c r="H356" s="158" t="s">
        <v>1</v>
      </c>
      <c r="L356" s="157"/>
      <c r="M356" s="160"/>
      <c r="N356" s="161"/>
      <c r="O356" s="161"/>
      <c r="P356" s="161"/>
      <c r="Q356" s="161"/>
      <c r="R356" s="161"/>
      <c r="S356" s="161"/>
      <c r="T356" s="162"/>
      <c r="AT356" s="158" t="s">
        <v>169</v>
      </c>
      <c r="AU356" s="158" t="s">
        <v>80</v>
      </c>
      <c r="AV356" s="13" t="s">
        <v>80</v>
      </c>
      <c r="AW356" s="13" t="s">
        <v>171</v>
      </c>
      <c r="AX356" s="13" t="s">
        <v>72</v>
      </c>
      <c r="AY356" s="158" t="s">
        <v>157</v>
      </c>
    </row>
    <row r="357" spans="1:65" s="14" customFormat="1" ht="22.5" x14ac:dyDescent="0.2">
      <c r="B357" s="163"/>
      <c r="D357" s="153" t="s">
        <v>169</v>
      </c>
      <c r="E357" s="164" t="s">
        <v>1</v>
      </c>
      <c r="F357" s="165" t="s">
        <v>651</v>
      </c>
      <c r="H357" s="166">
        <v>2.6800883199999999</v>
      </c>
      <c r="L357" s="163"/>
      <c r="M357" s="167"/>
      <c r="N357" s="168"/>
      <c r="O357" s="168"/>
      <c r="P357" s="168"/>
      <c r="Q357" s="168"/>
      <c r="R357" s="168"/>
      <c r="S357" s="168"/>
      <c r="T357" s="169"/>
      <c r="AT357" s="164" t="s">
        <v>169</v>
      </c>
      <c r="AU357" s="164" t="s">
        <v>80</v>
      </c>
      <c r="AV357" s="14" t="s">
        <v>82</v>
      </c>
      <c r="AW357" s="14" t="s">
        <v>171</v>
      </c>
      <c r="AX357" s="14" t="s">
        <v>72</v>
      </c>
      <c r="AY357" s="164" t="s">
        <v>157</v>
      </c>
    </row>
    <row r="358" spans="1:65" s="14" customFormat="1" ht="22.5" x14ac:dyDescent="0.2">
      <c r="B358" s="163"/>
      <c r="D358" s="153" t="s">
        <v>169</v>
      </c>
      <c r="E358" s="164" t="s">
        <v>1</v>
      </c>
      <c r="F358" s="165" t="s">
        <v>652</v>
      </c>
      <c r="H358" s="166">
        <v>2.3561215999999998</v>
      </c>
      <c r="L358" s="163"/>
      <c r="M358" s="167"/>
      <c r="N358" s="168"/>
      <c r="O358" s="168"/>
      <c r="P358" s="168"/>
      <c r="Q358" s="168"/>
      <c r="R358" s="168"/>
      <c r="S358" s="168"/>
      <c r="T358" s="169"/>
      <c r="AT358" s="164" t="s">
        <v>169</v>
      </c>
      <c r="AU358" s="164" t="s">
        <v>80</v>
      </c>
      <c r="AV358" s="14" t="s">
        <v>82</v>
      </c>
      <c r="AW358" s="14" t="s">
        <v>171</v>
      </c>
      <c r="AX358" s="14" t="s">
        <v>72</v>
      </c>
      <c r="AY358" s="164" t="s">
        <v>157</v>
      </c>
    </row>
    <row r="359" spans="1:65" s="13" customFormat="1" ht="22.5" x14ac:dyDescent="0.2">
      <c r="B359" s="157"/>
      <c r="D359" s="153" t="s">
        <v>169</v>
      </c>
      <c r="E359" s="158" t="s">
        <v>1</v>
      </c>
      <c r="F359" s="159" t="s">
        <v>653</v>
      </c>
      <c r="H359" s="158" t="s">
        <v>1</v>
      </c>
      <c r="L359" s="157"/>
      <c r="M359" s="160"/>
      <c r="N359" s="161"/>
      <c r="O359" s="161"/>
      <c r="P359" s="161"/>
      <c r="Q359" s="161"/>
      <c r="R359" s="161"/>
      <c r="S359" s="161"/>
      <c r="T359" s="162"/>
      <c r="AT359" s="158" t="s">
        <v>169</v>
      </c>
      <c r="AU359" s="158" t="s">
        <v>80</v>
      </c>
      <c r="AV359" s="13" t="s">
        <v>80</v>
      </c>
      <c r="AW359" s="13" t="s">
        <v>171</v>
      </c>
      <c r="AX359" s="13" t="s">
        <v>72</v>
      </c>
      <c r="AY359" s="158" t="s">
        <v>157</v>
      </c>
    </row>
    <row r="360" spans="1:65" s="14" customFormat="1" x14ac:dyDescent="0.2">
      <c r="B360" s="163"/>
      <c r="D360" s="153" t="s">
        <v>169</v>
      </c>
      <c r="E360" s="164" t="s">
        <v>1</v>
      </c>
      <c r="F360" s="165" t="s">
        <v>654</v>
      </c>
      <c r="H360" s="166">
        <v>7.556</v>
      </c>
      <c r="L360" s="163"/>
      <c r="M360" s="167"/>
      <c r="N360" s="168"/>
      <c r="O360" s="168"/>
      <c r="P360" s="168"/>
      <c r="Q360" s="168"/>
      <c r="R360" s="168"/>
      <c r="S360" s="168"/>
      <c r="T360" s="169"/>
      <c r="AT360" s="164" t="s">
        <v>169</v>
      </c>
      <c r="AU360" s="164" t="s">
        <v>80</v>
      </c>
      <c r="AV360" s="14" t="s">
        <v>82</v>
      </c>
      <c r="AW360" s="14" t="s">
        <v>171</v>
      </c>
      <c r="AX360" s="14" t="s">
        <v>72</v>
      </c>
      <c r="AY360" s="164" t="s">
        <v>157</v>
      </c>
    </row>
    <row r="361" spans="1:65" s="15" customFormat="1" x14ac:dyDescent="0.2">
      <c r="B361" s="170"/>
      <c r="D361" s="153" t="s">
        <v>169</v>
      </c>
      <c r="E361" s="171" t="s">
        <v>1</v>
      </c>
      <c r="F361" s="172" t="s">
        <v>175</v>
      </c>
      <c r="H361" s="173">
        <v>2606.5666105599994</v>
      </c>
      <c r="L361" s="170"/>
      <c r="M361" s="174"/>
      <c r="N361" s="175"/>
      <c r="O361" s="175"/>
      <c r="P361" s="175"/>
      <c r="Q361" s="175"/>
      <c r="R361" s="175"/>
      <c r="S361" s="175"/>
      <c r="T361" s="176"/>
      <c r="AT361" s="171" t="s">
        <v>169</v>
      </c>
      <c r="AU361" s="171" t="s">
        <v>80</v>
      </c>
      <c r="AV361" s="15" t="s">
        <v>165</v>
      </c>
      <c r="AW361" s="15" t="s">
        <v>171</v>
      </c>
      <c r="AX361" s="15" t="s">
        <v>80</v>
      </c>
      <c r="AY361" s="171" t="s">
        <v>157</v>
      </c>
    </row>
    <row r="362" spans="1:65" s="2" customFormat="1" ht="168" customHeight="1" x14ac:dyDescent="0.2">
      <c r="A362" s="29"/>
      <c r="B362" s="140"/>
      <c r="C362" s="141" t="s">
        <v>655</v>
      </c>
      <c r="D362" s="141" t="s">
        <v>160</v>
      </c>
      <c r="E362" s="142" t="s">
        <v>362</v>
      </c>
      <c r="F362" s="143" t="s">
        <v>363</v>
      </c>
      <c r="G362" s="144" t="s">
        <v>186</v>
      </c>
      <c r="H362" s="145">
        <v>1378.499</v>
      </c>
      <c r="I362" s="146"/>
      <c r="J362" s="146">
        <f>ROUND(I362*H362,2)</f>
        <v>0</v>
      </c>
      <c r="K362" s="143" t="s">
        <v>330</v>
      </c>
      <c r="L362" s="30"/>
      <c r="M362" s="147" t="s">
        <v>1</v>
      </c>
      <c r="N362" s="148" t="s">
        <v>37</v>
      </c>
      <c r="O362" s="149">
        <v>0</v>
      </c>
      <c r="P362" s="149">
        <f>O362*H362</f>
        <v>0</v>
      </c>
      <c r="Q362" s="149">
        <v>0</v>
      </c>
      <c r="R362" s="149">
        <f>Q362*H362</f>
        <v>0</v>
      </c>
      <c r="S362" s="149">
        <v>0</v>
      </c>
      <c r="T362" s="150">
        <f>S362*H362</f>
        <v>0</v>
      </c>
      <c r="U362" s="29"/>
      <c r="V362" s="29"/>
      <c r="W362" s="29"/>
      <c r="X362" s="29"/>
      <c r="Y362" s="29"/>
      <c r="Z362" s="29"/>
      <c r="AA362" s="29"/>
      <c r="AB362" s="29"/>
      <c r="AC362" s="29"/>
      <c r="AD362" s="29"/>
      <c r="AE362" s="29"/>
      <c r="AR362" s="151" t="s">
        <v>331</v>
      </c>
      <c r="AT362" s="151" t="s">
        <v>160</v>
      </c>
      <c r="AU362" s="151" t="s">
        <v>80</v>
      </c>
      <c r="AY362" s="17" t="s">
        <v>157</v>
      </c>
      <c r="BE362" s="152">
        <f>IF(N362="základní",J362,0)</f>
        <v>0</v>
      </c>
      <c r="BF362" s="152">
        <f>IF(N362="snížená",J362,0)</f>
        <v>0</v>
      </c>
      <c r="BG362" s="152">
        <f>IF(N362="zákl. přenesená",J362,0)</f>
        <v>0</v>
      </c>
      <c r="BH362" s="152">
        <f>IF(N362="sníž. přenesená",J362,0)</f>
        <v>0</v>
      </c>
      <c r="BI362" s="152">
        <f>IF(N362="nulová",J362,0)</f>
        <v>0</v>
      </c>
      <c r="BJ362" s="17" t="s">
        <v>80</v>
      </c>
      <c r="BK362" s="152">
        <f>ROUND(I362*H362,2)</f>
        <v>0</v>
      </c>
      <c r="BL362" s="17" t="s">
        <v>331</v>
      </c>
      <c r="BM362" s="151" t="s">
        <v>364</v>
      </c>
    </row>
    <row r="363" spans="1:65" s="2" customFormat="1" ht="87.75" x14ac:dyDescent="0.2">
      <c r="A363" s="29"/>
      <c r="B363" s="30"/>
      <c r="C363" s="29"/>
      <c r="D363" s="153" t="s">
        <v>167</v>
      </c>
      <c r="E363" s="29"/>
      <c r="F363" s="154" t="s">
        <v>333</v>
      </c>
      <c r="G363" s="29"/>
      <c r="H363" s="29"/>
      <c r="I363" s="29"/>
      <c r="J363" s="29"/>
      <c r="K363" s="29"/>
      <c r="L363" s="30"/>
      <c r="M363" s="155"/>
      <c r="N363" s="156"/>
      <c r="O363" s="55"/>
      <c r="P363" s="55"/>
      <c r="Q363" s="55"/>
      <c r="R363" s="55"/>
      <c r="S363" s="55"/>
      <c r="T363" s="56"/>
      <c r="U363" s="29"/>
      <c r="V363" s="29"/>
      <c r="W363" s="29"/>
      <c r="X363" s="29"/>
      <c r="Y363" s="29"/>
      <c r="Z363" s="29"/>
      <c r="AA363" s="29"/>
      <c r="AB363" s="29"/>
      <c r="AC363" s="29"/>
      <c r="AD363" s="29"/>
      <c r="AE363" s="29"/>
      <c r="AT363" s="17" t="s">
        <v>167</v>
      </c>
      <c r="AU363" s="17" t="s">
        <v>80</v>
      </c>
    </row>
    <row r="364" spans="1:65" s="13" customFormat="1" x14ac:dyDescent="0.2">
      <c r="B364" s="157"/>
      <c r="D364" s="153" t="s">
        <v>169</v>
      </c>
      <c r="E364" s="158" t="s">
        <v>1</v>
      </c>
      <c r="F364" s="159" t="s">
        <v>474</v>
      </c>
      <c r="H364" s="158" t="s">
        <v>1</v>
      </c>
      <c r="L364" s="157"/>
      <c r="M364" s="160"/>
      <c r="N364" s="161"/>
      <c r="O364" s="161"/>
      <c r="P364" s="161"/>
      <c r="Q364" s="161"/>
      <c r="R364" s="161"/>
      <c r="S364" s="161"/>
      <c r="T364" s="162"/>
      <c r="AT364" s="158" t="s">
        <v>169</v>
      </c>
      <c r="AU364" s="158" t="s">
        <v>80</v>
      </c>
      <c r="AV364" s="13" t="s">
        <v>80</v>
      </c>
      <c r="AW364" s="13" t="s">
        <v>171</v>
      </c>
      <c r="AX364" s="13" t="s">
        <v>72</v>
      </c>
      <c r="AY364" s="158" t="s">
        <v>157</v>
      </c>
    </row>
    <row r="365" spans="1:65" s="13" customFormat="1" x14ac:dyDescent="0.2">
      <c r="B365" s="157"/>
      <c r="D365" s="153" t="s">
        <v>169</v>
      </c>
      <c r="E365" s="158" t="s">
        <v>1</v>
      </c>
      <c r="F365" s="159" t="s">
        <v>365</v>
      </c>
      <c r="H365" s="158" t="s">
        <v>1</v>
      </c>
      <c r="L365" s="157"/>
      <c r="M365" s="160"/>
      <c r="N365" s="161"/>
      <c r="O365" s="161"/>
      <c r="P365" s="161"/>
      <c r="Q365" s="161"/>
      <c r="R365" s="161"/>
      <c r="S365" s="161"/>
      <c r="T365" s="162"/>
      <c r="AT365" s="158" t="s">
        <v>169</v>
      </c>
      <c r="AU365" s="158" t="s">
        <v>80</v>
      </c>
      <c r="AV365" s="13" t="s">
        <v>80</v>
      </c>
      <c r="AW365" s="13" t="s">
        <v>171</v>
      </c>
      <c r="AX365" s="13" t="s">
        <v>72</v>
      </c>
      <c r="AY365" s="158" t="s">
        <v>157</v>
      </c>
    </row>
    <row r="366" spans="1:65" s="14" customFormat="1" x14ac:dyDescent="0.2">
      <c r="B366" s="163"/>
      <c r="D366" s="153" t="s">
        <v>169</v>
      </c>
      <c r="E366" s="164" t="s">
        <v>1</v>
      </c>
      <c r="F366" s="165" t="s">
        <v>656</v>
      </c>
      <c r="H366" s="166">
        <v>1951.1632</v>
      </c>
      <c r="L366" s="163"/>
      <c r="M366" s="167"/>
      <c r="N366" s="168"/>
      <c r="O366" s="168"/>
      <c r="P366" s="168"/>
      <c r="Q366" s="168"/>
      <c r="R366" s="168"/>
      <c r="S366" s="168"/>
      <c r="T366" s="169"/>
      <c r="AT366" s="164" t="s">
        <v>169</v>
      </c>
      <c r="AU366" s="164" t="s">
        <v>80</v>
      </c>
      <c r="AV366" s="14" t="s">
        <v>82</v>
      </c>
      <c r="AW366" s="14" t="s">
        <v>171</v>
      </c>
      <c r="AX366" s="14" t="s">
        <v>72</v>
      </c>
      <c r="AY366" s="164" t="s">
        <v>157</v>
      </c>
    </row>
    <row r="367" spans="1:65" s="14" customFormat="1" x14ac:dyDescent="0.2">
      <c r="B367" s="163"/>
      <c r="D367" s="153" t="s">
        <v>169</v>
      </c>
      <c r="E367" s="164" t="s">
        <v>1</v>
      </c>
      <c r="F367" s="165" t="s">
        <v>657</v>
      </c>
      <c r="H367" s="166">
        <v>-577.70000000000005</v>
      </c>
      <c r="L367" s="163"/>
      <c r="M367" s="167"/>
      <c r="N367" s="168"/>
      <c r="O367" s="168"/>
      <c r="P367" s="168"/>
      <c r="Q367" s="168"/>
      <c r="R367" s="168"/>
      <c r="S367" s="168"/>
      <c r="T367" s="169"/>
      <c r="AT367" s="164" t="s">
        <v>169</v>
      </c>
      <c r="AU367" s="164" t="s">
        <v>80</v>
      </c>
      <c r="AV367" s="14" t="s">
        <v>82</v>
      </c>
      <c r="AW367" s="14" t="s">
        <v>171</v>
      </c>
      <c r="AX367" s="14" t="s">
        <v>72</v>
      </c>
      <c r="AY367" s="164" t="s">
        <v>157</v>
      </c>
    </row>
    <row r="368" spans="1:65" s="13" customFormat="1" x14ac:dyDescent="0.2">
      <c r="B368" s="157"/>
      <c r="D368" s="153" t="s">
        <v>169</v>
      </c>
      <c r="E368" s="158" t="s">
        <v>1</v>
      </c>
      <c r="F368" s="159" t="s">
        <v>368</v>
      </c>
      <c r="H368" s="158" t="s">
        <v>1</v>
      </c>
      <c r="L368" s="157"/>
      <c r="M368" s="160"/>
      <c r="N368" s="161"/>
      <c r="O368" s="161"/>
      <c r="P368" s="161"/>
      <c r="Q368" s="161"/>
      <c r="R368" s="161"/>
      <c r="S368" s="161"/>
      <c r="T368" s="162"/>
      <c r="AT368" s="158" t="s">
        <v>169</v>
      </c>
      <c r="AU368" s="158" t="s">
        <v>80</v>
      </c>
      <c r="AV368" s="13" t="s">
        <v>80</v>
      </c>
      <c r="AW368" s="13" t="s">
        <v>171</v>
      </c>
      <c r="AX368" s="13" t="s">
        <v>72</v>
      </c>
      <c r="AY368" s="158" t="s">
        <v>157</v>
      </c>
    </row>
    <row r="369" spans="1:65" s="14" customFormat="1" ht="22.5" x14ac:dyDescent="0.2">
      <c r="B369" s="163"/>
      <c r="D369" s="153" t="s">
        <v>169</v>
      </c>
      <c r="E369" s="164" t="s">
        <v>1</v>
      </c>
      <c r="F369" s="165" t="s">
        <v>658</v>
      </c>
      <c r="H369" s="166">
        <v>2.6800883199999999</v>
      </c>
      <c r="L369" s="163"/>
      <c r="M369" s="167"/>
      <c r="N369" s="168"/>
      <c r="O369" s="168"/>
      <c r="P369" s="168"/>
      <c r="Q369" s="168"/>
      <c r="R369" s="168"/>
      <c r="S369" s="168"/>
      <c r="T369" s="169"/>
      <c r="AT369" s="164" t="s">
        <v>169</v>
      </c>
      <c r="AU369" s="164" t="s">
        <v>80</v>
      </c>
      <c r="AV369" s="14" t="s">
        <v>82</v>
      </c>
      <c r="AW369" s="14" t="s">
        <v>171</v>
      </c>
      <c r="AX369" s="14" t="s">
        <v>72</v>
      </c>
      <c r="AY369" s="164" t="s">
        <v>157</v>
      </c>
    </row>
    <row r="370" spans="1:65" s="14" customFormat="1" ht="22.5" x14ac:dyDescent="0.2">
      <c r="B370" s="163"/>
      <c r="D370" s="153" t="s">
        <v>169</v>
      </c>
      <c r="E370" s="164" t="s">
        <v>1</v>
      </c>
      <c r="F370" s="165" t="s">
        <v>659</v>
      </c>
      <c r="H370" s="166">
        <v>2.3561215999999998</v>
      </c>
      <c r="L370" s="163"/>
      <c r="M370" s="167"/>
      <c r="N370" s="168"/>
      <c r="O370" s="168"/>
      <c r="P370" s="168"/>
      <c r="Q370" s="168"/>
      <c r="R370" s="168"/>
      <c r="S370" s="168"/>
      <c r="T370" s="169"/>
      <c r="AT370" s="164" t="s">
        <v>169</v>
      </c>
      <c r="AU370" s="164" t="s">
        <v>80</v>
      </c>
      <c r="AV370" s="14" t="s">
        <v>82</v>
      </c>
      <c r="AW370" s="14" t="s">
        <v>171</v>
      </c>
      <c r="AX370" s="14" t="s">
        <v>72</v>
      </c>
      <c r="AY370" s="164" t="s">
        <v>157</v>
      </c>
    </row>
    <row r="371" spans="1:65" s="15" customFormat="1" x14ac:dyDescent="0.2">
      <c r="B371" s="170"/>
      <c r="D371" s="153" t="s">
        <v>169</v>
      </c>
      <c r="E371" s="171" t="s">
        <v>1</v>
      </c>
      <c r="F371" s="172" t="s">
        <v>175</v>
      </c>
      <c r="H371" s="173">
        <v>1378.4994099200001</v>
      </c>
      <c r="L371" s="170"/>
      <c r="M371" s="174"/>
      <c r="N371" s="175"/>
      <c r="O371" s="175"/>
      <c r="P371" s="175"/>
      <c r="Q371" s="175"/>
      <c r="R371" s="175"/>
      <c r="S371" s="175"/>
      <c r="T371" s="176"/>
      <c r="AT371" s="171" t="s">
        <v>169</v>
      </c>
      <c r="AU371" s="171" t="s">
        <v>80</v>
      </c>
      <c r="AV371" s="15" t="s">
        <v>165</v>
      </c>
      <c r="AW371" s="15" t="s">
        <v>171</v>
      </c>
      <c r="AX371" s="15" t="s">
        <v>80</v>
      </c>
      <c r="AY371" s="171" t="s">
        <v>157</v>
      </c>
    </row>
    <row r="372" spans="1:65" s="2" customFormat="1" ht="84" x14ac:dyDescent="0.2">
      <c r="A372" s="29"/>
      <c r="B372" s="140"/>
      <c r="C372" s="141" t="s">
        <v>660</v>
      </c>
      <c r="D372" s="141" t="s">
        <v>160</v>
      </c>
      <c r="E372" s="142" t="s">
        <v>372</v>
      </c>
      <c r="F372" s="143" t="s">
        <v>373</v>
      </c>
      <c r="G372" s="144" t="s">
        <v>186</v>
      </c>
      <c r="H372" s="145">
        <v>1951.163</v>
      </c>
      <c r="I372" s="146"/>
      <c r="J372" s="146">
        <f>ROUND(I372*H372,2)</f>
        <v>0</v>
      </c>
      <c r="K372" s="143" t="s">
        <v>164</v>
      </c>
      <c r="L372" s="30"/>
      <c r="M372" s="147" t="s">
        <v>1</v>
      </c>
      <c r="N372" s="148" t="s">
        <v>37</v>
      </c>
      <c r="O372" s="149">
        <v>0</v>
      </c>
      <c r="P372" s="149">
        <f>O372*H372</f>
        <v>0</v>
      </c>
      <c r="Q372" s="149">
        <v>0</v>
      </c>
      <c r="R372" s="149">
        <f>Q372*H372</f>
        <v>0</v>
      </c>
      <c r="S372" s="149">
        <v>0</v>
      </c>
      <c r="T372" s="150">
        <f>S372*H372</f>
        <v>0</v>
      </c>
      <c r="U372" s="29"/>
      <c r="V372" s="29"/>
      <c r="W372" s="29"/>
      <c r="X372" s="29"/>
      <c r="Y372" s="29"/>
      <c r="Z372" s="29"/>
      <c r="AA372" s="29"/>
      <c r="AB372" s="29"/>
      <c r="AC372" s="29"/>
      <c r="AD372" s="29"/>
      <c r="AE372" s="29"/>
      <c r="AR372" s="151" t="s">
        <v>331</v>
      </c>
      <c r="AT372" s="151" t="s">
        <v>160</v>
      </c>
      <c r="AU372" s="151" t="s">
        <v>80</v>
      </c>
      <c r="AY372" s="17" t="s">
        <v>157</v>
      </c>
      <c r="BE372" s="152">
        <f>IF(N372="základní",J372,0)</f>
        <v>0</v>
      </c>
      <c r="BF372" s="152">
        <f>IF(N372="snížená",J372,0)</f>
        <v>0</v>
      </c>
      <c r="BG372" s="152">
        <f>IF(N372="zákl. přenesená",J372,0)</f>
        <v>0</v>
      </c>
      <c r="BH372" s="152">
        <f>IF(N372="sníž. přenesená",J372,0)</f>
        <v>0</v>
      </c>
      <c r="BI372" s="152">
        <f>IF(N372="nulová",J372,0)</f>
        <v>0</v>
      </c>
      <c r="BJ372" s="17" t="s">
        <v>80</v>
      </c>
      <c r="BK372" s="152">
        <f>ROUND(I372*H372,2)</f>
        <v>0</v>
      </c>
      <c r="BL372" s="17" t="s">
        <v>331</v>
      </c>
      <c r="BM372" s="151" t="s">
        <v>374</v>
      </c>
    </row>
    <row r="373" spans="1:65" s="2" customFormat="1" ht="48.75" x14ac:dyDescent="0.2">
      <c r="A373" s="29"/>
      <c r="B373" s="30"/>
      <c r="C373" s="29"/>
      <c r="D373" s="153" t="s">
        <v>167</v>
      </c>
      <c r="E373" s="29"/>
      <c r="F373" s="154" t="s">
        <v>375</v>
      </c>
      <c r="G373" s="29"/>
      <c r="H373" s="29"/>
      <c r="I373" s="29"/>
      <c r="J373" s="29"/>
      <c r="K373" s="29"/>
      <c r="L373" s="30"/>
      <c r="M373" s="155"/>
      <c r="N373" s="156"/>
      <c r="O373" s="55"/>
      <c r="P373" s="55"/>
      <c r="Q373" s="55"/>
      <c r="R373" s="55"/>
      <c r="S373" s="55"/>
      <c r="T373" s="56"/>
      <c r="U373" s="29"/>
      <c r="V373" s="29"/>
      <c r="W373" s="29"/>
      <c r="X373" s="29"/>
      <c r="Y373" s="29"/>
      <c r="Z373" s="29"/>
      <c r="AA373" s="29"/>
      <c r="AB373" s="29"/>
      <c r="AC373" s="29"/>
      <c r="AD373" s="29"/>
      <c r="AE373" s="29"/>
      <c r="AT373" s="17" t="s">
        <v>167</v>
      </c>
      <c r="AU373" s="17" t="s">
        <v>80</v>
      </c>
    </row>
    <row r="374" spans="1:65" s="13" customFormat="1" x14ac:dyDescent="0.2">
      <c r="B374" s="157"/>
      <c r="D374" s="153" t="s">
        <v>169</v>
      </c>
      <c r="E374" s="158" t="s">
        <v>1</v>
      </c>
      <c r="F374" s="159" t="s">
        <v>474</v>
      </c>
      <c r="H374" s="158" t="s">
        <v>1</v>
      </c>
      <c r="L374" s="157"/>
      <c r="M374" s="160"/>
      <c r="N374" s="161"/>
      <c r="O374" s="161"/>
      <c r="P374" s="161"/>
      <c r="Q374" s="161"/>
      <c r="R374" s="161"/>
      <c r="S374" s="161"/>
      <c r="T374" s="162"/>
      <c r="AT374" s="158" t="s">
        <v>169</v>
      </c>
      <c r="AU374" s="158" t="s">
        <v>80</v>
      </c>
      <c r="AV374" s="13" t="s">
        <v>80</v>
      </c>
      <c r="AW374" s="13" t="s">
        <v>171</v>
      </c>
      <c r="AX374" s="13" t="s">
        <v>72</v>
      </c>
      <c r="AY374" s="158" t="s">
        <v>157</v>
      </c>
    </row>
    <row r="375" spans="1:65" s="13" customFormat="1" x14ac:dyDescent="0.2">
      <c r="B375" s="157"/>
      <c r="D375" s="153" t="s">
        <v>169</v>
      </c>
      <c r="E375" s="158" t="s">
        <v>1</v>
      </c>
      <c r="F375" s="159" t="s">
        <v>376</v>
      </c>
      <c r="H375" s="158" t="s">
        <v>1</v>
      </c>
      <c r="L375" s="157"/>
      <c r="M375" s="160"/>
      <c r="N375" s="161"/>
      <c r="O375" s="161"/>
      <c r="P375" s="161"/>
      <c r="Q375" s="161"/>
      <c r="R375" s="161"/>
      <c r="S375" s="161"/>
      <c r="T375" s="162"/>
      <c r="AT375" s="158" t="s">
        <v>169</v>
      </c>
      <c r="AU375" s="158" t="s">
        <v>80</v>
      </c>
      <c r="AV375" s="13" t="s">
        <v>80</v>
      </c>
      <c r="AW375" s="13" t="s">
        <v>171</v>
      </c>
      <c r="AX375" s="13" t="s">
        <v>72</v>
      </c>
      <c r="AY375" s="158" t="s">
        <v>157</v>
      </c>
    </row>
    <row r="376" spans="1:65" s="14" customFormat="1" x14ac:dyDescent="0.2">
      <c r="B376" s="163"/>
      <c r="D376" s="153" t="s">
        <v>169</v>
      </c>
      <c r="E376" s="164" t="s">
        <v>1</v>
      </c>
      <c r="F376" s="165" t="s">
        <v>656</v>
      </c>
      <c r="H376" s="166">
        <v>1951.1632</v>
      </c>
      <c r="L376" s="163"/>
      <c r="M376" s="167"/>
      <c r="N376" s="168"/>
      <c r="O376" s="168"/>
      <c r="P376" s="168"/>
      <c r="Q376" s="168"/>
      <c r="R376" s="168"/>
      <c r="S376" s="168"/>
      <c r="T376" s="169"/>
      <c r="AT376" s="164" t="s">
        <v>169</v>
      </c>
      <c r="AU376" s="164" t="s">
        <v>80</v>
      </c>
      <c r="AV376" s="14" t="s">
        <v>82</v>
      </c>
      <c r="AW376" s="14" t="s">
        <v>171</v>
      </c>
      <c r="AX376" s="14" t="s">
        <v>72</v>
      </c>
      <c r="AY376" s="164" t="s">
        <v>157</v>
      </c>
    </row>
    <row r="377" spans="1:65" s="15" customFormat="1" x14ac:dyDescent="0.2">
      <c r="B377" s="170"/>
      <c r="D377" s="153" t="s">
        <v>169</v>
      </c>
      <c r="E377" s="171" t="s">
        <v>1</v>
      </c>
      <c r="F377" s="172" t="s">
        <v>175</v>
      </c>
      <c r="H377" s="173">
        <v>1951.1632</v>
      </c>
      <c r="L377" s="170"/>
      <c r="M377" s="174"/>
      <c r="N377" s="175"/>
      <c r="O377" s="175"/>
      <c r="P377" s="175"/>
      <c r="Q377" s="175"/>
      <c r="R377" s="175"/>
      <c r="S377" s="175"/>
      <c r="T377" s="176"/>
      <c r="AT377" s="171" t="s">
        <v>169</v>
      </c>
      <c r="AU377" s="171" t="s">
        <v>80</v>
      </c>
      <c r="AV377" s="15" t="s">
        <v>165</v>
      </c>
      <c r="AW377" s="15" t="s">
        <v>171</v>
      </c>
      <c r="AX377" s="15" t="s">
        <v>80</v>
      </c>
      <c r="AY377" s="171" t="s">
        <v>157</v>
      </c>
    </row>
    <row r="378" spans="1:65" s="2" customFormat="1" ht="84" x14ac:dyDescent="0.2">
      <c r="A378" s="29"/>
      <c r="B378" s="140"/>
      <c r="C378" s="141" t="s">
        <v>661</v>
      </c>
      <c r="D378" s="141" t="s">
        <v>160</v>
      </c>
      <c r="E378" s="142" t="s">
        <v>391</v>
      </c>
      <c r="F378" s="143" t="s">
        <v>392</v>
      </c>
      <c r="G378" s="144" t="s">
        <v>236</v>
      </c>
      <c r="H378" s="145">
        <v>2</v>
      </c>
      <c r="I378" s="146"/>
      <c r="J378" s="146">
        <f>ROUND(I378*H378,2)</f>
        <v>0</v>
      </c>
      <c r="K378" s="143" t="s">
        <v>330</v>
      </c>
      <c r="L378" s="30"/>
      <c r="M378" s="147" t="s">
        <v>1</v>
      </c>
      <c r="N378" s="148" t="s">
        <v>37</v>
      </c>
      <c r="O378" s="149">
        <v>0</v>
      </c>
      <c r="P378" s="149">
        <f>O378*H378</f>
        <v>0</v>
      </c>
      <c r="Q378" s="149">
        <v>0</v>
      </c>
      <c r="R378" s="149">
        <f>Q378*H378</f>
        <v>0</v>
      </c>
      <c r="S378" s="149">
        <v>0</v>
      </c>
      <c r="T378" s="150">
        <f>S378*H378</f>
        <v>0</v>
      </c>
      <c r="U378" s="29"/>
      <c r="V378" s="29"/>
      <c r="W378" s="29"/>
      <c r="X378" s="29"/>
      <c r="Y378" s="29"/>
      <c r="Z378" s="29"/>
      <c r="AA378" s="29"/>
      <c r="AB378" s="29"/>
      <c r="AC378" s="29"/>
      <c r="AD378" s="29"/>
      <c r="AE378" s="29"/>
      <c r="AR378" s="151" t="s">
        <v>331</v>
      </c>
      <c r="AT378" s="151" t="s">
        <v>160</v>
      </c>
      <c r="AU378" s="151" t="s">
        <v>80</v>
      </c>
      <c r="AY378" s="17" t="s">
        <v>157</v>
      </c>
      <c r="BE378" s="152">
        <f>IF(N378="základní",J378,0)</f>
        <v>0</v>
      </c>
      <c r="BF378" s="152">
        <f>IF(N378="snížená",J378,0)</f>
        <v>0</v>
      </c>
      <c r="BG378" s="152">
        <f>IF(N378="zákl. přenesená",J378,0)</f>
        <v>0</v>
      </c>
      <c r="BH378" s="152">
        <f>IF(N378="sníž. přenesená",J378,0)</f>
        <v>0</v>
      </c>
      <c r="BI378" s="152">
        <f>IF(N378="nulová",J378,0)</f>
        <v>0</v>
      </c>
      <c r="BJ378" s="17" t="s">
        <v>80</v>
      </c>
      <c r="BK378" s="152">
        <f>ROUND(I378*H378,2)</f>
        <v>0</v>
      </c>
      <c r="BL378" s="17" t="s">
        <v>331</v>
      </c>
      <c r="BM378" s="151" t="s">
        <v>393</v>
      </c>
    </row>
    <row r="379" spans="1:65" s="2" customFormat="1" ht="48.75" x14ac:dyDescent="0.2">
      <c r="A379" s="29"/>
      <c r="B379" s="30"/>
      <c r="C379" s="29"/>
      <c r="D379" s="153" t="s">
        <v>167</v>
      </c>
      <c r="E379" s="29"/>
      <c r="F379" s="154" t="s">
        <v>394</v>
      </c>
      <c r="G379" s="29"/>
      <c r="H379" s="29"/>
      <c r="I379" s="29"/>
      <c r="J379" s="29"/>
      <c r="K379" s="29"/>
      <c r="L379" s="30"/>
      <c r="M379" s="155"/>
      <c r="N379" s="156"/>
      <c r="O379" s="55"/>
      <c r="P379" s="55"/>
      <c r="Q379" s="55"/>
      <c r="R379" s="55"/>
      <c r="S379" s="55"/>
      <c r="T379" s="56"/>
      <c r="U379" s="29"/>
      <c r="V379" s="29"/>
      <c r="W379" s="29"/>
      <c r="X379" s="29"/>
      <c r="Y379" s="29"/>
      <c r="Z379" s="29"/>
      <c r="AA379" s="29"/>
      <c r="AB379" s="29"/>
      <c r="AC379" s="29"/>
      <c r="AD379" s="29"/>
      <c r="AE379" s="29"/>
      <c r="AT379" s="17" t="s">
        <v>167</v>
      </c>
      <c r="AU379" s="17" t="s">
        <v>80</v>
      </c>
    </row>
    <row r="380" spans="1:65" s="13" customFormat="1" x14ac:dyDescent="0.2">
      <c r="B380" s="157"/>
      <c r="D380" s="153" t="s">
        <v>169</v>
      </c>
      <c r="E380" s="158" t="s">
        <v>1</v>
      </c>
      <c r="F380" s="159" t="s">
        <v>474</v>
      </c>
      <c r="H380" s="158" t="s">
        <v>1</v>
      </c>
      <c r="L380" s="157"/>
      <c r="M380" s="160"/>
      <c r="N380" s="161"/>
      <c r="O380" s="161"/>
      <c r="P380" s="161"/>
      <c r="Q380" s="161"/>
      <c r="R380" s="161"/>
      <c r="S380" s="161"/>
      <c r="T380" s="162"/>
      <c r="AT380" s="158" t="s">
        <v>169</v>
      </c>
      <c r="AU380" s="158" t="s">
        <v>80</v>
      </c>
      <c r="AV380" s="13" t="s">
        <v>80</v>
      </c>
      <c r="AW380" s="13" t="s">
        <v>171</v>
      </c>
      <c r="AX380" s="13" t="s">
        <v>72</v>
      </c>
      <c r="AY380" s="158" t="s">
        <v>157</v>
      </c>
    </row>
    <row r="381" spans="1:65" s="14" customFormat="1" x14ac:dyDescent="0.2">
      <c r="B381" s="163"/>
      <c r="D381" s="153" t="s">
        <v>169</v>
      </c>
      <c r="E381" s="164" t="s">
        <v>1</v>
      </c>
      <c r="F381" s="165" t="s">
        <v>662</v>
      </c>
      <c r="H381" s="166">
        <v>2</v>
      </c>
      <c r="L381" s="163"/>
      <c r="M381" s="167"/>
      <c r="N381" s="168"/>
      <c r="O381" s="168"/>
      <c r="P381" s="168"/>
      <c r="Q381" s="168"/>
      <c r="R381" s="168"/>
      <c r="S381" s="168"/>
      <c r="T381" s="169"/>
      <c r="AT381" s="164" t="s">
        <v>169</v>
      </c>
      <c r="AU381" s="164" t="s">
        <v>80</v>
      </c>
      <c r="AV381" s="14" t="s">
        <v>82</v>
      </c>
      <c r="AW381" s="14" t="s">
        <v>171</v>
      </c>
      <c r="AX381" s="14" t="s">
        <v>72</v>
      </c>
      <c r="AY381" s="164" t="s">
        <v>157</v>
      </c>
    </row>
    <row r="382" spans="1:65" s="15" customFormat="1" x14ac:dyDescent="0.2">
      <c r="B382" s="170"/>
      <c r="D382" s="153" t="s">
        <v>169</v>
      </c>
      <c r="E382" s="171" t="s">
        <v>1</v>
      </c>
      <c r="F382" s="172" t="s">
        <v>175</v>
      </c>
      <c r="H382" s="173">
        <v>2</v>
      </c>
      <c r="L382" s="170"/>
      <c r="M382" s="174"/>
      <c r="N382" s="175"/>
      <c r="O382" s="175"/>
      <c r="P382" s="175"/>
      <c r="Q382" s="175"/>
      <c r="R382" s="175"/>
      <c r="S382" s="175"/>
      <c r="T382" s="176"/>
      <c r="AT382" s="171" t="s">
        <v>169</v>
      </c>
      <c r="AU382" s="171" t="s">
        <v>80</v>
      </c>
      <c r="AV382" s="15" t="s">
        <v>165</v>
      </c>
      <c r="AW382" s="15" t="s">
        <v>171</v>
      </c>
      <c r="AX382" s="15" t="s">
        <v>80</v>
      </c>
      <c r="AY382" s="171" t="s">
        <v>157</v>
      </c>
    </row>
    <row r="383" spans="1:65" s="2" customFormat="1" ht="90" customHeight="1" x14ac:dyDescent="0.2">
      <c r="A383" s="29"/>
      <c r="B383" s="140"/>
      <c r="C383" s="141" t="s">
        <v>663</v>
      </c>
      <c r="D383" s="141" t="s">
        <v>160</v>
      </c>
      <c r="E383" s="142" t="s">
        <v>397</v>
      </c>
      <c r="F383" s="143" t="s">
        <v>398</v>
      </c>
      <c r="G383" s="144" t="s">
        <v>236</v>
      </c>
      <c r="H383" s="145">
        <v>4</v>
      </c>
      <c r="I383" s="146"/>
      <c r="J383" s="146">
        <f>ROUND(I383*H383,2)</f>
        <v>0</v>
      </c>
      <c r="K383" s="143" t="s">
        <v>330</v>
      </c>
      <c r="L383" s="30"/>
      <c r="M383" s="147" t="s">
        <v>1</v>
      </c>
      <c r="N383" s="148" t="s">
        <v>37</v>
      </c>
      <c r="O383" s="149">
        <v>0</v>
      </c>
      <c r="P383" s="149">
        <f>O383*H383</f>
        <v>0</v>
      </c>
      <c r="Q383" s="149">
        <v>0</v>
      </c>
      <c r="R383" s="149">
        <f>Q383*H383</f>
        <v>0</v>
      </c>
      <c r="S383" s="149">
        <v>0</v>
      </c>
      <c r="T383" s="150">
        <f>S383*H383</f>
        <v>0</v>
      </c>
      <c r="U383" s="29"/>
      <c r="V383" s="29"/>
      <c r="W383" s="29"/>
      <c r="X383" s="29"/>
      <c r="Y383" s="29"/>
      <c r="Z383" s="29"/>
      <c r="AA383" s="29"/>
      <c r="AB383" s="29"/>
      <c r="AC383" s="29"/>
      <c r="AD383" s="29"/>
      <c r="AE383" s="29"/>
      <c r="AR383" s="151" t="s">
        <v>331</v>
      </c>
      <c r="AT383" s="151" t="s">
        <v>160</v>
      </c>
      <c r="AU383" s="151" t="s">
        <v>80</v>
      </c>
      <c r="AY383" s="17" t="s">
        <v>157</v>
      </c>
      <c r="BE383" s="152">
        <f>IF(N383="základní",J383,0)</f>
        <v>0</v>
      </c>
      <c r="BF383" s="152">
        <f>IF(N383="snížená",J383,0)</f>
        <v>0</v>
      </c>
      <c r="BG383" s="152">
        <f>IF(N383="zákl. přenesená",J383,0)</f>
        <v>0</v>
      </c>
      <c r="BH383" s="152">
        <f>IF(N383="sníž. přenesená",J383,0)</f>
        <v>0</v>
      </c>
      <c r="BI383" s="152">
        <f>IF(N383="nulová",J383,0)</f>
        <v>0</v>
      </c>
      <c r="BJ383" s="17" t="s">
        <v>80</v>
      </c>
      <c r="BK383" s="152">
        <f>ROUND(I383*H383,2)</f>
        <v>0</v>
      </c>
      <c r="BL383" s="17" t="s">
        <v>331</v>
      </c>
      <c r="BM383" s="151" t="s">
        <v>399</v>
      </c>
    </row>
    <row r="384" spans="1:65" s="2" customFormat="1" ht="48.75" x14ac:dyDescent="0.2">
      <c r="A384" s="29"/>
      <c r="B384" s="30"/>
      <c r="C384" s="29"/>
      <c r="D384" s="153" t="s">
        <v>167</v>
      </c>
      <c r="E384" s="29"/>
      <c r="F384" s="154" t="s">
        <v>394</v>
      </c>
      <c r="G384" s="29"/>
      <c r="H384" s="29"/>
      <c r="I384" s="29"/>
      <c r="J384" s="29"/>
      <c r="K384" s="29"/>
      <c r="L384" s="30"/>
      <c r="M384" s="155"/>
      <c r="N384" s="156"/>
      <c r="O384" s="55"/>
      <c r="P384" s="55"/>
      <c r="Q384" s="55"/>
      <c r="R384" s="55"/>
      <c r="S384" s="55"/>
      <c r="T384" s="56"/>
      <c r="U384" s="29"/>
      <c r="V384" s="29"/>
      <c r="W384" s="29"/>
      <c r="X384" s="29"/>
      <c r="Y384" s="29"/>
      <c r="Z384" s="29"/>
      <c r="AA384" s="29"/>
      <c r="AB384" s="29"/>
      <c r="AC384" s="29"/>
      <c r="AD384" s="29"/>
      <c r="AE384" s="29"/>
      <c r="AT384" s="17" t="s">
        <v>167</v>
      </c>
      <c r="AU384" s="17" t="s">
        <v>80</v>
      </c>
    </row>
    <row r="385" spans="1:65" s="13" customFormat="1" x14ac:dyDescent="0.2">
      <c r="B385" s="157"/>
      <c r="D385" s="153" t="s">
        <v>169</v>
      </c>
      <c r="E385" s="158" t="s">
        <v>1</v>
      </c>
      <c r="F385" s="159" t="s">
        <v>474</v>
      </c>
      <c r="H385" s="158" t="s">
        <v>1</v>
      </c>
      <c r="L385" s="157"/>
      <c r="M385" s="160"/>
      <c r="N385" s="161"/>
      <c r="O385" s="161"/>
      <c r="P385" s="161"/>
      <c r="Q385" s="161"/>
      <c r="R385" s="161"/>
      <c r="S385" s="161"/>
      <c r="T385" s="162"/>
      <c r="AT385" s="158" t="s">
        <v>169</v>
      </c>
      <c r="AU385" s="158" t="s">
        <v>80</v>
      </c>
      <c r="AV385" s="13" t="s">
        <v>80</v>
      </c>
      <c r="AW385" s="13" t="s">
        <v>171</v>
      </c>
      <c r="AX385" s="13" t="s">
        <v>72</v>
      </c>
      <c r="AY385" s="158" t="s">
        <v>157</v>
      </c>
    </row>
    <row r="386" spans="1:65" s="14" customFormat="1" x14ac:dyDescent="0.2">
      <c r="B386" s="163"/>
      <c r="D386" s="153" t="s">
        <v>169</v>
      </c>
      <c r="E386" s="164" t="s">
        <v>1</v>
      </c>
      <c r="F386" s="165" t="s">
        <v>664</v>
      </c>
      <c r="H386" s="166">
        <v>4</v>
      </c>
      <c r="L386" s="163"/>
      <c r="M386" s="167"/>
      <c r="N386" s="168"/>
      <c r="O386" s="168"/>
      <c r="P386" s="168"/>
      <c r="Q386" s="168"/>
      <c r="R386" s="168"/>
      <c r="S386" s="168"/>
      <c r="T386" s="169"/>
      <c r="AT386" s="164" t="s">
        <v>169</v>
      </c>
      <c r="AU386" s="164" t="s">
        <v>80</v>
      </c>
      <c r="AV386" s="14" t="s">
        <v>82</v>
      </c>
      <c r="AW386" s="14" t="s">
        <v>171</v>
      </c>
      <c r="AX386" s="14" t="s">
        <v>72</v>
      </c>
      <c r="AY386" s="164" t="s">
        <v>157</v>
      </c>
    </row>
    <row r="387" spans="1:65" s="15" customFormat="1" x14ac:dyDescent="0.2">
      <c r="B387" s="170"/>
      <c r="D387" s="153" t="s">
        <v>169</v>
      </c>
      <c r="E387" s="171" t="s">
        <v>1</v>
      </c>
      <c r="F387" s="172" t="s">
        <v>175</v>
      </c>
      <c r="H387" s="173">
        <v>4</v>
      </c>
      <c r="L387" s="170"/>
      <c r="M387" s="174"/>
      <c r="N387" s="175"/>
      <c r="O387" s="175"/>
      <c r="P387" s="175"/>
      <c r="Q387" s="175"/>
      <c r="R387" s="175"/>
      <c r="S387" s="175"/>
      <c r="T387" s="176"/>
      <c r="AT387" s="171" t="s">
        <v>169</v>
      </c>
      <c r="AU387" s="171" t="s">
        <v>80</v>
      </c>
      <c r="AV387" s="15" t="s">
        <v>165</v>
      </c>
      <c r="AW387" s="15" t="s">
        <v>171</v>
      </c>
      <c r="AX387" s="15" t="s">
        <v>80</v>
      </c>
      <c r="AY387" s="171" t="s">
        <v>157</v>
      </c>
    </row>
    <row r="388" spans="1:65" s="2" customFormat="1" ht="84" x14ac:dyDescent="0.2">
      <c r="A388" s="29"/>
      <c r="B388" s="140"/>
      <c r="C388" s="141" t="s">
        <v>665</v>
      </c>
      <c r="D388" s="141" t="s">
        <v>160</v>
      </c>
      <c r="E388" s="142" t="s">
        <v>666</v>
      </c>
      <c r="F388" s="143" t="s">
        <v>667</v>
      </c>
      <c r="G388" s="144" t="s">
        <v>236</v>
      </c>
      <c r="H388" s="145">
        <v>1</v>
      </c>
      <c r="I388" s="146"/>
      <c r="J388" s="146">
        <f>ROUND(I388*H388,2)</f>
        <v>0</v>
      </c>
      <c r="K388" s="143" t="s">
        <v>164</v>
      </c>
      <c r="L388" s="30"/>
      <c r="M388" s="147" t="s">
        <v>1</v>
      </c>
      <c r="N388" s="148" t="s">
        <v>37</v>
      </c>
      <c r="O388" s="149">
        <v>0</v>
      </c>
      <c r="P388" s="149">
        <f>O388*H388</f>
        <v>0</v>
      </c>
      <c r="Q388" s="149">
        <v>0</v>
      </c>
      <c r="R388" s="149">
        <f>Q388*H388</f>
        <v>0</v>
      </c>
      <c r="S388" s="149">
        <v>0</v>
      </c>
      <c r="T388" s="150">
        <f>S388*H388</f>
        <v>0</v>
      </c>
      <c r="U388" s="29"/>
      <c r="V388" s="29"/>
      <c r="W388" s="29"/>
      <c r="X388" s="29"/>
      <c r="Y388" s="29"/>
      <c r="Z388" s="29"/>
      <c r="AA388" s="29"/>
      <c r="AB388" s="29"/>
      <c r="AC388" s="29"/>
      <c r="AD388" s="29"/>
      <c r="AE388" s="29"/>
      <c r="AR388" s="151" t="s">
        <v>331</v>
      </c>
      <c r="AT388" s="151" t="s">
        <v>160</v>
      </c>
      <c r="AU388" s="151" t="s">
        <v>80</v>
      </c>
      <c r="AY388" s="17" t="s">
        <v>157</v>
      </c>
      <c r="BE388" s="152">
        <f>IF(N388="základní",J388,0)</f>
        <v>0</v>
      </c>
      <c r="BF388" s="152">
        <f>IF(N388="snížená",J388,0)</f>
        <v>0</v>
      </c>
      <c r="BG388" s="152">
        <f>IF(N388="zákl. přenesená",J388,0)</f>
        <v>0</v>
      </c>
      <c r="BH388" s="152">
        <f>IF(N388="sníž. přenesená",J388,0)</f>
        <v>0</v>
      </c>
      <c r="BI388" s="152">
        <f>IF(N388="nulová",J388,0)</f>
        <v>0</v>
      </c>
      <c r="BJ388" s="17" t="s">
        <v>80</v>
      </c>
      <c r="BK388" s="152">
        <f>ROUND(I388*H388,2)</f>
        <v>0</v>
      </c>
      <c r="BL388" s="17" t="s">
        <v>331</v>
      </c>
      <c r="BM388" s="151" t="s">
        <v>668</v>
      </c>
    </row>
    <row r="389" spans="1:65" s="2" customFormat="1" ht="48.75" x14ac:dyDescent="0.2">
      <c r="A389" s="29"/>
      <c r="B389" s="30"/>
      <c r="C389" s="29"/>
      <c r="D389" s="153" t="s">
        <v>167</v>
      </c>
      <c r="E389" s="29"/>
      <c r="F389" s="154" t="s">
        <v>394</v>
      </c>
      <c r="G389" s="29"/>
      <c r="H389" s="29"/>
      <c r="I389" s="29"/>
      <c r="J389" s="29"/>
      <c r="K389" s="29"/>
      <c r="L389" s="30"/>
      <c r="M389" s="155"/>
      <c r="N389" s="156"/>
      <c r="O389" s="55"/>
      <c r="P389" s="55"/>
      <c r="Q389" s="55"/>
      <c r="R389" s="55"/>
      <c r="S389" s="55"/>
      <c r="T389" s="56"/>
      <c r="U389" s="29"/>
      <c r="V389" s="29"/>
      <c r="W389" s="29"/>
      <c r="X389" s="29"/>
      <c r="Y389" s="29"/>
      <c r="Z389" s="29"/>
      <c r="AA389" s="29"/>
      <c r="AB389" s="29"/>
      <c r="AC389" s="29"/>
      <c r="AD389" s="29"/>
      <c r="AE389" s="29"/>
      <c r="AT389" s="17" t="s">
        <v>167</v>
      </c>
      <c r="AU389" s="17" t="s">
        <v>80</v>
      </c>
    </row>
    <row r="390" spans="1:65" s="13" customFormat="1" x14ac:dyDescent="0.2">
      <c r="B390" s="157"/>
      <c r="D390" s="153" t="s">
        <v>169</v>
      </c>
      <c r="E390" s="158" t="s">
        <v>1</v>
      </c>
      <c r="F390" s="159" t="s">
        <v>474</v>
      </c>
      <c r="H390" s="158" t="s">
        <v>1</v>
      </c>
      <c r="L390" s="157"/>
      <c r="M390" s="160"/>
      <c r="N390" s="161"/>
      <c r="O390" s="161"/>
      <c r="P390" s="161"/>
      <c r="Q390" s="161"/>
      <c r="R390" s="161"/>
      <c r="S390" s="161"/>
      <c r="T390" s="162"/>
      <c r="AT390" s="158" t="s">
        <v>169</v>
      </c>
      <c r="AU390" s="158" t="s">
        <v>80</v>
      </c>
      <c r="AV390" s="13" t="s">
        <v>80</v>
      </c>
      <c r="AW390" s="13" t="s">
        <v>171</v>
      </c>
      <c r="AX390" s="13" t="s">
        <v>72</v>
      </c>
      <c r="AY390" s="158" t="s">
        <v>157</v>
      </c>
    </row>
    <row r="391" spans="1:65" s="14" customFormat="1" x14ac:dyDescent="0.2">
      <c r="B391" s="163"/>
      <c r="D391" s="153" t="s">
        <v>169</v>
      </c>
      <c r="E391" s="164" t="s">
        <v>1</v>
      </c>
      <c r="F391" s="165" t="s">
        <v>669</v>
      </c>
      <c r="H391" s="166">
        <v>1</v>
      </c>
      <c r="L391" s="163"/>
      <c r="M391" s="167"/>
      <c r="N391" s="168"/>
      <c r="O391" s="168"/>
      <c r="P391" s="168"/>
      <c r="Q391" s="168"/>
      <c r="R391" s="168"/>
      <c r="S391" s="168"/>
      <c r="T391" s="169"/>
      <c r="AT391" s="164" t="s">
        <v>169</v>
      </c>
      <c r="AU391" s="164" t="s">
        <v>80</v>
      </c>
      <c r="AV391" s="14" t="s">
        <v>82</v>
      </c>
      <c r="AW391" s="14" t="s">
        <v>171</v>
      </c>
      <c r="AX391" s="14" t="s">
        <v>80</v>
      </c>
      <c r="AY391" s="164" t="s">
        <v>157</v>
      </c>
    </row>
    <row r="392" spans="1:65" s="2" customFormat="1" ht="44.25" customHeight="1" x14ac:dyDescent="0.2">
      <c r="A392" s="29"/>
      <c r="B392" s="140"/>
      <c r="C392" s="141" t="s">
        <v>670</v>
      </c>
      <c r="D392" s="141" t="s">
        <v>160</v>
      </c>
      <c r="E392" s="142" t="s">
        <v>378</v>
      </c>
      <c r="F392" s="143" t="s">
        <v>379</v>
      </c>
      <c r="G392" s="144" t="s">
        <v>186</v>
      </c>
      <c r="H392" s="145">
        <v>3069.3229999999999</v>
      </c>
      <c r="I392" s="146"/>
      <c r="J392" s="146">
        <f>ROUND(I392*H392,2)</f>
        <v>0</v>
      </c>
      <c r="K392" s="143" t="s">
        <v>330</v>
      </c>
      <c r="L392" s="30"/>
      <c r="M392" s="147" t="s">
        <v>1</v>
      </c>
      <c r="N392" s="148" t="s">
        <v>37</v>
      </c>
      <c r="O392" s="149">
        <v>0</v>
      </c>
      <c r="P392" s="149">
        <f>O392*H392</f>
        <v>0</v>
      </c>
      <c r="Q392" s="149">
        <v>0</v>
      </c>
      <c r="R392" s="149">
        <f>Q392*H392</f>
        <v>0</v>
      </c>
      <c r="S392" s="149">
        <v>0</v>
      </c>
      <c r="T392" s="150">
        <f>S392*H392</f>
        <v>0</v>
      </c>
      <c r="U392" s="29"/>
      <c r="V392" s="29"/>
      <c r="W392" s="29"/>
      <c r="X392" s="29"/>
      <c r="Y392" s="29"/>
      <c r="Z392" s="29"/>
      <c r="AA392" s="29"/>
      <c r="AB392" s="29"/>
      <c r="AC392" s="29"/>
      <c r="AD392" s="29"/>
      <c r="AE392" s="29"/>
      <c r="AR392" s="151" t="s">
        <v>331</v>
      </c>
      <c r="AT392" s="151" t="s">
        <v>160</v>
      </c>
      <c r="AU392" s="151" t="s">
        <v>80</v>
      </c>
      <c r="AY392" s="17" t="s">
        <v>157</v>
      </c>
      <c r="BE392" s="152">
        <f>IF(N392="základní",J392,0)</f>
        <v>0</v>
      </c>
      <c r="BF392" s="152">
        <f>IF(N392="snížená",J392,0)</f>
        <v>0</v>
      </c>
      <c r="BG392" s="152">
        <f>IF(N392="zákl. přenesená",J392,0)</f>
        <v>0</v>
      </c>
      <c r="BH392" s="152">
        <f>IF(N392="sníž. přenesená",J392,0)</f>
        <v>0</v>
      </c>
      <c r="BI392" s="152">
        <f>IF(N392="nulová",J392,0)</f>
        <v>0</v>
      </c>
      <c r="BJ392" s="17" t="s">
        <v>80</v>
      </c>
      <c r="BK392" s="152">
        <f>ROUND(I392*H392,2)</f>
        <v>0</v>
      </c>
      <c r="BL392" s="17" t="s">
        <v>331</v>
      </c>
      <c r="BM392" s="151" t="s">
        <v>671</v>
      </c>
    </row>
    <row r="393" spans="1:65" s="2" customFormat="1" ht="29.25" x14ac:dyDescent="0.2">
      <c r="A393" s="29"/>
      <c r="B393" s="30"/>
      <c r="C393" s="29"/>
      <c r="D393" s="153" t="s">
        <v>167</v>
      </c>
      <c r="E393" s="29"/>
      <c r="F393" s="154" t="s">
        <v>381</v>
      </c>
      <c r="G393" s="29"/>
      <c r="H393" s="29"/>
      <c r="I393" s="29"/>
      <c r="J393" s="29"/>
      <c r="K393" s="29"/>
      <c r="L393" s="30"/>
      <c r="M393" s="155"/>
      <c r="N393" s="156"/>
      <c r="O393" s="55"/>
      <c r="P393" s="55"/>
      <c r="Q393" s="55"/>
      <c r="R393" s="55"/>
      <c r="S393" s="55"/>
      <c r="T393" s="56"/>
      <c r="U393" s="29"/>
      <c r="V393" s="29"/>
      <c r="W393" s="29"/>
      <c r="X393" s="29"/>
      <c r="Y393" s="29"/>
      <c r="Z393" s="29"/>
      <c r="AA393" s="29"/>
      <c r="AB393" s="29"/>
      <c r="AC393" s="29"/>
      <c r="AD393" s="29"/>
      <c r="AE393" s="29"/>
      <c r="AT393" s="17" t="s">
        <v>167</v>
      </c>
      <c r="AU393" s="17" t="s">
        <v>80</v>
      </c>
    </row>
    <row r="394" spans="1:65" s="13" customFormat="1" x14ac:dyDescent="0.2">
      <c r="B394" s="157"/>
      <c r="D394" s="153" t="s">
        <v>169</v>
      </c>
      <c r="E394" s="158" t="s">
        <v>1</v>
      </c>
      <c r="F394" s="159" t="s">
        <v>672</v>
      </c>
      <c r="H394" s="158" t="s">
        <v>1</v>
      </c>
      <c r="L394" s="157"/>
      <c r="M394" s="160"/>
      <c r="N394" s="161"/>
      <c r="O394" s="161"/>
      <c r="P394" s="161"/>
      <c r="Q394" s="161"/>
      <c r="R394" s="161"/>
      <c r="S394" s="161"/>
      <c r="T394" s="162"/>
      <c r="AT394" s="158" t="s">
        <v>169</v>
      </c>
      <c r="AU394" s="158" t="s">
        <v>80</v>
      </c>
      <c r="AV394" s="13" t="s">
        <v>80</v>
      </c>
      <c r="AW394" s="13" t="s">
        <v>171</v>
      </c>
      <c r="AX394" s="13" t="s">
        <v>72</v>
      </c>
      <c r="AY394" s="158" t="s">
        <v>157</v>
      </c>
    </row>
    <row r="395" spans="1:65" s="14" customFormat="1" x14ac:dyDescent="0.2">
      <c r="B395" s="163"/>
      <c r="D395" s="153" t="s">
        <v>169</v>
      </c>
      <c r="E395" s="164" t="s">
        <v>1</v>
      </c>
      <c r="F395" s="165" t="s">
        <v>673</v>
      </c>
      <c r="H395" s="166">
        <v>2591.4749999999999</v>
      </c>
      <c r="L395" s="163"/>
      <c r="M395" s="167"/>
      <c r="N395" s="168"/>
      <c r="O395" s="168"/>
      <c r="P395" s="168"/>
      <c r="Q395" s="168"/>
      <c r="R395" s="168"/>
      <c r="S395" s="168"/>
      <c r="T395" s="169"/>
      <c r="AT395" s="164" t="s">
        <v>169</v>
      </c>
      <c r="AU395" s="164" t="s">
        <v>80</v>
      </c>
      <c r="AV395" s="14" t="s">
        <v>82</v>
      </c>
      <c r="AW395" s="14" t="s">
        <v>171</v>
      </c>
      <c r="AX395" s="14" t="s">
        <v>72</v>
      </c>
      <c r="AY395" s="164" t="s">
        <v>157</v>
      </c>
    </row>
    <row r="396" spans="1:65" s="14" customFormat="1" x14ac:dyDescent="0.2">
      <c r="B396" s="163"/>
      <c r="D396" s="153" t="s">
        <v>169</v>
      </c>
      <c r="E396" s="164" t="s">
        <v>1</v>
      </c>
      <c r="F396" s="165" t="s">
        <v>674</v>
      </c>
      <c r="H396" s="166">
        <v>477.84825000000001</v>
      </c>
      <c r="L396" s="163"/>
      <c r="M396" s="167"/>
      <c r="N396" s="168"/>
      <c r="O396" s="168"/>
      <c r="P396" s="168"/>
      <c r="Q396" s="168"/>
      <c r="R396" s="168"/>
      <c r="S396" s="168"/>
      <c r="T396" s="169"/>
      <c r="AT396" s="164" t="s">
        <v>169</v>
      </c>
      <c r="AU396" s="164" t="s">
        <v>80</v>
      </c>
      <c r="AV396" s="14" t="s">
        <v>82</v>
      </c>
      <c r="AW396" s="14" t="s">
        <v>171</v>
      </c>
      <c r="AX396" s="14" t="s">
        <v>72</v>
      </c>
      <c r="AY396" s="164" t="s">
        <v>157</v>
      </c>
    </row>
    <row r="397" spans="1:65" s="15" customFormat="1" x14ac:dyDescent="0.2">
      <c r="B397" s="170"/>
      <c r="D397" s="153" t="s">
        <v>169</v>
      </c>
      <c r="E397" s="171" t="s">
        <v>1</v>
      </c>
      <c r="F397" s="172" t="s">
        <v>175</v>
      </c>
      <c r="H397" s="173">
        <v>3069.3232499999999</v>
      </c>
      <c r="L397" s="170"/>
      <c r="M397" s="174"/>
      <c r="N397" s="175"/>
      <c r="O397" s="175"/>
      <c r="P397" s="175"/>
      <c r="Q397" s="175"/>
      <c r="R397" s="175"/>
      <c r="S397" s="175"/>
      <c r="T397" s="176"/>
      <c r="AT397" s="171" t="s">
        <v>169</v>
      </c>
      <c r="AU397" s="171" t="s">
        <v>80</v>
      </c>
      <c r="AV397" s="15" t="s">
        <v>165</v>
      </c>
      <c r="AW397" s="15" t="s">
        <v>171</v>
      </c>
      <c r="AX397" s="15" t="s">
        <v>80</v>
      </c>
      <c r="AY397" s="171" t="s">
        <v>157</v>
      </c>
    </row>
    <row r="398" spans="1:65" s="2" customFormat="1" ht="232.15" customHeight="1" x14ac:dyDescent="0.2">
      <c r="A398" s="29"/>
      <c r="B398" s="140"/>
      <c r="C398" s="141" t="s">
        <v>675</v>
      </c>
      <c r="D398" s="141" t="s">
        <v>160</v>
      </c>
      <c r="E398" s="142" t="s">
        <v>386</v>
      </c>
      <c r="F398" s="143" t="s">
        <v>676</v>
      </c>
      <c r="G398" s="144" t="s">
        <v>186</v>
      </c>
      <c r="H398" s="145">
        <v>3069.3229999999999</v>
      </c>
      <c r="I398" s="146"/>
      <c r="J398" s="146">
        <f>ROUND(I398*H398,2)</f>
        <v>0</v>
      </c>
      <c r="K398" s="143" t="s">
        <v>164</v>
      </c>
      <c r="L398" s="30"/>
      <c r="M398" s="147" t="s">
        <v>1</v>
      </c>
      <c r="N398" s="148" t="s">
        <v>37</v>
      </c>
      <c r="O398" s="149">
        <v>0</v>
      </c>
      <c r="P398" s="149">
        <f>O398*H398</f>
        <v>0</v>
      </c>
      <c r="Q398" s="149">
        <v>0</v>
      </c>
      <c r="R398" s="149">
        <f>Q398*H398</f>
        <v>0</v>
      </c>
      <c r="S398" s="149">
        <v>0</v>
      </c>
      <c r="T398" s="150">
        <f>S398*H398</f>
        <v>0</v>
      </c>
      <c r="U398" s="29"/>
      <c r="V398" s="29"/>
      <c r="W398" s="29"/>
      <c r="X398" s="29"/>
      <c r="Y398" s="29"/>
      <c r="Z398" s="29"/>
      <c r="AA398" s="29"/>
      <c r="AB398" s="29"/>
      <c r="AC398" s="29"/>
      <c r="AD398" s="29"/>
      <c r="AE398" s="29"/>
      <c r="AR398" s="151" t="s">
        <v>331</v>
      </c>
      <c r="AT398" s="151" t="s">
        <v>160</v>
      </c>
      <c r="AU398" s="151" t="s">
        <v>80</v>
      </c>
      <c r="AY398" s="17" t="s">
        <v>157</v>
      </c>
      <c r="BE398" s="152">
        <f>IF(N398="základní",J398,0)</f>
        <v>0</v>
      </c>
      <c r="BF398" s="152">
        <f>IF(N398="snížená",J398,0)</f>
        <v>0</v>
      </c>
      <c r="BG398" s="152">
        <f>IF(N398="zákl. přenesená",J398,0)</f>
        <v>0</v>
      </c>
      <c r="BH398" s="152">
        <f>IF(N398="sníž. přenesená",J398,0)</f>
        <v>0</v>
      </c>
      <c r="BI398" s="152">
        <f>IF(N398="nulová",J398,0)</f>
        <v>0</v>
      </c>
      <c r="BJ398" s="17" t="s">
        <v>80</v>
      </c>
      <c r="BK398" s="152">
        <f>ROUND(I398*H398,2)</f>
        <v>0</v>
      </c>
      <c r="BL398" s="17" t="s">
        <v>331</v>
      </c>
      <c r="BM398" s="151" t="s">
        <v>677</v>
      </c>
    </row>
    <row r="399" spans="1:65" s="2" customFormat="1" ht="117" x14ac:dyDescent="0.2">
      <c r="A399" s="29"/>
      <c r="B399" s="30"/>
      <c r="C399" s="29"/>
      <c r="D399" s="153" t="s">
        <v>167</v>
      </c>
      <c r="E399" s="29"/>
      <c r="F399" s="154" t="s">
        <v>636</v>
      </c>
      <c r="G399" s="29"/>
      <c r="H399" s="29"/>
      <c r="I399" s="29"/>
      <c r="J399" s="29"/>
      <c r="K399" s="29"/>
      <c r="L399" s="30"/>
      <c r="M399" s="155"/>
      <c r="N399" s="156"/>
      <c r="O399" s="55"/>
      <c r="P399" s="55"/>
      <c r="Q399" s="55"/>
      <c r="R399" s="55"/>
      <c r="S399" s="55"/>
      <c r="T399" s="56"/>
      <c r="U399" s="29"/>
      <c r="V399" s="29"/>
      <c r="W399" s="29"/>
      <c r="X399" s="29"/>
      <c r="Y399" s="29"/>
      <c r="Z399" s="29"/>
      <c r="AA399" s="29"/>
      <c r="AB399" s="29"/>
      <c r="AC399" s="29"/>
      <c r="AD399" s="29"/>
      <c r="AE399" s="29"/>
      <c r="AT399" s="17" t="s">
        <v>167</v>
      </c>
      <c r="AU399" s="17" t="s">
        <v>80</v>
      </c>
    </row>
    <row r="400" spans="1:65" s="13" customFormat="1" x14ac:dyDescent="0.2">
      <c r="B400" s="157"/>
      <c r="D400" s="153" t="s">
        <v>169</v>
      </c>
      <c r="E400" s="158" t="s">
        <v>1</v>
      </c>
      <c r="F400" s="159" t="s">
        <v>672</v>
      </c>
      <c r="H400" s="158" t="s">
        <v>1</v>
      </c>
      <c r="L400" s="157"/>
      <c r="M400" s="160"/>
      <c r="N400" s="161"/>
      <c r="O400" s="161"/>
      <c r="P400" s="161"/>
      <c r="Q400" s="161"/>
      <c r="R400" s="161"/>
      <c r="S400" s="161"/>
      <c r="T400" s="162"/>
      <c r="AT400" s="158" t="s">
        <v>169</v>
      </c>
      <c r="AU400" s="158" t="s">
        <v>80</v>
      </c>
      <c r="AV400" s="13" t="s">
        <v>80</v>
      </c>
      <c r="AW400" s="13" t="s">
        <v>171</v>
      </c>
      <c r="AX400" s="13" t="s">
        <v>72</v>
      </c>
      <c r="AY400" s="158" t="s">
        <v>157</v>
      </c>
    </row>
    <row r="401" spans="1:65" s="14" customFormat="1" x14ac:dyDescent="0.2">
      <c r="B401" s="163"/>
      <c r="D401" s="153" t="s">
        <v>169</v>
      </c>
      <c r="E401" s="164" t="s">
        <v>1</v>
      </c>
      <c r="F401" s="165" t="s">
        <v>673</v>
      </c>
      <c r="H401" s="166">
        <v>2591.4749999999999</v>
      </c>
      <c r="L401" s="163"/>
      <c r="M401" s="167"/>
      <c r="N401" s="168"/>
      <c r="O401" s="168"/>
      <c r="P401" s="168"/>
      <c r="Q401" s="168"/>
      <c r="R401" s="168"/>
      <c r="S401" s="168"/>
      <c r="T401" s="169"/>
      <c r="AT401" s="164" t="s">
        <v>169</v>
      </c>
      <c r="AU401" s="164" t="s">
        <v>80</v>
      </c>
      <c r="AV401" s="14" t="s">
        <v>82</v>
      </c>
      <c r="AW401" s="14" t="s">
        <v>171</v>
      </c>
      <c r="AX401" s="14" t="s">
        <v>72</v>
      </c>
      <c r="AY401" s="164" t="s">
        <v>157</v>
      </c>
    </row>
    <row r="402" spans="1:65" s="14" customFormat="1" x14ac:dyDescent="0.2">
      <c r="B402" s="163"/>
      <c r="D402" s="153" t="s">
        <v>169</v>
      </c>
      <c r="E402" s="164" t="s">
        <v>1</v>
      </c>
      <c r="F402" s="165" t="s">
        <v>674</v>
      </c>
      <c r="H402" s="166">
        <v>477.84825000000001</v>
      </c>
      <c r="L402" s="163"/>
      <c r="M402" s="167"/>
      <c r="N402" s="168"/>
      <c r="O402" s="168"/>
      <c r="P402" s="168"/>
      <c r="Q402" s="168"/>
      <c r="R402" s="168"/>
      <c r="S402" s="168"/>
      <c r="T402" s="169"/>
      <c r="AT402" s="164" t="s">
        <v>169</v>
      </c>
      <c r="AU402" s="164" t="s">
        <v>80</v>
      </c>
      <c r="AV402" s="14" t="s">
        <v>82</v>
      </c>
      <c r="AW402" s="14" t="s">
        <v>171</v>
      </c>
      <c r="AX402" s="14" t="s">
        <v>72</v>
      </c>
      <c r="AY402" s="164" t="s">
        <v>157</v>
      </c>
    </row>
    <row r="403" spans="1:65" s="15" customFormat="1" x14ac:dyDescent="0.2">
      <c r="B403" s="170"/>
      <c r="D403" s="153" t="s">
        <v>169</v>
      </c>
      <c r="E403" s="171" t="s">
        <v>1</v>
      </c>
      <c r="F403" s="172" t="s">
        <v>175</v>
      </c>
      <c r="H403" s="173">
        <v>3069.3232499999999</v>
      </c>
      <c r="L403" s="170"/>
      <c r="M403" s="174"/>
      <c r="N403" s="175"/>
      <c r="O403" s="175"/>
      <c r="P403" s="175"/>
      <c r="Q403" s="175"/>
      <c r="R403" s="175"/>
      <c r="S403" s="175"/>
      <c r="T403" s="176"/>
      <c r="AT403" s="171" t="s">
        <v>169</v>
      </c>
      <c r="AU403" s="171" t="s">
        <v>80</v>
      </c>
      <c r="AV403" s="15" t="s">
        <v>165</v>
      </c>
      <c r="AW403" s="15" t="s">
        <v>171</v>
      </c>
      <c r="AX403" s="15" t="s">
        <v>80</v>
      </c>
      <c r="AY403" s="171" t="s">
        <v>157</v>
      </c>
    </row>
    <row r="404" spans="1:65" s="2" customFormat="1" ht="90" customHeight="1" x14ac:dyDescent="0.2">
      <c r="A404" s="29"/>
      <c r="B404" s="140"/>
      <c r="C404" s="141" t="s">
        <v>678</v>
      </c>
      <c r="D404" s="141" t="s">
        <v>160</v>
      </c>
      <c r="E404" s="142" t="s">
        <v>679</v>
      </c>
      <c r="F404" s="143" t="s">
        <v>680</v>
      </c>
      <c r="G404" s="144" t="s">
        <v>186</v>
      </c>
      <c r="H404" s="145">
        <v>3872.0219999999999</v>
      </c>
      <c r="I404" s="146"/>
      <c r="J404" s="146">
        <f>ROUND(I404*H404,2)</f>
        <v>0</v>
      </c>
      <c r="K404" s="143" t="s">
        <v>164</v>
      </c>
      <c r="L404" s="30"/>
      <c r="M404" s="147" t="s">
        <v>1</v>
      </c>
      <c r="N404" s="148" t="s">
        <v>37</v>
      </c>
      <c r="O404" s="149">
        <v>0</v>
      </c>
      <c r="P404" s="149">
        <f>O404*H404</f>
        <v>0</v>
      </c>
      <c r="Q404" s="149">
        <v>0</v>
      </c>
      <c r="R404" s="149">
        <f>Q404*H404</f>
        <v>0</v>
      </c>
      <c r="S404" s="149">
        <v>0</v>
      </c>
      <c r="T404" s="150">
        <f>S404*H404</f>
        <v>0</v>
      </c>
      <c r="U404" s="29"/>
      <c r="V404" s="29"/>
      <c r="W404" s="29"/>
      <c r="X404" s="29"/>
      <c r="Y404" s="29"/>
      <c r="Z404" s="29"/>
      <c r="AA404" s="29"/>
      <c r="AB404" s="29"/>
      <c r="AC404" s="29"/>
      <c r="AD404" s="29"/>
      <c r="AE404" s="29"/>
      <c r="AR404" s="151" t="s">
        <v>331</v>
      </c>
      <c r="AT404" s="151" t="s">
        <v>160</v>
      </c>
      <c r="AU404" s="151" t="s">
        <v>80</v>
      </c>
      <c r="AY404" s="17" t="s">
        <v>157</v>
      </c>
      <c r="BE404" s="152">
        <f>IF(N404="základní",J404,0)</f>
        <v>0</v>
      </c>
      <c r="BF404" s="152">
        <f>IF(N404="snížená",J404,0)</f>
        <v>0</v>
      </c>
      <c r="BG404" s="152">
        <f>IF(N404="zákl. přenesená",J404,0)</f>
        <v>0</v>
      </c>
      <c r="BH404" s="152">
        <f>IF(N404="sníž. přenesená",J404,0)</f>
        <v>0</v>
      </c>
      <c r="BI404" s="152">
        <f>IF(N404="nulová",J404,0)</f>
        <v>0</v>
      </c>
      <c r="BJ404" s="17" t="s">
        <v>80</v>
      </c>
      <c r="BK404" s="152">
        <f>ROUND(I404*H404,2)</f>
        <v>0</v>
      </c>
      <c r="BL404" s="17" t="s">
        <v>331</v>
      </c>
      <c r="BM404" s="151" t="s">
        <v>681</v>
      </c>
    </row>
    <row r="405" spans="1:65" s="2" customFormat="1" ht="58.5" x14ac:dyDescent="0.2">
      <c r="A405" s="29"/>
      <c r="B405" s="30"/>
      <c r="C405" s="29"/>
      <c r="D405" s="153" t="s">
        <v>167</v>
      </c>
      <c r="E405" s="29"/>
      <c r="F405" s="154" t="s">
        <v>405</v>
      </c>
      <c r="G405" s="29"/>
      <c r="H405" s="29"/>
      <c r="I405" s="29"/>
      <c r="J405" s="29"/>
      <c r="K405" s="29"/>
      <c r="L405" s="30"/>
      <c r="M405" s="155"/>
      <c r="N405" s="156"/>
      <c r="O405" s="55"/>
      <c r="P405" s="55"/>
      <c r="Q405" s="55"/>
      <c r="R405" s="55"/>
      <c r="S405" s="55"/>
      <c r="T405" s="56"/>
      <c r="U405" s="29"/>
      <c r="V405" s="29"/>
      <c r="W405" s="29"/>
      <c r="X405" s="29"/>
      <c r="Y405" s="29"/>
      <c r="Z405" s="29"/>
      <c r="AA405" s="29"/>
      <c r="AB405" s="29"/>
      <c r="AC405" s="29"/>
      <c r="AD405" s="29"/>
      <c r="AE405" s="29"/>
      <c r="AT405" s="17" t="s">
        <v>167</v>
      </c>
      <c r="AU405" s="17" t="s">
        <v>80</v>
      </c>
    </row>
    <row r="406" spans="1:65" s="14" customFormat="1" x14ac:dyDescent="0.2">
      <c r="B406" s="163"/>
      <c r="D406" s="153" t="s">
        <v>169</v>
      </c>
      <c r="E406" s="164" t="s">
        <v>1</v>
      </c>
      <c r="F406" s="165" t="s">
        <v>682</v>
      </c>
      <c r="H406" s="166">
        <v>3872.0219999999999</v>
      </c>
      <c r="L406" s="163"/>
      <c r="M406" s="167"/>
      <c r="N406" s="168"/>
      <c r="O406" s="168"/>
      <c r="P406" s="168"/>
      <c r="Q406" s="168"/>
      <c r="R406" s="168"/>
      <c r="S406" s="168"/>
      <c r="T406" s="169"/>
      <c r="AT406" s="164" t="s">
        <v>169</v>
      </c>
      <c r="AU406" s="164" t="s">
        <v>80</v>
      </c>
      <c r="AV406" s="14" t="s">
        <v>82</v>
      </c>
      <c r="AW406" s="14" t="s">
        <v>171</v>
      </c>
      <c r="AX406" s="14" t="s">
        <v>80</v>
      </c>
      <c r="AY406" s="164" t="s">
        <v>157</v>
      </c>
    </row>
    <row r="407" spans="1:65" s="2" customFormat="1" ht="90" customHeight="1" x14ac:dyDescent="0.2">
      <c r="A407" s="29"/>
      <c r="B407" s="140"/>
      <c r="C407" s="141" t="s">
        <v>683</v>
      </c>
      <c r="D407" s="141" t="s">
        <v>160</v>
      </c>
      <c r="E407" s="142" t="s">
        <v>402</v>
      </c>
      <c r="F407" s="143" t="s">
        <v>403</v>
      </c>
      <c r="G407" s="144" t="s">
        <v>186</v>
      </c>
      <c r="H407" s="145">
        <v>5.0359999999999996</v>
      </c>
      <c r="I407" s="146"/>
      <c r="J407" s="146">
        <f>ROUND(I407*H407,2)</f>
        <v>0</v>
      </c>
      <c r="K407" s="143" t="s">
        <v>164</v>
      </c>
      <c r="L407" s="30"/>
      <c r="M407" s="147" t="s">
        <v>1</v>
      </c>
      <c r="N407" s="148" t="s">
        <v>37</v>
      </c>
      <c r="O407" s="149">
        <v>0</v>
      </c>
      <c r="P407" s="149">
        <f>O407*H407</f>
        <v>0</v>
      </c>
      <c r="Q407" s="149">
        <v>0</v>
      </c>
      <c r="R407" s="149">
        <f>Q407*H407</f>
        <v>0</v>
      </c>
      <c r="S407" s="149">
        <v>0</v>
      </c>
      <c r="T407" s="150">
        <f>S407*H407</f>
        <v>0</v>
      </c>
      <c r="U407" s="29"/>
      <c r="V407" s="29"/>
      <c r="W407" s="29"/>
      <c r="X407" s="29"/>
      <c r="Y407" s="29"/>
      <c r="Z407" s="29"/>
      <c r="AA407" s="29"/>
      <c r="AB407" s="29"/>
      <c r="AC407" s="29"/>
      <c r="AD407" s="29"/>
      <c r="AE407" s="29"/>
      <c r="AR407" s="151" t="s">
        <v>331</v>
      </c>
      <c r="AT407" s="151" t="s">
        <v>160</v>
      </c>
      <c r="AU407" s="151" t="s">
        <v>80</v>
      </c>
      <c r="AY407" s="17" t="s">
        <v>157</v>
      </c>
      <c r="BE407" s="152">
        <f>IF(N407="základní",J407,0)</f>
        <v>0</v>
      </c>
      <c r="BF407" s="152">
        <f>IF(N407="snížená",J407,0)</f>
        <v>0</v>
      </c>
      <c r="BG407" s="152">
        <f>IF(N407="zákl. přenesená",J407,0)</f>
        <v>0</v>
      </c>
      <c r="BH407" s="152">
        <f>IF(N407="sníž. přenesená",J407,0)</f>
        <v>0</v>
      </c>
      <c r="BI407" s="152">
        <f>IF(N407="nulová",J407,0)</f>
        <v>0</v>
      </c>
      <c r="BJ407" s="17" t="s">
        <v>80</v>
      </c>
      <c r="BK407" s="152">
        <f>ROUND(I407*H407,2)</f>
        <v>0</v>
      </c>
      <c r="BL407" s="17" t="s">
        <v>331</v>
      </c>
      <c r="BM407" s="151" t="s">
        <v>404</v>
      </c>
    </row>
    <row r="408" spans="1:65" s="2" customFormat="1" ht="58.5" x14ac:dyDescent="0.2">
      <c r="A408" s="29"/>
      <c r="B408" s="30"/>
      <c r="C408" s="29"/>
      <c r="D408" s="153" t="s">
        <v>167</v>
      </c>
      <c r="E408" s="29"/>
      <c r="F408" s="154" t="s">
        <v>405</v>
      </c>
      <c r="G408" s="29"/>
      <c r="H408" s="29"/>
      <c r="I408" s="29"/>
      <c r="J408" s="29"/>
      <c r="K408" s="29"/>
      <c r="L408" s="30"/>
      <c r="M408" s="155"/>
      <c r="N408" s="156"/>
      <c r="O408" s="55"/>
      <c r="P408" s="55"/>
      <c r="Q408" s="55"/>
      <c r="R408" s="55"/>
      <c r="S408" s="55"/>
      <c r="T408" s="56"/>
      <c r="U408" s="29"/>
      <c r="V408" s="29"/>
      <c r="W408" s="29"/>
      <c r="X408" s="29"/>
      <c r="Y408" s="29"/>
      <c r="Z408" s="29"/>
      <c r="AA408" s="29"/>
      <c r="AB408" s="29"/>
      <c r="AC408" s="29"/>
      <c r="AD408" s="29"/>
      <c r="AE408" s="29"/>
      <c r="AT408" s="17" t="s">
        <v>167</v>
      </c>
      <c r="AU408" s="17" t="s">
        <v>80</v>
      </c>
    </row>
    <row r="409" spans="1:65" s="13" customFormat="1" x14ac:dyDescent="0.2">
      <c r="B409" s="157"/>
      <c r="D409" s="153" t="s">
        <v>169</v>
      </c>
      <c r="E409" s="158" t="s">
        <v>1</v>
      </c>
      <c r="F409" s="159" t="s">
        <v>474</v>
      </c>
      <c r="H409" s="158" t="s">
        <v>1</v>
      </c>
      <c r="L409" s="157"/>
      <c r="M409" s="160"/>
      <c r="N409" s="161"/>
      <c r="O409" s="161"/>
      <c r="P409" s="161"/>
      <c r="Q409" s="161"/>
      <c r="R409" s="161"/>
      <c r="S409" s="161"/>
      <c r="T409" s="162"/>
      <c r="AT409" s="158" t="s">
        <v>169</v>
      </c>
      <c r="AU409" s="158" t="s">
        <v>80</v>
      </c>
      <c r="AV409" s="13" t="s">
        <v>80</v>
      </c>
      <c r="AW409" s="13" t="s">
        <v>171</v>
      </c>
      <c r="AX409" s="13" t="s">
        <v>72</v>
      </c>
      <c r="AY409" s="158" t="s">
        <v>157</v>
      </c>
    </row>
    <row r="410" spans="1:65" s="14" customFormat="1" ht="22.5" x14ac:dyDescent="0.2">
      <c r="B410" s="163"/>
      <c r="D410" s="153" t="s">
        <v>169</v>
      </c>
      <c r="E410" s="164" t="s">
        <v>1</v>
      </c>
      <c r="F410" s="165" t="s">
        <v>651</v>
      </c>
      <c r="H410" s="166">
        <v>2.6800883199999999</v>
      </c>
      <c r="L410" s="163"/>
      <c r="M410" s="167"/>
      <c r="N410" s="168"/>
      <c r="O410" s="168"/>
      <c r="P410" s="168"/>
      <c r="Q410" s="168"/>
      <c r="R410" s="168"/>
      <c r="S410" s="168"/>
      <c r="T410" s="169"/>
      <c r="AT410" s="164" t="s">
        <v>169</v>
      </c>
      <c r="AU410" s="164" t="s">
        <v>80</v>
      </c>
      <c r="AV410" s="14" t="s">
        <v>82</v>
      </c>
      <c r="AW410" s="14" t="s">
        <v>171</v>
      </c>
      <c r="AX410" s="14" t="s">
        <v>72</v>
      </c>
      <c r="AY410" s="164" t="s">
        <v>157</v>
      </c>
    </row>
    <row r="411" spans="1:65" s="14" customFormat="1" ht="22.5" x14ac:dyDescent="0.2">
      <c r="B411" s="163"/>
      <c r="D411" s="153" t="s">
        <v>169</v>
      </c>
      <c r="E411" s="164" t="s">
        <v>1</v>
      </c>
      <c r="F411" s="165" t="s">
        <v>652</v>
      </c>
      <c r="H411" s="166">
        <v>2.3561215999999998</v>
      </c>
      <c r="L411" s="163"/>
      <c r="M411" s="167"/>
      <c r="N411" s="168"/>
      <c r="O411" s="168"/>
      <c r="P411" s="168"/>
      <c r="Q411" s="168"/>
      <c r="R411" s="168"/>
      <c r="S411" s="168"/>
      <c r="T411" s="169"/>
      <c r="AT411" s="164" t="s">
        <v>169</v>
      </c>
      <c r="AU411" s="164" t="s">
        <v>80</v>
      </c>
      <c r="AV411" s="14" t="s">
        <v>82</v>
      </c>
      <c r="AW411" s="14" t="s">
        <v>171</v>
      </c>
      <c r="AX411" s="14" t="s">
        <v>72</v>
      </c>
      <c r="AY411" s="164" t="s">
        <v>157</v>
      </c>
    </row>
    <row r="412" spans="1:65" s="15" customFormat="1" x14ac:dyDescent="0.2">
      <c r="B412" s="170"/>
      <c r="D412" s="153" t="s">
        <v>169</v>
      </c>
      <c r="E412" s="171" t="s">
        <v>1</v>
      </c>
      <c r="F412" s="172" t="s">
        <v>175</v>
      </c>
      <c r="H412" s="173">
        <v>5.0362099199999992</v>
      </c>
      <c r="L412" s="170"/>
      <c r="M412" s="174"/>
      <c r="N412" s="175"/>
      <c r="O412" s="175"/>
      <c r="P412" s="175"/>
      <c r="Q412" s="175"/>
      <c r="R412" s="175"/>
      <c r="S412" s="175"/>
      <c r="T412" s="176"/>
      <c r="AT412" s="171" t="s">
        <v>169</v>
      </c>
      <c r="AU412" s="171" t="s">
        <v>80</v>
      </c>
      <c r="AV412" s="15" t="s">
        <v>165</v>
      </c>
      <c r="AW412" s="15" t="s">
        <v>171</v>
      </c>
      <c r="AX412" s="15" t="s">
        <v>80</v>
      </c>
      <c r="AY412" s="171" t="s">
        <v>157</v>
      </c>
    </row>
    <row r="413" spans="1:65" s="2" customFormat="1" ht="90" customHeight="1" x14ac:dyDescent="0.2">
      <c r="A413" s="29"/>
      <c r="B413" s="140"/>
      <c r="C413" s="141" t="s">
        <v>684</v>
      </c>
      <c r="D413" s="141" t="s">
        <v>160</v>
      </c>
      <c r="E413" s="142" t="s">
        <v>407</v>
      </c>
      <c r="F413" s="143" t="s">
        <v>408</v>
      </c>
      <c r="G413" s="144" t="s">
        <v>186</v>
      </c>
      <c r="H413" s="145">
        <v>1373.463</v>
      </c>
      <c r="I413" s="146"/>
      <c r="J413" s="146">
        <f>ROUND(I413*H413,2)</f>
        <v>0</v>
      </c>
      <c r="K413" s="143" t="s">
        <v>164</v>
      </c>
      <c r="L413" s="30"/>
      <c r="M413" s="147" t="s">
        <v>1</v>
      </c>
      <c r="N413" s="148" t="s">
        <v>37</v>
      </c>
      <c r="O413" s="149">
        <v>0</v>
      </c>
      <c r="P413" s="149">
        <f>O413*H413</f>
        <v>0</v>
      </c>
      <c r="Q413" s="149">
        <v>0</v>
      </c>
      <c r="R413" s="149">
        <f>Q413*H413</f>
        <v>0</v>
      </c>
      <c r="S413" s="149">
        <v>0</v>
      </c>
      <c r="T413" s="150">
        <f>S413*H413</f>
        <v>0</v>
      </c>
      <c r="U413" s="29"/>
      <c r="V413" s="29"/>
      <c r="W413" s="29"/>
      <c r="X413" s="29"/>
      <c r="Y413" s="29"/>
      <c r="Z413" s="29"/>
      <c r="AA413" s="29"/>
      <c r="AB413" s="29"/>
      <c r="AC413" s="29"/>
      <c r="AD413" s="29"/>
      <c r="AE413" s="29"/>
      <c r="AR413" s="151" t="s">
        <v>331</v>
      </c>
      <c r="AT413" s="151" t="s">
        <v>160</v>
      </c>
      <c r="AU413" s="151" t="s">
        <v>80</v>
      </c>
      <c r="AY413" s="17" t="s">
        <v>157</v>
      </c>
      <c r="BE413" s="152">
        <f>IF(N413="základní",J413,0)</f>
        <v>0</v>
      </c>
      <c r="BF413" s="152">
        <f>IF(N413="snížená",J413,0)</f>
        <v>0</v>
      </c>
      <c r="BG413" s="152">
        <f>IF(N413="zákl. přenesená",J413,0)</f>
        <v>0</v>
      </c>
      <c r="BH413" s="152">
        <f>IF(N413="sníž. přenesená",J413,0)</f>
        <v>0</v>
      </c>
      <c r="BI413" s="152">
        <f>IF(N413="nulová",J413,0)</f>
        <v>0</v>
      </c>
      <c r="BJ413" s="17" t="s">
        <v>80</v>
      </c>
      <c r="BK413" s="152">
        <f>ROUND(I413*H413,2)</f>
        <v>0</v>
      </c>
      <c r="BL413" s="17" t="s">
        <v>331</v>
      </c>
      <c r="BM413" s="151" t="s">
        <v>409</v>
      </c>
    </row>
    <row r="414" spans="1:65" s="2" customFormat="1" ht="58.5" x14ac:dyDescent="0.2">
      <c r="A414" s="29"/>
      <c r="B414" s="30"/>
      <c r="C414" s="29"/>
      <c r="D414" s="153" t="s">
        <v>167</v>
      </c>
      <c r="E414" s="29"/>
      <c r="F414" s="154" t="s">
        <v>405</v>
      </c>
      <c r="G414" s="29"/>
      <c r="H414" s="29"/>
      <c r="I414" s="29"/>
      <c r="J414" s="29"/>
      <c r="K414" s="29"/>
      <c r="L414" s="30"/>
      <c r="M414" s="155"/>
      <c r="N414" s="156"/>
      <c r="O414" s="55"/>
      <c r="P414" s="55"/>
      <c r="Q414" s="55"/>
      <c r="R414" s="55"/>
      <c r="S414" s="55"/>
      <c r="T414" s="56"/>
      <c r="U414" s="29"/>
      <c r="V414" s="29"/>
      <c r="W414" s="29"/>
      <c r="X414" s="29"/>
      <c r="Y414" s="29"/>
      <c r="Z414" s="29"/>
      <c r="AA414" s="29"/>
      <c r="AB414" s="29"/>
      <c r="AC414" s="29"/>
      <c r="AD414" s="29"/>
      <c r="AE414" s="29"/>
      <c r="AT414" s="17" t="s">
        <v>167</v>
      </c>
      <c r="AU414" s="17" t="s">
        <v>80</v>
      </c>
    </row>
    <row r="415" spans="1:65" s="13" customFormat="1" x14ac:dyDescent="0.2">
      <c r="B415" s="157"/>
      <c r="D415" s="153" t="s">
        <v>169</v>
      </c>
      <c r="E415" s="158" t="s">
        <v>1</v>
      </c>
      <c r="F415" s="159" t="s">
        <v>474</v>
      </c>
      <c r="H415" s="158" t="s">
        <v>1</v>
      </c>
      <c r="L415" s="157"/>
      <c r="M415" s="160"/>
      <c r="N415" s="161"/>
      <c r="O415" s="161"/>
      <c r="P415" s="161"/>
      <c r="Q415" s="161"/>
      <c r="R415" s="161"/>
      <c r="S415" s="161"/>
      <c r="T415" s="162"/>
      <c r="AT415" s="158" t="s">
        <v>169</v>
      </c>
      <c r="AU415" s="158" t="s">
        <v>80</v>
      </c>
      <c r="AV415" s="13" t="s">
        <v>80</v>
      </c>
      <c r="AW415" s="13" t="s">
        <v>171</v>
      </c>
      <c r="AX415" s="13" t="s">
        <v>72</v>
      </c>
      <c r="AY415" s="158" t="s">
        <v>157</v>
      </c>
    </row>
    <row r="416" spans="1:65" s="14" customFormat="1" x14ac:dyDescent="0.2">
      <c r="B416" s="163"/>
      <c r="D416" s="153" t="s">
        <v>169</v>
      </c>
      <c r="E416" s="164" t="s">
        <v>1</v>
      </c>
      <c r="F416" s="165" t="s">
        <v>685</v>
      </c>
      <c r="H416" s="166">
        <v>1951.1632</v>
      </c>
      <c r="L416" s="163"/>
      <c r="M416" s="167"/>
      <c r="N416" s="168"/>
      <c r="O416" s="168"/>
      <c r="P416" s="168"/>
      <c r="Q416" s="168"/>
      <c r="R416" s="168"/>
      <c r="S416" s="168"/>
      <c r="T416" s="169"/>
      <c r="AT416" s="164" t="s">
        <v>169</v>
      </c>
      <c r="AU416" s="164" t="s">
        <v>80</v>
      </c>
      <c r="AV416" s="14" t="s">
        <v>82</v>
      </c>
      <c r="AW416" s="14" t="s">
        <v>171</v>
      </c>
      <c r="AX416" s="14" t="s">
        <v>72</v>
      </c>
      <c r="AY416" s="164" t="s">
        <v>157</v>
      </c>
    </row>
    <row r="417" spans="1:65" s="14" customFormat="1" x14ac:dyDescent="0.2">
      <c r="B417" s="163"/>
      <c r="D417" s="153" t="s">
        <v>169</v>
      </c>
      <c r="E417" s="164" t="s">
        <v>1</v>
      </c>
      <c r="F417" s="165" t="s">
        <v>686</v>
      </c>
      <c r="H417" s="166">
        <v>-577.70000000000005</v>
      </c>
      <c r="L417" s="163"/>
      <c r="M417" s="167"/>
      <c r="N417" s="168"/>
      <c r="O417" s="168"/>
      <c r="P417" s="168"/>
      <c r="Q417" s="168"/>
      <c r="R417" s="168"/>
      <c r="S417" s="168"/>
      <c r="T417" s="169"/>
      <c r="AT417" s="164" t="s">
        <v>169</v>
      </c>
      <c r="AU417" s="164" t="s">
        <v>80</v>
      </c>
      <c r="AV417" s="14" t="s">
        <v>82</v>
      </c>
      <c r="AW417" s="14" t="s">
        <v>171</v>
      </c>
      <c r="AX417" s="14" t="s">
        <v>72</v>
      </c>
      <c r="AY417" s="164" t="s">
        <v>157</v>
      </c>
    </row>
    <row r="418" spans="1:65" s="15" customFormat="1" x14ac:dyDescent="0.2">
      <c r="B418" s="170"/>
      <c r="D418" s="153" t="s">
        <v>169</v>
      </c>
      <c r="E418" s="171" t="s">
        <v>1</v>
      </c>
      <c r="F418" s="172" t="s">
        <v>175</v>
      </c>
      <c r="H418" s="173">
        <v>1373.4631999999999</v>
      </c>
      <c r="L418" s="170"/>
      <c r="M418" s="174"/>
      <c r="N418" s="175"/>
      <c r="O418" s="175"/>
      <c r="P418" s="175"/>
      <c r="Q418" s="175"/>
      <c r="R418" s="175"/>
      <c r="S418" s="175"/>
      <c r="T418" s="176"/>
      <c r="AT418" s="171" t="s">
        <v>169</v>
      </c>
      <c r="AU418" s="171" t="s">
        <v>80</v>
      </c>
      <c r="AV418" s="15" t="s">
        <v>165</v>
      </c>
      <c r="AW418" s="15" t="s">
        <v>171</v>
      </c>
      <c r="AX418" s="15" t="s">
        <v>80</v>
      </c>
      <c r="AY418" s="171" t="s">
        <v>157</v>
      </c>
    </row>
    <row r="419" spans="1:65" s="12" customFormat="1" ht="25.9" customHeight="1" x14ac:dyDescent="0.2">
      <c r="B419" s="128"/>
      <c r="D419" s="129" t="s">
        <v>71</v>
      </c>
      <c r="E419" s="130" t="s">
        <v>411</v>
      </c>
      <c r="F419" s="130" t="s">
        <v>412</v>
      </c>
      <c r="J419" s="131">
        <f>BK419</f>
        <v>0</v>
      </c>
      <c r="L419" s="128"/>
      <c r="M419" s="132"/>
      <c r="N419" s="133"/>
      <c r="O419" s="133"/>
      <c r="P419" s="134">
        <f>SUM(P420:P471)</f>
        <v>0</v>
      </c>
      <c r="Q419" s="133"/>
      <c r="R419" s="134">
        <f>SUM(R420:R471)</f>
        <v>0</v>
      </c>
      <c r="S419" s="133"/>
      <c r="T419" s="135">
        <f>SUM(T420:T471)</f>
        <v>0</v>
      </c>
      <c r="AR419" s="129" t="s">
        <v>158</v>
      </c>
      <c r="AT419" s="136" t="s">
        <v>71</v>
      </c>
      <c r="AU419" s="136" t="s">
        <v>72</v>
      </c>
      <c r="AY419" s="129" t="s">
        <v>157</v>
      </c>
      <c r="BK419" s="137">
        <f>SUM(BK420:BK471)</f>
        <v>0</v>
      </c>
    </row>
    <row r="420" spans="1:65" s="2" customFormat="1" ht="21.75" customHeight="1" x14ac:dyDescent="0.2">
      <c r="A420" s="29"/>
      <c r="B420" s="140"/>
      <c r="C420" s="141" t="s">
        <v>687</v>
      </c>
      <c r="D420" s="141" t="s">
        <v>160</v>
      </c>
      <c r="E420" s="142" t="s">
        <v>414</v>
      </c>
      <c r="F420" s="143" t="s">
        <v>415</v>
      </c>
      <c r="G420" s="144" t="s">
        <v>416</v>
      </c>
      <c r="H420" s="145">
        <v>1</v>
      </c>
      <c r="I420" s="146"/>
      <c r="J420" s="146">
        <f>ROUND(I420*H420,2)</f>
        <v>0</v>
      </c>
      <c r="K420" s="143" t="s">
        <v>164</v>
      </c>
      <c r="L420" s="30"/>
      <c r="M420" s="147" t="s">
        <v>1</v>
      </c>
      <c r="N420" s="148" t="s">
        <v>37</v>
      </c>
      <c r="O420" s="149">
        <v>0</v>
      </c>
      <c r="P420" s="149">
        <f>O420*H420</f>
        <v>0</v>
      </c>
      <c r="Q420" s="149">
        <v>0</v>
      </c>
      <c r="R420" s="149">
        <f>Q420*H420</f>
        <v>0</v>
      </c>
      <c r="S420" s="149">
        <v>0</v>
      </c>
      <c r="T420" s="150">
        <f>S420*H420</f>
        <v>0</v>
      </c>
      <c r="U420" s="29"/>
      <c r="V420" s="29"/>
      <c r="W420" s="29"/>
      <c r="X420" s="29"/>
      <c r="Y420" s="29"/>
      <c r="Z420" s="29"/>
      <c r="AA420" s="29"/>
      <c r="AB420" s="29"/>
      <c r="AC420" s="29"/>
      <c r="AD420" s="29"/>
      <c r="AE420" s="29"/>
      <c r="AR420" s="151" t="s">
        <v>165</v>
      </c>
      <c r="AT420" s="151" t="s">
        <v>160</v>
      </c>
      <c r="AU420" s="151" t="s">
        <v>80</v>
      </c>
      <c r="AY420" s="17" t="s">
        <v>157</v>
      </c>
      <c r="BE420" s="152">
        <f>IF(N420="základní",J420,0)</f>
        <v>0</v>
      </c>
      <c r="BF420" s="152">
        <f>IF(N420="snížená",J420,0)</f>
        <v>0</v>
      </c>
      <c r="BG420" s="152">
        <f>IF(N420="zákl. přenesená",J420,0)</f>
        <v>0</v>
      </c>
      <c r="BH420" s="152">
        <f>IF(N420="sníž. přenesená",J420,0)</f>
        <v>0</v>
      </c>
      <c r="BI420" s="152">
        <f>IF(N420="nulová",J420,0)</f>
        <v>0</v>
      </c>
      <c r="BJ420" s="17" t="s">
        <v>80</v>
      </c>
      <c r="BK420" s="152">
        <f>ROUND(I420*H420,2)</f>
        <v>0</v>
      </c>
      <c r="BL420" s="17" t="s">
        <v>165</v>
      </c>
      <c r="BM420" s="151" t="s">
        <v>417</v>
      </c>
    </row>
    <row r="421" spans="1:65" s="2" customFormat="1" ht="24" x14ac:dyDescent="0.2">
      <c r="A421" s="29"/>
      <c r="B421" s="140"/>
      <c r="C421" s="141" t="s">
        <v>688</v>
      </c>
      <c r="D421" s="141" t="s">
        <v>160</v>
      </c>
      <c r="E421" s="142" t="s">
        <v>419</v>
      </c>
      <c r="F421" s="143" t="s">
        <v>420</v>
      </c>
      <c r="G421" s="144" t="s">
        <v>416</v>
      </c>
      <c r="H421" s="145">
        <v>1</v>
      </c>
      <c r="I421" s="146"/>
      <c r="J421" s="146">
        <f>ROUND(I421*H421,2)</f>
        <v>0</v>
      </c>
      <c r="K421" s="143" t="s">
        <v>164</v>
      </c>
      <c r="L421" s="30"/>
      <c r="M421" s="147" t="s">
        <v>1</v>
      </c>
      <c r="N421" s="148" t="s">
        <v>37</v>
      </c>
      <c r="O421" s="149">
        <v>0</v>
      </c>
      <c r="P421" s="149">
        <f>O421*H421</f>
        <v>0</v>
      </c>
      <c r="Q421" s="149">
        <v>0</v>
      </c>
      <c r="R421" s="149">
        <f>Q421*H421</f>
        <v>0</v>
      </c>
      <c r="S421" s="149">
        <v>0</v>
      </c>
      <c r="T421" s="150">
        <f>S421*H421</f>
        <v>0</v>
      </c>
      <c r="U421" s="29"/>
      <c r="V421" s="29"/>
      <c r="W421" s="29"/>
      <c r="X421" s="29"/>
      <c r="Y421" s="29"/>
      <c r="Z421" s="29"/>
      <c r="AA421" s="29"/>
      <c r="AB421" s="29"/>
      <c r="AC421" s="29"/>
      <c r="AD421" s="29"/>
      <c r="AE421" s="29"/>
      <c r="AR421" s="151" t="s">
        <v>165</v>
      </c>
      <c r="AT421" s="151" t="s">
        <v>160</v>
      </c>
      <c r="AU421" s="151" t="s">
        <v>80</v>
      </c>
      <c r="AY421" s="17" t="s">
        <v>157</v>
      </c>
      <c r="BE421" s="152">
        <f>IF(N421="základní",J421,0)</f>
        <v>0</v>
      </c>
      <c r="BF421" s="152">
        <f>IF(N421="snížená",J421,0)</f>
        <v>0</v>
      </c>
      <c r="BG421" s="152">
        <f>IF(N421="zákl. přenesená",J421,0)</f>
        <v>0</v>
      </c>
      <c r="BH421" s="152">
        <f>IF(N421="sníž. přenesená",J421,0)</f>
        <v>0</v>
      </c>
      <c r="BI421" s="152">
        <f>IF(N421="nulová",J421,0)</f>
        <v>0</v>
      </c>
      <c r="BJ421" s="17" t="s">
        <v>80</v>
      </c>
      <c r="BK421" s="152">
        <f>ROUND(I421*H421,2)</f>
        <v>0</v>
      </c>
      <c r="BL421" s="17" t="s">
        <v>165</v>
      </c>
      <c r="BM421" s="151" t="s">
        <v>421</v>
      </c>
    </row>
    <row r="422" spans="1:65" s="2" customFormat="1" ht="114.95" customHeight="1" x14ac:dyDescent="0.2">
      <c r="A422" s="29"/>
      <c r="B422" s="140"/>
      <c r="C422" s="141" t="s">
        <v>689</v>
      </c>
      <c r="D422" s="141" t="s">
        <v>160</v>
      </c>
      <c r="E422" s="142" t="s">
        <v>423</v>
      </c>
      <c r="F422" s="143" t="s">
        <v>424</v>
      </c>
      <c r="G422" s="144" t="s">
        <v>215</v>
      </c>
      <c r="H422" s="145">
        <v>5.28</v>
      </c>
      <c r="I422" s="146"/>
      <c r="J422" s="146">
        <f>ROUND(I422*H422,2)</f>
        <v>0</v>
      </c>
      <c r="K422" s="143" t="s">
        <v>164</v>
      </c>
      <c r="L422" s="30"/>
      <c r="M422" s="147" t="s">
        <v>1</v>
      </c>
      <c r="N422" s="148" t="s">
        <v>37</v>
      </c>
      <c r="O422" s="149">
        <v>0</v>
      </c>
      <c r="P422" s="149">
        <f>O422*H422</f>
        <v>0</v>
      </c>
      <c r="Q422" s="149">
        <v>0</v>
      </c>
      <c r="R422" s="149">
        <f>Q422*H422</f>
        <v>0</v>
      </c>
      <c r="S422" s="149">
        <v>0</v>
      </c>
      <c r="T422" s="150">
        <f>S422*H422</f>
        <v>0</v>
      </c>
      <c r="U422" s="29"/>
      <c r="V422" s="29"/>
      <c r="W422" s="29"/>
      <c r="X422" s="29"/>
      <c r="Y422" s="29"/>
      <c r="Z422" s="29"/>
      <c r="AA422" s="29"/>
      <c r="AB422" s="29"/>
      <c r="AC422" s="29"/>
      <c r="AD422" s="29"/>
      <c r="AE422" s="29"/>
      <c r="AR422" s="151" t="s">
        <v>165</v>
      </c>
      <c r="AT422" s="151" t="s">
        <v>160</v>
      </c>
      <c r="AU422" s="151" t="s">
        <v>80</v>
      </c>
      <c r="AY422" s="17" t="s">
        <v>157</v>
      </c>
      <c r="BE422" s="152">
        <f>IF(N422="základní",J422,0)</f>
        <v>0</v>
      </c>
      <c r="BF422" s="152">
        <f>IF(N422="snížená",J422,0)</f>
        <v>0</v>
      </c>
      <c r="BG422" s="152">
        <f>IF(N422="zákl. přenesená",J422,0)</f>
        <v>0</v>
      </c>
      <c r="BH422" s="152">
        <f>IF(N422="sníž. přenesená",J422,0)</f>
        <v>0</v>
      </c>
      <c r="BI422" s="152">
        <f>IF(N422="nulová",J422,0)</f>
        <v>0</v>
      </c>
      <c r="BJ422" s="17" t="s">
        <v>80</v>
      </c>
      <c r="BK422" s="152">
        <f>ROUND(I422*H422,2)</f>
        <v>0</v>
      </c>
      <c r="BL422" s="17" t="s">
        <v>165</v>
      </c>
      <c r="BM422" s="151" t="s">
        <v>425</v>
      </c>
    </row>
    <row r="423" spans="1:65" s="2" customFormat="1" ht="68.25" x14ac:dyDescent="0.2">
      <c r="A423" s="29"/>
      <c r="B423" s="30"/>
      <c r="C423" s="29"/>
      <c r="D423" s="153" t="s">
        <v>167</v>
      </c>
      <c r="E423" s="29"/>
      <c r="F423" s="154" t="s">
        <v>426</v>
      </c>
      <c r="G423" s="29"/>
      <c r="H423" s="29"/>
      <c r="I423" s="29"/>
      <c r="J423" s="29"/>
      <c r="K423" s="29"/>
      <c r="L423" s="30"/>
      <c r="M423" s="155"/>
      <c r="N423" s="156"/>
      <c r="O423" s="55"/>
      <c r="P423" s="55"/>
      <c r="Q423" s="55"/>
      <c r="R423" s="55"/>
      <c r="S423" s="55"/>
      <c r="T423" s="56"/>
      <c r="U423" s="29"/>
      <c r="V423" s="29"/>
      <c r="W423" s="29"/>
      <c r="X423" s="29"/>
      <c r="Y423" s="29"/>
      <c r="Z423" s="29"/>
      <c r="AA423" s="29"/>
      <c r="AB423" s="29"/>
      <c r="AC423" s="29"/>
      <c r="AD423" s="29"/>
      <c r="AE423" s="29"/>
      <c r="AT423" s="17" t="s">
        <v>167</v>
      </c>
      <c r="AU423" s="17" t="s">
        <v>80</v>
      </c>
    </row>
    <row r="424" spans="1:65" s="14" customFormat="1" x14ac:dyDescent="0.2">
      <c r="B424" s="163"/>
      <c r="D424" s="153" t="s">
        <v>169</v>
      </c>
      <c r="E424" s="164" t="s">
        <v>1</v>
      </c>
      <c r="F424" s="165" t="s">
        <v>690</v>
      </c>
      <c r="H424" s="166">
        <v>5.28</v>
      </c>
      <c r="L424" s="163"/>
      <c r="M424" s="167"/>
      <c r="N424" s="168"/>
      <c r="O424" s="168"/>
      <c r="P424" s="168"/>
      <c r="Q424" s="168"/>
      <c r="R424" s="168"/>
      <c r="S424" s="168"/>
      <c r="T424" s="169"/>
      <c r="AT424" s="164" t="s">
        <v>169</v>
      </c>
      <c r="AU424" s="164" t="s">
        <v>80</v>
      </c>
      <c r="AV424" s="14" t="s">
        <v>82</v>
      </c>
      <c r="AW424" s="14" t="s">
        <v>171</v>
      </c>
      <c r="AX424" s="14" t="s">
        <v>80</v>
      </c>
      <c r="AY424" s="164" t="s">
        <v>157</v>
      </c>
    </row>
    <row r="425" spans="1:65" s="2" customFormat="1" ht="78" customHeight="1" x14ac:dyDescent="0.2">
      <c r="A425" s="29"/>
      <c r="B425" s="140"/>
      <c r="C425" s="141" t="s">
        <v>691</v>
      </c>
      <c r="D425" s="141" t="s">
        <v>160</v>
      </c>
      <c r="E425" s="142" t="s">
        <v>428</v>
      </c>
      <c r="F425" s="143" t="s">
        <v>429</v>
      </c>
      <c r="G425" s="144" t="s">
        <v>215</v>
      </c>
      <c r="H425" s="145">
        <v>7.9420000000000002</v>
      </c>
      <c r="I425" s="146"/>
      <c r="J425" s="146">
        <f>ROUND(I425*H425,2)</f>
        <v>0</v>
      </c>
      <c r="K425" s="143" t="s">
        <v>1</v>
      </c>
      <c r="L425" s="30"/>
      <c r="M425" s="147" t="s">
        <v>1</v>
      </c>
      <c r="N425" s="148" t="s">
        <v>37</v>
      </c>
      <c r="O425" s="149">
        <v>0</v>
      </c>
      <c r="P425" s="149">
        <f>O425*H425</f>
        <v>0</v>
      </c>
      <c r="Q425" s="149">
        <v>0</v>
      </c>
      <c r="R425" s="149">
        <f>Q425*H425</f>
        <v>0</v>
      </c>
      <c r="S425" s="149">
        <v>0</v>
      </c>
      <c r="T425" s="150">
        <f>S425*H425</f>
        <v>0</v>
      </c>
      <c r="U425" s="29"/>
      <c r="V425" s="29"/>
      <c r="W425" s="29"/>
      <c r="X425" s="29"/>
      <c r="Y425" s="29"/>
      <c r="Z425" s="29"/>
      <c r="AA425" s="29"/>
      <c r="AB425" s="29"/>
      <c r="AC425" s="29"/>
      <c r="AD425" s="29"/>
      <c r="AE425" s="29"/>
      <c r="AR425" s="151" t="s">
        <v>165</v>
      </c>
      <c r="AT425" s="151" t="s">
        <v>160</v>
      </c>
      <c r="AU425" s="151" t="s">
        <v>80</v>
      </c>
      <c r="AY425" s="17" t="s">
        <v>157</v>
      </c>
      <c r="BE425" s="152">
        <f>IF(N425="základní",J425,0)</f>
        <v>0</v>
      </c>
      <c r="BF425" s="152">
        <f>IF(N425="snížená",J425,0)</f>
        <v>0</v>
      </c>
      <c r="BG425" s="152">
        <f>IF(N425="zákl. přenesená",J425,0)</f>
        <v>0</v>
      </c>
      <c r="BH425" s="152">
        <f>IF(N425="sníž. přenesená",J425,0)</f>
        <v>0</v>
      </c>
      <c r="BI425" s="152">
        <f>IF(N425="nulová",J425,0)</f>
        <v>0</v>
      </c>
      <c r="BJ425" s="17" t="s">
        <v>80</v>
      </c>
      <c r="BK425" s="152">
        <f>ROUND(I425*H425,2)</f>
        <v>0</v>
      </c>
      <c r="BL425" s="17" t="s">
        <v>165</v>
      </c>
      <c r="BM425" s="151" t="s">
        <v>430</v>
      </c>
    </row>
    <row r="426" spans="1:65" s="2" customFormat="1" ht="39" x14ac:dyDescent="0.2">
      <c r="A426" s="29"/>
      <c r="B426" s="30"/>
      <c r="C426" s="29"/>
      <c r="D426" s="153" t="s">
        <v>167</v>
      </c>
      <c r="E426" s="29"/>
      <c r="F426" s="154" t="s">
        <v>431</v>
      </c>
      <c r="G426" s="29"/>
      <c r="H426" s="29"/>
      <c r="I426" s="29"/>
      <c r="J426" s="29"/>
      <c r="K426" s="29"/>
      <c r="L426" s="30"/>
      <c r="M426" s="155"/>
      <c r="N426" s="156"/>
      <c r="O426" s="55"/>
      <c r="P426" s="55"/>
      <c r="Q426" s="55"/>
      <c r="R426" s="55"/>
      <c r="S426" s="55"/>
      <c r="T426" s="56"/>
      <c r="U426" s="29"/>
      <c r="V426" s="29"/>
      <c r="W426" s="29"/>
      <c r="X426" s="29"/>
      <c r="Y426" s="29"/>
      <c r="Z426" s="29"/>
      <c r="AA426" s="29"/>
      <c r="AB426" s="29"/>
      <c r="AC426" s="29"/>
      <c r="AD426" s="29"/>
      <c r="AE426" s="29"/>
      <c r="AT426" s="17" t="s">
        <v>167</v>
      </c>
      <c r="AU426" s="17" t="s">
        <v>80</v>
      </c>
    </row>
    <row r="427" spans="1:65" s="14" customFormat="1" x14ac:dyDescent="0.2">
      <c r="B427" s="163"/>
      <c r="D427" s="153" t="s">
        <v>169</v>
      </c>
      <c r="E427" s="164" t="s">
        <v>1</v>
      </c>
      <c r="F427" s="165" t="s">
        <v>692</v>
      </c>
      <c r="H427" s="166">
        <v>7.9420000000000002</v>
      </c>
      <c r="L427" s="163"/>
      <c r="M427" s="167"/>
      <c r="N427" s="168"/>
      <c r="O427" s="168"/>
      <c r="P427" s="168"/>
      <c r="Q427" s="168"/>
      <c r="R427" s="168"/>
      <c r="S427" s="168"/>
      <c r="T427" s="169"/>
      <c r="AT427" s="164" t="s">
        <v>169</v>
      </c>
      <c r="AU427" s="164" t="s">
        <v>80</v>
      </c>
      <c r="AV427" s="14" t="s">
        <v>82</v>
      </c>
      <c r="AW427" s="14" t="s">
        <v>171</v>
      </c>
      <c r="AX427" s="14" t="s">
        <v>80</v>
      </c>
      <c r="AY427" s="164" t="s">
        <v>157</v>
      </c>
    </row>
    <row r="428" spans="1:65" s="2" customFormat="1" ht="90" customHeight="1" x14ac:dyDescent="0.2">
      <c r="A428" s="29"/>
      <c r="B428" s="140"/>
      <c r="C428" s="141" t="s">
        <v>693</v>
      </c>
      <c r="D428" s="141" t="s">
        <v>160</v>
      </c>
      <c r="E428" s="142" t="s">
        <v>434</v>
      </c>
      <c r="F428" s="143" t="s">
        <v>435</v>
      </c>
      <c r="G428" s="144" t="s">
        <v>215</v>
      </c>
      <c r="H428" s="145">
        <v>5.28</v>
      </c>
      <c r="I428" s="146"/>
      <c r="J428" s="146">
        <f>ROUND(I428*H428,2)</f>
        <v>0</v>
      </c>
      <c r="K428" s="143" t="s">
        <v>164</v>
      </c>
      <c r="L428" s="30"/>
      <c r="M428" s="147" t="s">
        <v>1</v>
      </c>
      <c r="N428" s="148" t="s">
        <v>37</v>
      </c>
      <c r="O428" s="149">
        <v>0</v>
      </c>
      <c r="P428" s="149">
        <f>O428*H428</f>
        <v>0</v>
      </c>
      <c r="Q428" s="149">
        <v>0</v>
      </c>
      <c r="R428" s="149">
        <f>Q428*H428</f>
        <v>0</v>
      </c>
      <c r="S428" s="149">
        <v>0</v>
      </c>
      <c r="T428" s="150">
        <f>S428*H428</f>
        <v>0</v>
      </c>
      <c r="U428" s="29"/>
      <c r="V428" s="29"/>
      <c r="W428" s="29"/>
      <c r="X428" s="29"/>
      <c r="Y428" s="29"/>
      <c r="Z428" s="29"/>
      <c r="AA428" s="29"/>
      <c r="AB428" s="29"/>
      <c r="AC428" s="29"/>
      <c r="AD428" s="29"/>
      <c r="AE428" s="29"/>
      <c r="AR428" s="151" t="s">
        <v>165</v>
      </c>
      <c r="AT428" s="151" t="s">
        <v>160</v>
      </c>
      <c r="AU428" s="151" t="s">
        <v>80</v>
      </c>
      <c r="AY428" s="17" t="s">
        <v>157</v>
      </c>
      <c r="BE428" s="152">
        <f>IF(N428="základní",J428,0)</f>
        <v>0</v>
      </c>
      <c r="BF428" s="152">
        <f>IF(N428="snížená",J428,0)</f>
        <v>0</v>
      </c>
      <c r="BG428" s="152">
        <f>IF(N428="zákl. přenesená",J428,0)</f>
        <v>0</v>
      </c>
      <c r="BH428" s="152">
        <f>IF(N428="sníž. přenesená",J428,0)</f>
        <v>0</v>
      </c>
      <c r="BI428" s="152">
        <f>IF(N428="nulová",J428,0)</f>
        <v>0</v>
      </c>
      <c r="BJ428" s="17" t="s">
        <v>80</v>
      </c>
      <c r="BK428" s="152">
        <f>ROUND(I428*H428,2)</f>
        <v>0</v>
      </c>
      <c r="BL428" s="17" t="s">
        <v>165</v>
      </c>
      <c r="BM428" s="151" t="s">
        <v>436</v>
      </c>
    </row>
    <row r="429" spans="1:65" s="2" customFormat="1" ht="48.75" x14ac:dyDescent="0.2">
      <c r="A429" s="29"/>
      <c r="B429" s="30"/>
      <c r="C429" s="29"/>
      <c r="D429" s="153" t="s">
        <v>167</v>
      </c>
      <c r="E429" s="29"/>
      <c r="F429" s="154" t="s">
        <v>437</v>
      </c>
      <c r="G429" s="29"/>
      <c r="H429" s="29"/>
      <c r="I429" s="29"/>
      <c r="J429" s="29"/>
      <c r="K429" s="29"/>
      <c r="L429" s="30"/>
      <c r="M429" s="155"/>
      <c r="N429" s="156"/>
      <c r="O429" s="55"/>
      <c r="P429" s="55"/>
      <c r="Q429" s="55"/>
      <c r="R429" s="55"/>
      <c r="S429" s="55"/>
      <c r="T429" s="56"/>
      <c r="U429" s="29"/>
      <c r="V429" s="29"/>
      <c r="W429" s="29"/>
      <c r="X429" s="29"/>
      <c r="Y429" s="29"/>
      <c r="Z429" s="29"/>
      <c r="AA429" s="29"/>
      <c r="AB429" s="29"/>
      <c r="AC429" s="29"/>
      <c r="AD429" s="29"/>
      <c r="AE429" s="29"/>
      <c r="AT429" s="17" t="s">
        <v>167</v>
      </c>
      <c r="AU429" s="17" t="s">
        <v>80</v>
      </c>
    </row>
    <row r="430" spans="1:65" s="14" customFormat="1" x14ac:dyDescent="0.2">
      <c r="B430" s="163"/>
      <c r="D430" s="153" t="s">
        <v>169</v>
      </c>
      <c r="E430" s="164" t="s">
        <v>1</v>
      </c>
      <c r="F430" s="165" t="s">
        <v>694</v>
      </c>
      <c r="H430" s="166">
        <v>5.28</v>
      </c>
      <c r="L430" s="163"/>
      <c r="M430" s="167"/>
      <c r="N430" s="168"/>
      <c r="O430" s="168"/>
      <c r="P430" s="168"/>
      <c r="Q430" s="168"/>
      <c r="R430" s="168"/>
      <c r="S430" s="168"/>
      <c r="T430" s="169"/>
      <c r="AT430" s="164" t="s">
        <v>169</v>
      </c>
      <c r="AU430" s="164" t="s">
        <v>80</v>
      </c>
      <c r="AV430" s="14" t="s">
        <v>82</v>
      </c>
      <c r="AW430" s="14" t="s">
        <v>171</v>
      </c>
      <c r="AX430" s="14" t="s">
        <v>80</v>
      </c>
      <c r="AY430" s="164" t="s">
        <v>157</v>
      </c>
    </row>
    <row r="431" spans="1:65" s="2" customFormat="1" ht="90" customHeight="1" x14ac:dyDescent="0.2">
      <c r="A431" s="29"/>
      <c r="B431" s="140"/>
      <c r="C431" s="141" t="s">
        <v>695</v>
      </c>
      <c r="D431" s="141" t="s">
        <v>160</v>
      </c>
      <c r="E431" s="142" t="s">
        <v>439</v>
      </c>
      <c r="F431" s="143" t="s">
        <v>440</v>
      </c>
      <c r="G431" s="144" t="s">
        <v>275</v>
      </c>
      <c r="H431" s="145">
        <v>4844</v>
      </c>
      <c r="I431" s="146"/>
      <c r="J431" s="146">
        <f>ROUND(I431*H431,2)</f>
        <v>0</v>
      </c>
      <c r="K431" s="143" t="s">
        <v>164</v>
      </c>
      <c r="L431" s="30"/>
      <c r="M431" s="147" t="s">
        <v>1</v>
      </c>
      <c r="N431" s="148" t="s">
        <v>37</v>
      </c>
      <c r="O431" s="149">
        <v>0</v>
      </c>
      <c r="P431" s="149">
        <f>O431*H431</f>
        <v>0</v>
      </c>
      <c r="Q431" s="149">
        <v>0</v>
      </c>
      <c r="R431" s="149">
        <f>Q431*H431</f>
        <v>0</v>
      </c>
      <c r="S431" s="149">
        <v>0</v>
      </c>
      <c r="T431" s="150">
        <f>S431*H431</f>
        <v>0</v>
      </c>
      <c r="U431" s="29"/>
      <c r="V431" s="29"/>
      <c r="W431" s="29"/>
      <c r="X431" s="29"/>
      <c r="Y431" s="29"/>
      <c r="Z431" s="29"/>
      <c r="AA431" s="29"/>
      <c r="AB431" s="29"/>
      <c r="AC431" s="29"/>
      <c r="AD431" s="29"/>
      <c r="AE431" s="29"/>
      <c r="AR431" s="151" t="s">
        <v>165</v>
      </c>
      <c r="AT431" s="151" t="s">
        <v>160</v>
      </c>
      <c r="AU431" s="151" t="s">
        <v>80</v>
      </c>
      <c r="AY431" s="17" t="s">
        <v>157</v>
      </c>
      <c r="BE431" s="152">
        <f>IF(N431="základní",J431,0)</f>
        <v>0</v>
      </c>
      <c r="BF431" s="152">
        <f>IF(N431="snížená",J431,0)</f>
        <v>0</v>
      </c>
      <c r="BG431" s="152">
        <f>IF(N431="zákl. přenesená",J431,0)</f>
        <v>0</v>
      </c>
      <c r="BH431" s="152">
        <f>IF(N431="sníž. přenesená",J431,0)</f>
        <v>0</v>
      </c>
      <c r="BI431" s="152">
        <f>IF(N431="nulová",J431,0)</f>
        <v>0</v>
      </c>
      <c r="BJ431" s="17" t="s">
        <v>80</v>
      </c>
      <c r="BK431" s="152">
        <f>ROUND(I431*H431,2)</f>
        <v>0</v>
      </c>
      <c r="BL431" s="17" t="s">
        <v>165</v>
      </c>
      <c r="BM431" s="151" t="s">
        <v>441</v>
      </c>
    </row>
    <row r="432" spans="1:65" s="2" customFormat="1" ht="48.75" x14ac:dyDescent="0.2">
      <c r="A432" s="29"/>
      <c r="B432" s="30"/>
      <c r="C432" s="29"/>
      <c r="D432" s="153" t="s">
        <v>167</v>
      </c>
      <c r="E432" s="29"/>
      <c r="F432" s="154" t="s">
        <v>442</v>
      </c>
      <c r="G432" s="29"/>
      <c r="H432" s="29"/>
      <c r="I432" s="29"/>
      <c r="J432" s="29"/>
      <c r="K432" s="29"/>
      <c r="L432" s="30"/>
      <c r="M432" s="155"/>
      <c r="N432" s="156"/>
      <c r="O432" s="55"/>
      <c r="P432" s="55"/>
      <c r="Q432" s="55"/>
      <c r="R432" s="55"/>
      <c r="S432" s="55"/>
      <c r="T432" s="56"/>
      <c r="U432" s="29"/>
      <c r="V432" s="29"/>
      <c r="W432" s="29"/>
      <c r="X432" s="29"/>
      <c r="Y432" s="29"/>
      <c r="Z432" s="29"/>
      <c r="AA432" s="29"/>
      <c r="AB432" s="29"/>
      <c r="AC432" s="29"/>
      <c r="AD432" s="29"/>
      <c r="AE432" s="29"/>
      <c r="AT432" s="17" t="s">
        <v>167</v>
      </c>
      <c r="AU432" s="17" t="s">
        <v>80</v>
      </c>
    </row>
    <row r="433" spans="1:65" s="13" customFormat="1" x14ac:dyDescent="0.2">
      <c r="B433" s="157"/>
      <c r="D433" s="153" t="s">
        <v>169</v>
      </c>
      <c r="E433" s="158" t="s">
        <v>1</v>
      </c>
      <c r="F433" s="159" t="s">
        <v>443</v>
      </c>
      <c r="H433" s="158" t="s">
        <v>1</v>
      </c>
      <c r="L433" s="157"/>
      <c r="M433" s="160"/>
      <c r="N433" s="161"/>
      <c r="O433" s="161"/>
      <c r="P433" s="161"/>
      <c r="Q433" s="161"/>
      <c r="R433" s="161"/>
      <c r="S433" s="161"/>
      <c r="T433" s="162"/>
      <c r="AT433" s="158" t="s">
        <v>169</v>
      </c>
      <c r="AU433" s="158" t="s">
        <v>80</v>
      </c>
      <c r="AV433" s="13" t="s">
        <v>80</v>
      </c>
      <c r="AW433" s="13" t="s">
        <v>171</v>
      </c>
      <c r="AX433" s="13" t="s">
        <v>72</v>
      </c>
      <c r="AY433" s="158" t="s">
        <v>157</v>
      </c>
    </row>
    <row r="434" spans="1:65" s="14" customFormat="1" x14ac:dyDescent="0.2">
      <c r="B434" s="163"/>
      <c r="D434" s="153" t="s">
        <v>169</v>
      </c>
      <c r="E434" s="164" t="s">
        <v>1</v>
      </c>
      <c r="F434" s="165" t="s">
        <v>696</v>
      </c>
      <c r="H434" s="166">
        <v>4844</v>
      </c>
      <c r="L434" s="163"/>
      <c r="M434" s="167"/>
      <c r="N434" s="168"/>
      <c r="O434" s="168"/>
      <c r="P434" s="168"/>
      <c r="Q434" s="168"/>
      <c r="R434" s="168"/>
      <c r="S434" s="168"/>
      <c r="T434" s="169"/>
      <c r="AT434" s="164" t="s">
        <v>169</v>
      </c>
      <c r="AU434" s="164" t="s">
        <v>80</v>
      </c>
      <c r="AV434" s="14" t="s">
        <v>82</v>
      </c>
      <c r="AW434" s="14" t="s">
        <v>171</v>
      </c>
      <c r="AX434" s="14" t="s">
        <v>80</v>
      </c>
      <c r="AY434" s="164" t="s">
        <v>157</v>
      </c>
    </row>
    <row r="435" spans="1:65" s="2" customFormat="1" ht="90" customHeight="1" x14ac:dyDescent="0.2">
      <c r="A435" s="29"/>
      <c r="B435" s="140"/>
      <c r="C435" s="141" t="s">
        <v>697</v>
      </c>
      <c r="D435" s="141" t="s">
        <v>160</v>
      </c>
      <c r="E435" s="142" t="s">
        <v>698</v>
      </c>
      <c r="F435" s="143" t="s">
        <v>699</v>
      </c>
      <c r="G435" s="144" t="s">
        <v>236</v>
      </c>
      <c r="H435" s="145">
        <v>1</v>
      </c>
      <c r="I435" s="146"/>
      <c r="J435" s="146">
        <f>ROUND(I435*H435,2)</f>
        <v>0</v>
      </c>
      <c r="K435" s="143" t="s">
        <v>330</v>
      </c>
      <c r="L435" s="30"/>
      <c r="M435" s="147" t="s">
        <v>1</v>
      </c>
      <c r="N435" s="148" t="s">
        <v>37</v>
      </c>
      <c r="O435" s="149">
        <v>0</v>
      </c>
      <c r="P435" s="149">
        <f>O435*H435</f>
        <v>0</v>
      </c>
      <c r="Q435" s="149">
        <v>0</v>
      </c>
      <c r="R435" s="149">
        <f>Q435*H435</f>
        <v>0</v>
      </c>
      <c r="S435" s="149">
        <v>0</v>
      </c>
      <c r="T435" s="150">
        <f>S435*H435</f>
        <v>0</v>
      </c>
      <c r="U435" s="29"/>
      <c r="V435" s="29"/>
      <c r="W435" s="29"/>
      <c r="X435" s="29"/>
      <c r="Y435" s="29"/>
      <c r="Z435" s="29"/>
      <c r="AA435" s="29"/>
      <c r="AB435" s="29"/>
      <c r="AC435" s="29"/>
      <c r="AD435" s="29"/>
      <c r="AE435" s="29"/>
      <c r="AR435" s="151" t="s">
        <v>165</v>
      </c>
      <c r="AT435" s="151" t="s">
        <v>160</v>
      </c>
      <c r="AU435" s="151" t="s">
        <v>80</v>
      </c>
      <c r="AY435" s="17" t="s">
        <v>157</v>
      </c>
      <c r="BE435" s="152">
        <f>IF(N435="základní",J435,0)</f>
        <v>0</v>
      </c>
      <c r="BF435" s="152">
        <f>IF(N435="snížená",J435,0)</f>
        <v>0</v>
      </c>
      <c r="BG435" s="152">
        <f>IF(N435="zákl. přenesená",J435,0)</f>
        <v>0</v>
      </c>
      <c r="BH435" s="152">
        <f>IF(N435="sníž. přenesená",J435,0)</f>
        <v>0</v>
      </c>
      <c r="BI435" s="152">
        <f>IF(N435="nulová",J435,0)</f>
        <v>0</v>
      </c>
      <c r="BJ435" s="17" t="s">
        <v>80</v>
      </c>
      <c r="BK435" s="152">
        <f>ROUND(I435*H435,2)</f>
        <v>0</v>
      </c>
      <c r="BL435" s="17" t="s">
        <v>165</v>
      </c>
      <c r="BM435" s="151" t="s">
        <v>700</v>
      </c>
    </row>
    <row r="436" spans="1:65" s="2" customFormat="1" ht="58.5" x14ac:dyDescent="0.2">
      <c r="A436" s="29"/>
      <c r="B436" s="30"/>
      <c r="C436" s="29"/>
      <c r="D436" s="153" t="s">
        <v>167</v>
      </c>
      <c r="E436" s="29"/>
      <c r="F436" s="154" t="s">
        <v>701</v>
      </c>
      <c r="G436" s="29"/>
      <c r="H436" s="29"/>
      <c r="I436" s="29"/>
      <c r="J436" s="29"/>
      <c r="K436" s="29"/>
      <c r="L436" s="30"/>
      <c r="M436" s="155"/>
      <c r="N436" s="156"/>
      <c r="O436" s="55"/>
      <c r="P436" s="55"/>
      <c r="Q436" s="55"/>
      <c r="R436" s="55"/>
      <c r="S436" s="55"/>
      <c r="T436" s="56"/>
      <c r="U436" s="29"/>
      <c r="V436" s="29"/>
      <c r="W436" s="29"/>
      <c r="X436" s="29"/>
      <c r="Y436" s="29"/>
      <c r="Z436" s="29"/>
      <c r="AA436" s="29"/>
      <c r="AB436" s="29"/>
      <c r="AC436" s="29"/>
      <c r="AD436" s="29"/>
      <c r="AE436" s="29"/>
      <c r="AT436" s="17" t="s">
        <v>167</v>
      </c>
      <c r="AU436" s="17" t="s">
        <v>80</v>
      </c>
    </row>
    <row r="437" spans="1:65" s="13" customFormat="1" ht="22.5" x14ac:dyDescent="0.2">
      <c r="B437" s="157"/>
      <c r="D437" s="153" t="s">
        <v>169</v>
      </c>
      <c r="E437" s="158" t="s">
        <v>1</v>
      </c>
      <c r="F437" s="159" t="s">
        <v>702</v>
      </c>
      <c r="H437" s="158" t="s">
        <v>1</v>
      </c>
      <c r="L437" s="157"/>
      <c r="M437" s="160"/>
      <c r="N437" s="161"/>
      <c r="O437" s="161"/>
      <c r="P437" s="161"/>
      <c r="Q437" s="161"/>
      <c r="R437" s="161"/>
      <c r="S437" s="161"/>
      <c r="T437" s="162"/>
      <c r="AT437" s="158" t="s">
        <v>169</v>
      </c>
      <c r="AU437" s="158" t="s">
        <v>80</v>
      </c>
      <c r="AV437" s="13" t="s">
        <v>80</v>
      </c>
      <c r="AW437" s="13" t="s">
        <v>171</v>
      </c>
      <c r="AX437" s="13" t="s">
        <v>72</v>
      </c>
      <c r="AY437" s="158" t="s">
        <v>157</v>
      </c>
    </row>
    <row r="438" spans="1:65" s="13" customFormat="1" x14ac:dyDescent="0.2">
      <c r="B438" s="157"/>
      <c r="D438" s="153" t="s">
        <v>169</v>
      </c>
      <c r="E438" s="158" t="s">
        <v>1</v>
      </c>
      <c r="F438" s="159" t="s">
        <v>703</v>
      </c>
      <c r="H438" s="158" t="s">
        <v>1</v>
      </c>
      <c r="L438" s="157"/>
      <c r="M438" s="160"/>
      <c r="N438" s="161"/>
      <c r="O438" s="161"/>
      <c r="P438" s="161"/>
      <c r="Q438" s="161"/>
      <c r="R438" s="161"/>
      <c r="S438" s="161"/>
      <c r="T438" s="162"/>
      <c r="AT438" s="158" t="s">
        <v>169</v>
      </c>
      <c r="AU438" s="158" t="s">
        <v>80</v>
      </c>
      <c r="AV438" s="13" t="s">
        <v>80</v>
      </c>
      <c r="AW438" s="13" t="s">
        <v>171</v>
      </c>
      <c r="AX438" s="13" t="s">
        <v>72</v>
      </c>
      <c r="AY438" s="158" t="s">
        <v>157</v>
      </c>
    </row>
    <row r="439" spans="1:65" s="14" customFormat="1" x14ac:dyDescent="0.2">
      <c r="B439" s="163"/>
      <c r="D439" s="153" t="s">
        <v>169</v>
      </c>
      <c r="E439" s="164" t="s">
        <v>1</v>
      </c>
      <c r="F439" s="165" t="s">
        <v>80</v>
      </c>
      <c r="H439" s="166">
        <v>1</v>
      </c>
      <c r="L439" s="163"/>
      <c r="M439" s="167"/>
      <c r="N439" s="168"/>
      <c r="O439" s="168"/>
      <c r="P439" s="168"/>
      <c r="Q439" s="168"/>
      <c r="R439" s="168"/>
      <c r="S439" s="168"/>
      <c r="T439" s="169"/>
      <c r="AT439" s="164" t="s">
        <v>169</v>
      </c>
      <c r="AU439" s="164" t="s">
        <v>80</v>
      </c>
      <c r="AV439" s="14" t="s">
        <v>82</v>
      </c>
      <c r="AW439" s="14" t="s">
        <v>171</v>
      </c>
      <c r="AX439" s="14" t="s">
        <v>80</v>
      </c>
      <c r="AY439" s="164" t="s">
        <v>157</v>
      </c>
    </row>
    <row r="440" spans="1:65" s="2" customFormat="1" ht="66.75" customHeight="1" x14ac:dyDescent="0.2">
      <c r="A440" s="29"/>
      <c r="B440" s="140"/>
      <c r="C440" s="141" t="s">
        <v>704</v>
      </c>
      <c r="D440" s="141" t="s">
        <v>160</v>
      </c>
      <c r="E440" s="142" t="s">
        <v>705</v>
      </c>
      <c r="F440" s="143" t="s">
        <v>706</v>
      </c>
      <c r="G440" s="144" t="s">
        <v>236</v>
      </c>
      <c r="H440" s="145">
        <v>10</v>
      </c>
      <c r="I440" s="146"/>
      <c r="J440" s="146">
        <f>ROUND(I440*H440,2)</f>
        <v>0</v>
      </c>
      <c r="K440" s="143" t="s">
        <v>1</v>
      </c>
      <c r="L440" s="30"/>
      <c r="M440" s="147" t="s">
        <v>1</v>
      </c>
      <c r="N440" s="148" t="s">
        <v>37</v>
      </c>
      <c r="O440" s="149">
        <v>0</v>
      </c>
      <c r="P440" s="149">
        <f>O440*H440</f>
        <v>0</v>
      </c>
      <c r="Q440" s="149">
        <v>0</v>
      </c>
      <c r="R440" s="149">
        <f>Q440*H440</f>
        <v>0</v>
      </c>
      <c r="S440" s="149">
        <v>0</v>
      </c>
      <c r="T440" s="150">
        <f>S440*H440</f>
        <v>0</v>
      </c>
      <c r="U440" s="29"/>
      <c r="V440" s="29"/>
      <c r="W440" s="29"/>
      <c r="X440" s="29"/>
      <c r="Y440" s="29"/>
      <c r="Z440" s="29"/>
      <c r="AA440" s="29"/>
      <c r="AB440" s="29"/>
      <c r="AC440" s="29"/>
      <c r="AD440" s="29"/>
      <c r="AE440" s="29"/>
      <c r="AR440" s="151" t="s">
        <v>165</v>
      </c>
      <c r="AT440" s="151" t="s">
        <v>160</v>
      </c>
      <c r="AU440" s="151" t="s">
        <v>80</v>
      </c>
      <c r="AY440" s="17" t="s">
        <v>157</v>
      </c>
      <c r="BE440" s="152">
        <f>IF(N440="základní",J440,0)</f>
        <v>0</v>
      </c>
      <c r="BF440" s="152">
        <f>IF(N440="snížená",J440,0)</f>
        <v>0</v>
      </c>
      <c r="BG440" s="152">
        <f>IF(N440="zákl. přenesená",J440,0)</f>
        <v>0</v>
      </c>
      <c r="BH440" s="152">
        <f>IF(N440="sníž. přenesená",J440,0)</f>
        <v>0</v>
      </c>
      <c r="BI440" s="152">
        <f>IF(N440="nulová",J440,0)</f>
        <v>0</v>
      </c>
      <c r="BJ440" s="17" t="s">
        <v>80</v>
      </c>
      <c r="BK440" s="152">
        <f>ROUND(I440*H440,2)</f>
        <v>0</v>
      </c>
      <c r="BL440" s="17" t="s">
        <v>165</v>
      </c>
      <c r="BM440" s="151" t="s">
        <v>707</v>
      </c>
    </row>
    <row r="441" spans="1:65" s="2" customFormat="1" ht="39" x14ac:dyDescent="0.2">
      <c r="A441" s="29"/>
      <c r="B441" s="30"/>
      <c r="C441" s="29"/>
      <c r="D441" s="153" t="s">
        <v>167</v>
      </c>
      <c r="E441" s="29"/>
      <c r="F441" s="154" t="s">
        <v>708</v>
      </c>
      <c r="G441" s="29"/>
      <c r="H441" s="29"/>
      <c r="I441" s="29"/>
      <c r="J441" s="29"/>
      <c r="K441" s="29"/>
      <c r="L441" s="30"/>
      <c r="M441" s="155"/>
      <c r="N441" s="156"/>
      <c r="O441" s="55"/>
      <c r="P441" s="55"/>
      <c r="Q441" s="55"/>
      <c r="R441" s="55"/>
      <c r="S441" s="55"/>
      <c r="T441" s="56"/>
      <c r="U441" s="29"/>
      <c r="V441" s="29"/>
      <c r="W441" s="29"/>
      <c r="X441" s="29"/>
      <c r="Y441" s="29"/>
      <c r="Z441" s="29"/>
      <c r="AA441" s="29"/>
      <c r="AB441" s="29"/>
      <c r="AC441" s="29"/>
      <c r="AD441" s="29"/>
      <c r="AE441" s="29"/>
      <c r="AT441" s="17" t="s">
        <v>167</v>
      </c>
      <c r="AU441" s="17" t="s">
        <v>80</v>
      </c>
    </row>
    <row r="442" spans="1:65" s="13" customFormat="1" x14ac:dyDescent="0.2">
      <c r="B442" s="157"/>
      <c r="D442" s="153" t="s">
        <v>169</v>
      </c>
      <c r="E442" s="158" t="s">
        <v>1</v>
      </c>
      <c r="F442" s="159" t="s">
        <v>709</v>
      </c>
      <c r="H442" s="158" t="s">
        <v>1</v>
      </c>
      <c r="L442" s="157"/>
      <c r="M442" s="160"/>
      <c r="N442" s="161"/>
      <c r="O442" s="161"/>
      <c r="P442" s="161"/>
      <c r="Q442" s="161"/>
      <c r="R442" s="161"/>
      <c r="S442" s="161"/>
      <c r="T442" s="162"/>
      <c r="AT442" s="158" t="s">
        <v>169</v>
      </c>
      <c r="AU442" s="158" t="s">
        <v>80</v>
      </c>
      <c r="AV442" s="13" t="s">
        <v>80</v>
      </c>
      <c r="AW442" s="13" t="s">
        <v>171</v>
      </c>
      <c r="AX442" s="13" t="s">
        <v>72</v>
      </c>
      <c r="AY442" s="158" t="s">
        <v>157</v>
      </c>
    </row>
    <row r="443" spans="1:65" s="14" customFormat="1" x14ac:dyDescent="0.2">
      <c r="B443" s="163"/>
      <c r="D443" s="153" t="s">
        <v>169</v>
      </c>
      <c r="E443" s="164" t="s">
        <v>1</v>
      </c>
      <c r="F443" s="165" t="s">
        <v>710</v>
      </c>
      <c r="H443" s="166">
        <v>10</v>
      </c>
      <c r="L443" s="163"/>
      <c r="M443" s="167"/>
      <c r="N443" s="168"/>
      <c r="O443" s="168"/>
      <c r="P443" s="168"/>
      <c r="Q443" s="168"/>
      <c r="R443" s="168"/>
      <c r="S443" s="168"/>
      <c r="T443" s="169"/>
      <c r="AT443" s="164" t="s">
        <v>169</v>
      </c>
      <c r="AU443" s="164" t="s">
        <v>80</v>
      </c>
      <c r="AV443" s="14" t="s">
        <v>82</v>
      </c>
      <c r="AW443" s="14" t="s">
        <v>171</v>
      </c>
      <c r="AX443" s="14" t="s">
        <v>80</v>
      </c>
      <c r="AY443" s="164" t="s">
        <v>157</v>
      </c>
    </row>
    <row r="444" spans="1:65" s="2" customFormat="1" ht="66.75" customHeight="1" x14ac:dyDescent="0.2">
      <c r="A444" s="29"/>
      <c r="B444" s="140"/>
      <c r="C444" s="141" t="s">
        <v>711</v>
      </c>
      <c r="D444" s="141" t="s">
        <v>160</v>
      </c>
      <c r="E444" s="142" t="s">
        <v>712</v>
      </c>
      <c r="F444" s="143" t="s">
        <v>713</v>
      </c>
      <c r="G444" s="144" t="s">
        <v>236</v>
      </c>
      <c r="H444" s="145">
        <v>205</v>
      </c>
      <c r="I444" s="146"/>
      <c r="J444" s="146">
        <f>ROUND(I444*H444,2)</f>
        <v>0</v>
      </c>
      <c r="K444" s="143" t="s">
        <v>1</v>
      </c>
      <c r="L444" s="30"/>
      <c r="M444" s="147" t="s">
        <v>1</v>
      </c>
      <c r="N444" s="148" t="s">
        <v>37</v>
      </c>
      <c r="O444" s="149">
        <v>0</v>
      </c>
      <c r="P444" s="149">
        <f>O444*H444</f>
        <v>0</v>
      </c>
      <c r="Q444" s="149">
        <v>0</v>
      </c>
      <c r="R444" s="149">
        <f>Q444*H444</f>
        <v>0</v>
      </c>
      <c r="S444" s="149">
        <v>0</v>
      </c>
      <c r="T444" s="150">
        <f>S444*H444</f>
        <v>0</v>
      </c>
      <c r="U444" s="29"/>
      <c r="V444" s="29"/>
      <c r="W444" s="29"/>
      <c r="X444" s="29"/>
      <c r="Y444" s="29"/>
      <c r="Z444" s="29"/>
      <c r="AA444" s="29"/>
      <c r="AB444" s="29"/>
      <c r="AC444" s="29"/>
      <c r="AD444" s="29"/>
      <c r="AE444" s="29"/>
      <c r="AR444" s="151" t="s">
        <v>165</v>
      </c>
      <c r="AT444" s="151" t="s">
        <v>160</v>
      </c>
      <c r="AU444" s="151" t="s">
        <v>80</v>
      </c>
      <c r="AY444" s="17" t="s">
        <v>157</v>
      </c>
      <c r="BE444" s="152">
        <f>IF(N444="základní",J444,0)</f>
        <v>0</v>
      </c>
      <c r="BF444" s="152">
        <f>IF(N444="snížená",J444,0)</f>
        <v>0</v>
      </c>
      <c r="BG444" s="152">
        <f>IF(N444="zákl. přenesená",J444,0)</f>
        <v>0</v>
      </c>
      <c r="BH444" s="152">
        <f>IF(N444="sníž. přenesená",J444,0)</f>
        <v>0</v>
      </c>
      <c r="BI444" s="152">
        <f>IF(N444="nulová",J444,0)</f>
        <v>0</v>
      </c>
      <c r="BJ444" s="17" t="s">
        <v>80</v>
      </c>
      <c r="BK444" s="152">
        <f>ROUND(I444*H444,2)</f>
        <v>0</v>
      </c>
      <c r="BL444" s="17" t="s">
        <v>165</v>
      </c>
      <c r="BM444" s="151" t="s">
        <v>714</v>
      </c>
    </row>
    <row r="445" spans="1:65" s="2" customFormat="1" ht="39" x14ac:dyDescent="0.2">
      <c r="A445" s="29"/>
      <c r="B445" s="30"/>
      <c r="C445" s="29"/>
      <c r="D445" s="153" t="s">
        <v>167</v>
      </c>
      <c r="E445" s="29"/>
      <c r="F445" s="154" t="s">
        <v>708</v>
      </c>
      <c r="G445" s="29"/>
      <c r="H445" s="29"/>
      <c r="I445" s="29"/>
      <c r="J445" s="29"/>
      <c r="K445" s="29"/>
      <c r="L445" s="30"/>
      <c r="M445" s="155"/>
      <c r="N445" s="156"/>
      <c r="O445" s="55"/>
      <c r="P445" s="55"/>
      <c r="Q445" s="55"/>
      <c r="R445" s="55"/>
      <c r="S445" s="55"/>
      <c r="T445" s="56"/>
      <c r="U445" s="29"/>
      <c r="V445" s="29"/>
      <c r="W445" s="29"/>
      <c r="X445" s="29"/>
      <c r="Y445" s="29"/>
      <c r="Z445" s="29"/>
      <c r="AA445" s="29"/>
      <c r="AB445" s="29"/>
      <c r="AC445" s="29"/>
      <c r="AD445" s="29"/>
      <c r="AE445" s="29"/>
      <c r="AT445" s="17" t="s">
        <v>167</v>
      </c>
      <c r="AU445" s="17" t="s">
        <v>80</v>
      </c>
    </row>
    <row r="446" spans="1:65" s="13" customFormat="1" ht="22.5" x14ac:dyDescent="0.2">
      <c r="B446" s="157"/>
      <c r="D446" s="153" t="s">
        <v>169</v>
      </c>
      <c r="E446" s="158" t="s">
        <v>1</v>
      </c>
      <c r="F446" s="159" t="s">
        <v>715</v>
      </c>
      <c r="H446" s="158" t="s">
        <v>1</v>
      </c>
      <c r="L446" s="157"/>
      <c r="M446" s="160"/>
      <c r="N446" s="161"/>
      <c r="O446" s="161"/>
      <c r="P446" s="161"/>
      <c r="Q446" s="161"/>
      <c r="R446" s="161"/>
      <c r="S446" s="161"/>
      <c r="T446" s="162"/>
      <c r="AT446" s="158" t="s">
        <v>169</v>
      </c>
      <c r="AU446" s="158" t="s">
        <v>80</v>
      </c>
      <c r="AV446" s="13" t="s">
        <v>80</v>
      </c>
      <c r="AW446" s="13" t="s">
        <v>171</v>
      </c>
      <c r="AX446" s="13" t="s">
        <v>72</v>
      </c>
      <c r="AY446" s="158" t="s">
        <v>157</v>
      </c>
    </row>
    <row r="447" spans="1:65" s="14" customFormat="1" x14ac:dyDescent="0.2">
      <c r="B447" s="163"/>
      <c r="D447" s="153" t="s">
        <v>169</v>
      </c>
      <c r="E447" s="164" t="s">
        <v>1</v>
      </c>
      <c r="F447" s="165" t="s">
        <v>716</v>
      </c>
      <c r="H447" s="166">
        <v>205</v>
      </c>
      <c r="L447" s="163"/>
      <c r="M447" s="167"/>
      <c r="N447" s="168"/>
      <c r="O447" s="168"/>
      <c r="P447" s="168"/>
      <c r="Q447" s="168"/>
      <c r="R447" s="168"/>
      <c r="S447" s="168"/>
      <c r="T447" s="169"/>
      <c r="AT447" s="164" t="s">
        <v>169</v>
      </c>
      <c r="AU447" s="164" t="s">
        <v>80</v>
      </c>
      <c r="AV447" s="14" t="s">
        <v>82</v>
      </c>
      <c r="AW447" s="14" t="s">
        <v>171</v>
      </c>
      <c r="AX447" s="14" t="s">
        <v>80</v>
      </c>
      <c r="AY447" s="164" t="s">
        <v>157</v>
      </c>
    </row>
    <row r="448" spans="1:65" s="2" customFormat="1" ht="16.5" customHeight="1" x14ac:dyDescent="0.2">
      <c r="A448" s="29"/>
      <c r="B448" s="140"/>
      <c r="C448" s="177" t="s">
        <v>717</v>
      </c>
      <c r="D448" s="177" t="s">
        <v>183</v>
      </c>
      <c r="E448" s="178" t="s">
        <v>718</v>
      </c>
      <c r="F448" s="179" t="s">
        <v>719</v>
      </c>
      <c r="G448" s="180" t="s">
        <v>236</v>
      </c>
      <c r="H448" s="181">
        <v>205</v>
      </c>
      <c r="I448" s="182"/>
      <c r="J448" s="182">
        <f>ROUND(I448*H448,2)</f>
        <v>0</v>
      </c>
      <c r="K448" s="179" t="s">
        <v>164</v>
      </c>
      <c r="L448" s="183"/>
      <c r="M448" s="184" t="s">
        <v>1</v>
      </c>
      <c r="N448" s="185" t="s">
        <v>37</v>
      </c>
      <c r="O448" s="149">
        <v>0</v>
      </c>
      <c r="P448" s="149">
        <f>O448*H448</f>
        <v>0</v>
      </c>
      <c r="Q448" s="149">
        <v>0</v>
      </c>
      <c r="R448" s="149">
        <f>Q448*H448</f>
        <v>0</v>
      </c>
      <c r="S448" s="149">
        <v>0</v>
      </c>
      <c r="T448" s="150">
        <f>S448*H448</f>
        <v>0</v>
      </c>
      <c r="U448" s="29"/>
      <c r="V448" s="29"/>
      <c r="W448" s="29"/>
      <c r="X448" s="29"/>
      <c r="Y448" s="29"/>
      <c r="Z448" s="29"/>
      <c r="AA448" s="29"/>
      <c r="AB448" s="29"/>
      <c r="AC448" s="29"/>
      <c r="AD448" s="29"/>
      <c r="AE448" s="29"/>
      <c r="AR448" s="151" t="s">
        <v>187</v>
      </c>
      <c r="AT448" s="151" t="s">
        <v>183</v>
      </c>
      <c r="AU448" s="151" t="s">
        <v>80</v>
      </c>
      <c r="AY448" s="17" t="s">
        <v>157</v>
      </c>
      <c r="BE448" s="152">
        <f>IF(N448="základní",J448,0)</f>
        <v>0</v>
      </c>
      <c r="BF448" s="152">
        <f>IF(N448="snížená",J448,0)</f>
        <v>0</v>
      </c>
      <c r="BG448" s="152">
        <f>IF(N448="zákl. přenesená",J448,0)</f>
        <v>0</v>
      </c>
      <c r="BH448" s="152">
        <f>IF(N448="sníž. přenesená",J448,0)</f>
        <v>0</v>
      </c>
      <c r="BI448" s="152">
        <f>IF(N448="nulová",J448,0)</f>
        <v>0</v>
      </c>
      <c r="BJ448" s="17" t="s">
        <v>80</v>
      </c>
      <c r="BK448" s="152">
        <f>ROUND(I448*H448,2)</f>
        <v>0</v>
      </c>
      <c r="BL448" s="17" t="s">
        <v>165</v>
      </c>
      <c r="BM448" s="151" t="s">
        <v>720</v>
      </c>
    </row>
    <row r="449" spans="1:65" s="2" customFormat="1" ht="24" x14ac:dyDescent="0.2">
      <c r="A449" s="29"/>
      <c r="B449" s="140"/>
      <c r="C449" s="141" t="s">
        <v>721</v>
      </c>
      <c r="D449" s="141" t="s">
        <v>160</v>
      </c>
      <c r="E449" s="142" t="s">
        <v>722</v>
      </c>
      <c r="F449" s="143" t="s">
        <v>723</v>
      </c>
      <c r="G449" s="144" t="s">
        <v>416</v>
      </c>
      <c r="H449" s="145">
        <v>1</v>
      </c>
      <c r="I449" s="146"/>
      <c r="J449" s="146">
        <f>ROUND(I449*H449,2)</f>
        <v>0</v>
      </c>
      <c r="K449" s="143" t="s">
        <v>1</v>
      </c>
      <c r="L449" s="30"/>
      <c r="M449" s="147" t="s">
        <v>1</v>
      </c>
      <c r="N449" s="148" t="s">
        <v>37</v>
      </c>
      <c r="O449" s="149">
        <v>0</v>
      </c>
      <c r="P449" s="149">
        <f>O449*H449</f>
        <v>0</v>
      </c>
      <c r="Q449" s="149">
        <v>0</v>
      </c>
      <c r="R449" s="149">
        <f>Q449*H449</f>
        <v>0</v>
      </c>
      <c r="S449" s="149">
        <v>0</v>
      </c>
      <c r="T449" s="150">
        <f>S449*H449</f>
        <v>0</v>
      </c>
      <c r="U449" s="29"/>
      <c r="V449" s="29"/>
      <c r="W449" s="29"/>
      <c r="X449" s="29"/>
      <c r="Y449" s="29"/>
      <c r="Z449" s="29"/>
      <c r="AA449" s="29"/>
      <c r="AB449" s="29"/>
      <c r="AC449" s="29"/>
      <c r="AD449" s="29"/>
      <c r="AE449" s="29"/>
      <c r="AR449" s="151" t="s">
        <v>165</v>
      </c>
      <c r="AT449" s="151" t="s">
        <v>160</v>
      </c>
      <c r="AU449" s="151" t="s">
        <v>80</v>
      </c>
      <c r="AY449" s="17" t="s">
        <v>157</v>
      </c>
      <c r="BE449" s="152">
        <f>IF(N449="základní",J449,0)</f>
        <v>0</v>
      </c>
      <c r="BF449" s="152">
        <f>IF(N449="snížená",J449,0)</f>
        <v>0</v>
      </c>
      <c r="BG449" s="152">
        <f>IF(N449="zákl. přenesená",J449,0)</f>
        <v>0</v>
      </c>
      <c r="BH449" s="152">
        <f>IF(N449="sníž. přenesená",J449,0)</f>
        <v>0</v>
      </c>
      <c r="BI449" s="152">
        <f>IF(N449="nulová",J449,0)</f>
        <v>0</v>
      </c>
      <c r="BJ449" s="17" t="s">
        <v>80</v>
      </c>
      <c r="BK449" s="152">
        <f>ROUND(I449*H449,2)</f>
        <v>0</v>
      </c>
      <c r="BL449" s="17" t="s">
        <v>165</v>
      </c>
      <c r="BM449" s="151" t="s">
        <v>724</v>
      </c>
    </row>
    <row r="450" spans="1:65" s="13" customFormat="1" ht="22.5" x14ac:dyDescent="0.2">
      <c r="B450" s="157"/>
      <c r="D450" s="153" t="s">
        <v>169</v>
      </c>
      <c r="E450" s="158" t="s">
        <v>1</v>
      </c>
      <c r="F450" s="159" t="s">
        <v>725</v>
      </c>
      <c r="H450" s="158" t="s">
        <v>1</v>
      </c>
      <c r="L450" s="157"/>
      <c r="M450" s="160"/>
      <c r="N450" s="161"/>
      <c r="O450" s="161"/>
      <c r="P450" s="161"/>
      <c r="Q450" s="161"/>
      <c r="R450" s="161"/>
      <c r="S450" s="161"/>
      <c r="T450" s="162"/>
      <c r="AT450" s="158" t="s">
        <v>169</v>
      </c>
      <c r="AU450" s="158" t="s">
        <v>80</v>
      </c>
      <c r="AV450" s="13" t="s">
        <v>80</v>
      </c>
      <c r="AW450" s="13" t="s">
        <v>171</v>
      </c>
      <c r="AX450" s="13" t="s">
        <v>72</v>
      </c>
      <c r="AY450" s="158" t="s">
        <v>157</v>
      </c>
    </row>
    <row r="451" spans="1:65" s="13" customFormat="1" ht="22.5" x14ac:dyDescent="0.2">
      <c r="B451" s="157"/>
      <c r="D451" s="153" t="s">
        <v>169</v>
      </c>
      <c r="E451" s="158" t="s">
        <v>1</v>
      </c>
      <c r="F451" s="159" t="s">
        <v>726</v>
      </c>
      <c r="H451" s="158" t="s">
        <v>1</v>
      </c>
      <c r="L451" s="157"/>
      <c r="M451" s="160"/>
      <c r="N451" s="161"/>
      <c r="O451" s="161"/>
      <c r="P451" s="161"/>
      <c r="Q451" s="161"/>
      <c r="R451" s="161"/>
      <c r="S451" s="161"/>
      <c r="T451" s="162"/>
      <c r="AT451" s="158" t="s">
        <v>169</v>
      </c>
      <c r="AU451" s="158" t="s">
        <v>80</v>
      </c>
      <c r="AV451" s="13" t="s">
        <v>80</v>
      </c>
      <c r="AW451" s="13" t="s">
        <v>171</v>
      </c>
      <c r="AX451" s="13" t="s">
        <v>72</v>
      </c>
      <c r="AY451" s="158" t="s">
        <v>157</v>
      </c>
    </row>
    <row r="452" spans="1:65" s="13" customFormat="1" x14ac:dyDescent="0.2">
      <c r="B452" s="157"/>
      <c r="D452" s="153" t="s">
        <v>169</v>
      </c>
      <c r="E452" s="158" t="s">
        <v>1</v>
      </c>
      <c r="F452" s="159" t="s">
        <v>727</v>
      </c>
      <c r="H452" s="158" t="s">
        <v>1</v>
      </c>
      <c r="L452" s="157"/>
      <c r="M452" s="160"/>
      <c r="N452" s="161"/>
      <c r="O452" s="161"/>
      <c r="P452" s="161"/>
      <c r="Q452" s="161"/>
      <c r="R452" s="161"/>
      <c r="S452" s="161"/>
      <c r="T452" s="162"/>
      <c r="AT452" s="158" t="s">
        <v>169</v>
      </c>
      <c r="AU452" s="158" t="s">
        <v>80</v>
      </c>
      <c r="AV452" s="13" t="s">
        <v>80</v>
      </c>
      <c r="AW452" s="13" t="s">
        <v>171</v>
      </c>
      <c r="AX452" s="13" t="s">
        <v>72</v>
      </c>
      <c r="AY452" s="158" t="s">
        <v>157</v>
      </c>
    </row>
    <row r="453" spans="1:65" s="14" customFormat="1" x14ac:dyDescent="0.2">
      <c r="B453" s="163"/>
      <c r="D453" s="153" t="s">
        <v>169</v>
      </c>
      <c r="E453" s="164" t="s">
        <v>1</v>
      </c>
      <c r="F453" s="165" t="s">
        <v>80</v>
      </c>
      <c r="H453" s="166">
        <v>1</v>
      </c>
      <c r="L453" s="163"/>
      <c r="M453" s="167"/>
      <c r="N453" s="168"/>
      <c r="O453" s="168"/>
      <c r="P453" s="168"/>
      <c r="Q453" s="168"/>
      <c r="R453" s="168"/>
      <c r="S453" s="168"/>
      <c r="T453" s="169"/>
      <c r="AT453" s="164" t="s">
        <v>169</v>
      </c>
      <c r="AU453" s="164" t="s">
        <v>80</v>
      </c>
      <c r="AV453" s="14" t="s">
        <v>82</v>
      </c>
      <c r="AW453" s="14" t="s">
        <v>171</v>
      </c>
      <c r="AX453" s="14" t="s">
        <v>80</v>
      </c>
      <c r="AY453" s="164" t="s">
        <v>157</v>
      </c>
    </row>
    <row r="454" spans="1:65" s="2" customFormat="1" ht="114.95" customHeight="1" x14ac:dyDescent="0.2">
      <c r="A454" s="29"/>
      <c r="B454" s="140"/>
      <c r="C454" s="141" t="s">
        <v>728</v>
      </c>
      <c r="D454" s="141" t="s">
        <v>160</v>
      </c>
      <c r="E454" s="142" t="s">
        <v>446</v>
      </c>
      <c r="F454" s="143" t="s">
        <v>447</v>
      </c>
      <c r="G454" s="144" t="s">
        <v>293</v>
      </c>
      <c r="H454" s="145">
        <v>50</v>
      </c>
      <c r="I454" s="146"/>
      <c r="J454" s="146">
        <f>ROUND(I454*H454,2)</f>
        <v>0</v>
      </c>
      <c r="K454" s="143" t="s">
        <v>330</v>
      </c>
      <c r="L454" s="30"/>
      <c r="M454" s="147" t="s">
        <v>1</v>
      </c>
      <c r="N454" s="148" t="s">
        <v>37</v>
      </c>
      <c r="O454" s="149">
        <v>0</v>
      </c>
      <c r="P454" s="149">
        <f>O454*H454</f>
        <v>0</v>
      </c>
      <c r="Q454" s="149">
        <v>0</v>
      </c>
      <c r="R454" s="149">
        <f>Q454*H454</f>
        <v>0</v>
      </c>
      <c r="S454" s="149">
        <v>0</v>
      </c>
      <c r="T454" s="150">
        <f>S454*H454</f>
        <v>0</v>
      </c>
      <c r="U454" s="29"/>
      <c r="V454" s="29"/>
      <c r="W454" s="29"/>
      <c r="X454" s="29"/>
      <c r="Y454" s="29"/>
      <c r="Z454" s="29"/>
      <c r="AA454" s="29"/>
      <c r="AB454" s="29"/>
      <c r="AC454" s="29"/>
      <c r="AD454" s="29"/>
      <c r="AE454" s="29"/>
      <c r="AR454" s="151" t="s">
        <v>165</v>
      </c>
      <c r="AT454" s="151" t="s">
        <v>160</v>
      </c>
      <c r="AU454" s="151" t="s">
        <v>80</v>
      </c>
      <c r="AY454" s="17" t="s">
        <v>157</v>
      </c>
      <c r="BE454" s="152">
        <f>IF(N454="základní",J454,0)</f>
        <v>0</v>
      </c>
      <c r="BF454" s="152">
        <f>IF(N454="snížená",J454,0)</f>
        <v>0</v>
      </c>
      <c r="BG454" s="152">
        <f>IF(N454="zákl. přenesená",J454,0)</f>
        <v>0</v>
      </c>
      <c r="BH454" s="152">
        <f>IF(N454="sníž. přenesená",J454,0)</f>
        <v>0</v>
      </c>
      <c r="BI454" s="152">
        <f>IF(N454="nulová",J454,0)</f>
        <v>0</v>
      </c>
      <c r="BJ454" s="17" t="s">
        <v>80</v>
      </c>
      <c r="BK454" s="152">
        <f>ROUND(I454*H454,2)</f>
        <v>0</v>
      </c>
      <c r="BL454" s="17" t="s">
        <v>165</v>
      </c>
      <c r="BM454" s="151" t="s">
        <v>729</v>
      </c>
    </row>
    <row r="455" spans="1:65" s="2" customFormat="1" ht="68.25" x14ac:dyDescent="0.2">
      <c r="A455" s="29"/>
      <c r="B455" s="30"/>
      <c r="C455" s="29"/>
      <c r="D455" s="153" t="s">
        <v>167</v>
      </c>
      <c r="E455" s="29"/>
      <c r="F455" s="154" t="s">
        <v>449</v>
      </c>
      <c r="G455" s="29"/>
      <c r="H455" s="29"/>
      <c r="I455" s="29"/>
      <c r="J455" s="29"/>
      <c r="K455" s="29"/>
      <c r="L455" s="30"/>
      <c r="M455" s="155"/>
      <c r="N455" s="156"/>
      <c r="O455" s="55"/>
      <c r="P455" s="55"/>
      <c r="Q455" s="55"/>
      <c r="R455" s="55"/>
      <c r="S455" s="55"/>
      <c r="T455" s="56"/>
      <c r="U455" s="29"/>
      <c r="V455" s="29"/>
      <c r="W455" s="29"/>
      <c r="X455" s="29"/>
      <c r="Y455" s="29"/>
      <c r="Z455" s="29"/>
      <c r="AA455" s="29"/>
      <c r="AB455" s="29"/>
      <c r="AC455" s="29"/>
      <c r="AD455" s="29"/>
      <c r="AE455" s="29"/>
      <c r="AT455" s="17" t="s">
        <v>167</v>
      </c>
      <c r="AU455" s="17" t="s">
        <v>80</v>
      </c>
    </row>
    <row r="456" spans="1:65" s="13" customFormat="1" x14ac:dyDescent="0.2">
      <c r="B456" s="157"/>
      <c r="D456" s="153" t="s">
        <v>169</v>
      </c>
      <c r="E456" s="158" t="s">
        <v>1</v>
      </c>
      <c r="F456" s="159" t="s">
        <v>450</v>
      </c>
      <c r="H456" s="158" t="s">
        <v>1</v>
      </c>
      <c r="L456" s="157"/>
      <c r="M456" s="160"/>
      <c r="N456" s="161"/>
      <c r="O456" s="161"/>
      <c r="P456" s="161"/>
      <c r="Q456" s="161"/>
      <c r="R456" s="161"/>
      <c r="S456" s="161"/>
      <c r="T456" s="162"/>
      <c r="AT456" s="158" t="s">
        <v>169</v>
      </c>
      <c r="AU456" s="158" t="s">
        <v>80</v>
      </c>
      <c r="AV456" s="13" t="s">
        <v>80</v>
      </c>
      <c r="AW456" s="13" t="s">
        <v>171</v>
      </c>
      <c r="AX456" s="13" t="s">
        <v>72</v>
      </c>
      <c r="AY456" s="158" t="s">
        <v>157</v>
      </c>
    </row>
    <row r="457" spans="1:65" s="14" customFormat="1" ht="22.5" x14ac:dyDescent="0.2">
      <c r="B457" s="163"/>
      <c r="D457" s="153" t="s">
        <v>169</v>
      </c>
      <c r="E457" s="164" t="s">
        <v>1</v>
      </c>
      <c r="F457" s="165" t="s">
        <v>730</v>
      </c>
      <c r="H457" s="166">
        <v>44</v>
      </c>
      <c r="L457" s="163"/>
      <c r="M457" s="167"/>
      <c r="N457" s="168"/>
      <c r="O457" s="168"/>
      <c r="P457" s="168"/>
      <c r="Q457" s="168"/>
      <c r="R457" s="168"/>
      <c r="S457" s="168"/>
      <c r="T457" s="169"/>
      <c r="AT457" s="164" t="s">
        <v>169</v>
      </c>
      <c r="AU457" s="164" t="s">
        <v>80</v>
      </c>
      <c r="AV457" s="14" t="s">
        <v>82</v>
      </c>
      <c r="AW457" s="14" t="s">
        <v>171</v>
      </c>
      <c r="AX457" s="14" t="s">
        <v>72</v>
      </c>
      <c r="AY457" s="164" t="s">
        <v>157</v>
      </c>
    </row>
    <row r="458" spans="1:65" s="14" customFormat="1" x14ac:dyDescent="0.2">
      <c r="B458" s="163"/>
      <c r="D458" s="153" t="s">
        <v>169</v>
      </c>
      <c r="E458" s="164" t="s">
        <v>1</v>
      </c>
      <c r="F458" s="165" t="s">
        <v>731</v>
      </c>
      <c r="H458" s="166">
        <v>6</v>
      </c>
      <c r="L458" s="163"/>
      <c r="M458" s="167"/>
      <c r="N458" s="168"/>
      <c r="O458" s="168"/>
      <c r="P458" s="168"/>
      <c r="Q458" s="168"/>
      <c r="R458" s="168"/>
      <c r="S458" s="168"/>
      <c r="T458" s="169"/>
      <c r="AT458" s="164" t="s">
        <v>169</v>
      </c>
      <c r="AU458" s="164" t="s">
        <v>80</v>
      </c>
      <c r="AV458" s="14" t="s">
        <v>82</v>
      </c>
      <c r="AW458" s="14" t="s">
        <v>171</v>
      </c>
      <c r="AX458" s="14" t="s">
        <v>72</v>
      </c>
      <c r="AY458" s="164" t="s">
        <v>157</v>
      </c>
    </row>
    <row r="459" spans="1:65" s="15" customFormat="1" x14ac:dyDescent="0.2">
      <c r="B459" s="170"/>
      <c r="D459" s="153" t="s">
        <v>169</v>
      </c>
      <c r="E459" s="171" t="s">
        <v>1</v>
      </c>
      <c r="F459" s="172" t="s">
        <v>175</v>
      </c>
      <c r="H459" s="173">
        <v>50</v>
      </c>
      <c r="L459" s="170"/>
      <c r="M459" s="174"/>
      <c r="N459" s="175"/>
      <c r="O459" s="175"/>
      <c r="P459" s="175"/>
      <c r="Q459" s="175"/>
      <c r="R459" s="175"/>
      <c r="S459" s="175"/>
      <c r="T459" s="176"/>
      <c r="AT459" s="171" t="s">
        <v>169</v>
      </c>
      <c r="AU459" s="171" t="s">
        <v>80</v>
      </c>
      <c r="AV459" s="15" t="s">
        <v>165</v>
      </c>
      <c r="AW459" s="15" t="s">
        <v>171</v>
      </c>
      <c r="AX459" s="15" t="s">
        <v>80</v>
      </c>
      <c r="AY459" s="171" t="s">
        <v>157</v>
      </c>
    </row>
    <row r="460" spans="1:65" s="2" customFormat="1" ht="90" customHeight="1" x14ac:dyDescent="0.2">
      <c r="A460" s="29"/>
      <c r="B460" s="140"/>
      <c r="C460" s="141" t="s">
        <v>732</v>
      </c>
      <c r="D460" s="141" t="s">
        <v>160</v>
      </c>
      <c r="E460" s="142" t="s">
        <v>454</v>
      </c>
      <c r="F460" s="143" t="s">
        <v>455</v>
      </c>
      <c r="G460" s="144" t="s">
        <v>275</v>
      </c>
      <c r="H460" s="145">
        <v>9688</v>
      </c>
      <c r="I460" s="146"/>
      <c r="J460" s="146">
        <f>ROUND(I460*H460,2)</f>
        <v>0</v>
      </c>
      <c r="K460" s="143" t="s">
        <v>330</v>
      </c>
      <c r="L460" s="30"/>
      <c r="M460" s="147" t="s">
        <v>1</v>
      </c>
      <c r="N460" s="148" t="s">
        <v>37</v>
      </c>
      <c r="O460" s="149">
        <v>0</v>
      </c>
      <c r="P460" s="149">
        <f>O460*H460</f>
        <v>0</v>
      </c>
      <c r="Q460" s="149">
        <v>0</v>
      </c>
      <c r="R460" s="149">
        <f>Q460*H460</f>
        <v>0</v>
      </c>
      <c r="S460" s="149">
        <v>0</v>
      </c>
      <c r="T460" s="150">
        <f>S460*H460</f>
        <v>0</v>
      </c>
      <c r="U460" s="29"/>
      <c r="V460" s="29"/>
      <c r="W460" s="29"/>
      <c r="X460" s="29"/>
      <c r="Y460" s="29"/>
      <c r="Z460" s="29"/>
      <c r="AA460" s="29"/>
      <c r="AB460" s="29"/>
      <c r="AC460" s="29"/>
      <c r="AD460" s="29"/>
      <c r="AE460" s="29"/>
      <c r="AR460" s="151" t="s">
        <v>165</v>
      </c>
      <c r="AT460" s="151" t="s">
        <v>160</v>
      </c>
      <c r="AU460" s="151" t="s">
        <v>80</v>
      </c>
      <c r="AY460" s="17" t="s">
        <v>157</v>
      </c>
      <c r="BE460" s="152">
        <f>IF(N460="základní",J460,0)</f>
        <v>0</v>
      </c>
      <c r="BF460" s="152">
        <f>IF(N460="snížená",J460,0)</f>
        <v>0</v>
      </c>
      <c r="BG460" s="152">
        <f>IF(N460="zákl. přenesená",J460,0)</f>
        <v>0</v>
      </c>
      <c r="BH460" s="152">
        <f>IF(N460="sníž. přenesená",J460,0)</f>
        <v>0</v>
      </c>
      <c r="BI460" s="152">
        <f>IF(N460="nulová",J460,0)</f>
        <v>0</v>
      </c>
      <c r="BJ460" s="17" t="s">
        <v>80</v>
      </c>
      <c r="BK460" s="152">
        <f>ROUND(I460*H460,2)</f>
        <v>0</v>
      </c>
      <c r="BL460" s="17" t="s">
        <v>165</v>
      </c>
      <c r="BM460" s="151" t="s">
        <v>733</v>
      </c>
    </row>
    <row r="461" spans="1:65" s="2" customFormat="1" ht="48.75" x14ac:dyDescent="0.2">
      <c r="A461" s="29"/>
      <c r="B461" s="30"/>
      <c r="C461" s="29"/>
      <c r="D461" s="153" t="s">
        <v>167</v>
      </c>
      <c r="E461" s="29"/>
      <c r="F461" s="154" t="s">
        <v>457</v>
      </c>
      <c r="G461" s="29"/>
      <c r="H461" s="29"/>
      <c r="I461" s="29"/>
      <c r="J461" s="29"/>
      <c r="K461" s="29"/>
      <c r="L461" s="30"/>
      <c r="M461" s="155"/>
      <c r="N461" s="156"/>
      <c r="O461" s="55"/>
      <c r="P461" s="55"/>
      <c r="Q461" s="55"/>
      <c r="R461" s="55"/>
      <c r="S461" s="55"/>
      <c r="T461" s="56"/>
      <c r="U461" s="29"/>
      <c r="V461" s="29"/>
      <c r="W461" s="29"/>
      <c r="X461" s="29"/>
      <c r="Y461" s="29"/>
      <c r="Z461" s="29"/>
      <c r="AA461" s="29"/>
      <c r="AB461" s="29"/>
      <c r="AC461" s="29"/>
      <c r="AD461" s="29"/>
      <c r="AE461" s="29"/>
      <c r="AT461" s="17" t="s">
        <v>167</v>
      </c>
      <c r="AU461" s="17" t="s">
        <v>80</v>
      </c>
    </row>
    <row r="462" spans="1:65" s="14" customFormat="1" ht="22.5" x14ac:dyDescent="0.2">
      <c r="B462" s="163"/>
      <c r="D462" s="153" t="s">
        <v>169</v>
      </c>
      <c r="E462" s="164" t="s">
        <v>1</v>
      </c>
      <c r="F462" s="165" t="s">
        <v>734</v>
      </c>
      <c r="H462" s="166">
        <v>9688</v>
      </c>
      <c r="L462" s="163"/>
      <c r="M462" s="167"/>
      <c r="N462" s="168"/>
      <c r="O462" s="168"/>
      <c r="P462" s="168"/>
      <c r="Q462" s="168"/>
      <c r="R462" s="168"/>
      <c r="S462" s="168"/>
      <c r="T462" s="169"/>
      <c r="AT462" s="164" t="s">
        <v>169</v>
      </c>
      <c r="AU462" s="164" t="s">
        <v>80</v>
      </c>
      <c r="AV462" s="14" t="s">
        <v>82</v>
      </c>
      <c r="AW462" s="14" t="s">
        <v>171</v>
      </c>
      <c r="AX462" s="14" t="s">
        <v>80</v>
      </c>
      <c r="AY462" s="164" t="s">
        <v>157</v>
      </c>
    </row>
    <row r="463" spans="1:65" s="2" customFormat="1" ht="96" x14ac:dyDescent="0.2">
      <c r="A463" s="29"/>
      <c r="B463" s="140"/>
      <c r="C463" s="141" t="s">
        <v>735</v>
      </c>
      <c r="D463" s="141" t="s">
        <v>160</v>
      </c>
      <c r="E463" s="142" t="s">
        <v>461</v>
      </c>
      <c r="F463" s="143" t="s">
        <v>462</v>
      </c>
      <c r="G463" s="144" t="s">
        <v>275</v>
      </c>
      <c r="H463" s="145">
        <v>9688</v>
      </c>
      <c r="I463" s="146"/>
      <c r="J463" s="146">
        <f>ROUND(I463*H463,2)</f>
        <v>0</v>
      </c>
      <c r="K463" s="143" t="s">
        <v>330</v>
      </c>
      <c r="L463" s="30"/>
      <c r="M463" s="147" t="s">
        <v>1</v>
      </c>
      <c r="N463" s="148" t="s">
        <v>37</v>
      </c>
      <c r="O463" s="149">
        <v>0</v>
      </c>
      <c r="P463" s="149">
        <f>O463*H463</f>
        <v>0</v>
      </c>
      <c r="Q463" s="149">
        <v>0</v>
      </c>
      <c r="R463" s="149">
        <f>Q463*H463</f>
        <v>0</v>
      </c>
      <c r="S463" s="149">
        <v>0</v>
      </c>
      <c r="T463" s="150">
        <f>S463*H463</f>
        <v>0</v>
      </c>
      <c r="U463" s="29"/>
      <c r="V463" s="29"/>
      <c r="W463" s="29"/>
      <c r="X463" s="29"/>
      <c r="Y463" s="29"/>
      <c r="Z463" s="29"/>
      <c r="AA463" s="29"/>
      <c r="AB463" s="29"/>
      <c r="AC463" s="29"/>
      <c r="AD463" s="29"/>
      <c r="AE463" s="29"/>
      <c r="AR463" s="151" t="s">
        <v>165</v>
      </c>
      <c r="AT463" s="151" t="s">
        <v>160</v>
      </c>
      <c r="AU463" s="151" t="s">
        <v>80</v>
      </c>
      <c r="AY463" s="17" t="s">
        <v>157</v>
      </c>
      <c r="BE463" s="152">
        <f>IF(N463="základní",J463,0)</f>
        <v>0</v>
      </c>
      <c r="BF463" s="152">
        <f>IF(N463="snížená",J463,0)</f>
        <v>0</v>
      </c>
      <c r="BG463" s="152">
        <f>IF(N463="zákl. přenesená",J463,0)</f>
        <v>0</v>
      </c>
      <c r="BH463" s="152">
        <f>IF(N463="sníž. přenesená",J463,0)</f>
        <v>0</v>
      </c>
      <c r="BI463" s="152">
        <f>IF(N463="nulová",J463,0)</f>
        <v>0</v>
      </c>
      <c r="BJ463" s="17" t="s">
        <v>80</v>
      </c>
      <c r="BK463" s="152">
        <f>ROUND(I463*H463,2)</f>
        <v>0</v>
      </c>
      <c r="BL463" s="17" t="s">
        <v>165</v>
      </c>
      <c r="BM463" s="151" t="s">
        <v>736</v>
      </c>
    </row>
    <row r="464" spans="1:65" s="2" customFormat="1" ht="48.75" x14ac:dyDescent="0.2">
      <c r="A464" s="29"/>
      <c r="B464" s="30"/>
      <c r="C464" s="29"/>
      <c r="D464" s="153" t="s">
        <v>167</v>
      </c>
      <c r="E464" s="29"/>
      <c r="F464" s="154" t="s">
        <v>457</v>
      </c>
      <c r="G464" s="29"/>
      <c r="H464" s="29"/>
      <c r="I464" s="29"/>
      <c r="J464" s="29"/>
      <c r="K464" s="29"/>
      <c r="L464" s="30"/>
      <c r="M464" s="155"/>
      <c r="N464" s="156"/>
      <c r="O464" s="55"/>
      <c r="P464" s="55"/>
      <c r="Q464" s="55"/>
      <c r="R464" s="55"/>
      <c r="S464" s="55"/>
      <c r="T464" s="56"/>
      <c r="U464" s="29"/>
      <c r="V464" s="29"/>
      <c r="W464" s="29"/>
      <c r="X464" s="29"/>
      <c r="Y464" s="29"/>
      <c r="Z464" s="29"/>
      <c r="AA464" s="29"/>
      <c r="AB464" s="29"/>
      <c r="AC464" s="29"/>
      <c r="AD464" s="29"/>
      <c r="AE464" s="29"/>
      <c r="AT464" s="17" t="s">
        <v>167</v>
      </c>
      <c r="AU464" s="17" t="s">
        <v>80</v>
      </c>
    </row>
    <row r="465" spans="1:65" s="14" customFormat="1" ht="22.5" x14ac:dyDescent="0.2">
      <c r="B465" s="163"/>
      <c r="D465" s="153" t="s">
        <v>169</v>
      </c>
      <c r="E465" s="164" t="s">
        <v>1</v>
      </c>
      <c r="F465" s="165" t="s">
        <v>737</v>
      </c>
      <c r="H465" s="166">
        <v>9688</v>
      </c>
      <c r="L465" s="163"/>
      <c r="M465" s="167"/>
      <c r="N465" s="168"/>
      <c r="O465" s="168"/>
      <c r="P465" s="168"/>
      <c r="Q465" s="168"/>
      <c r="R465" s="168"/>
      <c r="S465" s="168"/>
      <c r="T465" s="169"/>
      <c r="AT465" s="164" t="s">
        <v>169</v>
      </c>
      <c r="AU465" s="164" t="s">
        <v>80</v>
      </c>
      <c r="AV465" s="14" t="s">
        <v>82</v>
      </c>
      <c r="AW465" s="14" t="s">
        <v>171</v>
      </c>
      <c r="AX465" s="14" t="s">
        <v>80</v>
      </c>
      <c r="AY465" s="164" t="s">
        <v>157</v>
      </c>
    </row>
    <row r="466" spans="1:65" s="2" customFormat="1" ht="55.5" customHeight="1" x14ac:dyDescent="0.2">
      <c r="A466" s="29"/>
      <c r="B466" s="140"/>
      <c r="C466" s="141" t="s">
        <v>738</v>
      </c>
      <c r="D466" s="141" t="s">
        <v>160</v>
      </c>
      <c r="E466" s="142" t="s">
        <v>465</v>
      </c>
      <c r="F466" s="143" t="s">
        <v>466</v>
      </c>
      <c r="G466" s="144" t="s">
        <v>275</v>
      </c>
      <c r="H466" s="145">
        <v>8428.5400000000009</v>
      </c>
      <c r="I466" s="146"/>
      <c r="J466" s="146">
        <f>ROUND(I466*H466,2)</f>
        <v>0</v>
      </c>
      <c r="K466" s="143" t="s">
        <v>330</v>
      </c>
      <c r="L466" s="30"/>
      <c r="M466" s="147" t="s">
        <v>1</v>
      </c>
      <c r="N466" s="148" t="s">
        <v>37</v>
      </c>
      <c r="O466" s="149">
        <v>0</v>
      </c>
      <c r="P466" s="149">
        <f>O466*H466</f>
        <v>0</v>
      </c>
      <c r="Q466" s="149">
        <v>0</v>
      </c>
      <c r="R466" s="149">
        <f>Q466*H466</f>
        <v>0</v>
      </c>
      <c r="S466" s="149">
        <v>0</v>
      </c>
      <c r="T466" s="150">
        <f>S466*H466</f>
        <v>0</v>
      </c>
      <c r="U466" s="29"/>
      <c r="V466" s="29"/>
      <c r="W466" s="29"/>
      <c r="X466" s="29"/>
      <c r="Y466" s="29"/>
      <c r="Z466" s="29"/>
      <c r="AA466" s="29"/>
      <c r="AB466" s="29"/>
      <c r="AC466" s="29"/>
      <c r="AD466" s="29"/>
      <c r="AE466" s="29"/>
      <c r="AR466" s="151" t="s">
        <v>165</v>
      </c>
      <c r="AT466" s="151" t="s">
        <v>160</v>
      </c>
      <c r="AU466" s="151" t="s">
        <v>80</v>
      </c>
      <c r="AY466" s="17" t="s">
        <v>157</v>
      </c>
      <c r="BE466" s="152">
        <f>IF(N466="základní",J466,0)</f>
        <v>0</v>
      </c>
      <c r="BF466" s="152">
        <f>IF(N466="snížená",J466,0)</f>
        <v>0</v>
      </c>
      <c r="BG466" s="152">
        <f>IF(N466="zákl. přenesená",J466,0)</f>
        <v>0</v>
      </c>
      <c r="BH466" s="152">
        <f>IF(N466="sníž. přenesená",J466,0)</f>
        <v>0</v>
      </c>
      <c r="BI466" s="152">
        <f>IF(N466="nulová",J466,0)</f>
        <v>0</v>
      </c>
      <c r="BJ466" s="17" t="s">
        <v>80</v>
      </c>
      <c r="BK466" s="152">
        <f>ROUND(I466*H466,2)</f>
        <v>0</v>
      </c>
      <c r="BL466" s="17" t="s">
        <v>165</v>
      </c>
      <c r="BM466" s="151" t="s">
        <v>739</v>
      </c>
    </row>
    <row r="467" spans="1:65" s="2" customFormat="1" ht="29.25" x14ac:dyDescent="0.2">
      <c r="A467" s="29"/>
      <c r="B467" s="30"/>
      <c r="C467" s="29"/>
      <c r="D467" s="153" t="s">
        <v>167</v>
      </c>
      <c r="E467" s="29"/>
      <c r="F467" s="154" t="s">
        <v>468</v>
      </c>
      <c r="G467" s="29"/>
      <c r="H467" s="29"/>
      <c r="I467" s="29"/>
      <c r="J467" s="29"/>
      <c r="K467" s="29"/>
      <c r="L467" s="30"/>
      <c r="M467" s="155"/>
      <c r="N467" s="156"/>
      <c r="O467" s="55"/>
      <c r="P467" s="55"/>
      <c r="Q467" s="55"/>
      <c r="R467" s="55"/>
      <c r="S467" s="55"/>
      <c r="T467" s="56"/>
      <c r="U467" s="29"/>
      <c r="V467" s="29"/>
      <c r="W467" s="29"/>
      <c r="X467" s="29"/>
      <c r="Y467" s="29"/>
      <c r="Z467" s="29"/>
      <c r="AA467" s="29"/>
      <c r="AB467" s="29"/>
      <c r="AC467" s="29"/>
      <c r="AD467" s="29"/>
      <c r="AE467" s="29"/>
      <c r="AT467" s="17" t="s">
        <v>167</v>
      </c>
      <c r="AU467" s="17" t="s">
        <v>80</v>
      </c>
    </row>
    <row r="468" spans="1:65" s="14" customFormat="1" ht="22.5" x14ac:dyDescent="0.2">
      <c r="B468" s="163"/>
      <c r="D468" s="153" t="s">
        <v>169</v>
      </c>
      <c r="E468" s="164" t="s">
        <v>1</v>
      </c>
      <c r="F468" s="165" t="s">
        <v>737</v>
      </c>
      <c r="H468" s="166">
        <v>9688</v>
      </c>
      <c r="L468" s="163"/>
      <c r="M468" s="167"/>
      <c r="N468" s="168"/>
      <c r="O468" s="168"/>
      <c r="P468" s="168"/>
      <c r="Q468" s="168"/>
      <c r="R468" s="168"/>
      <c r="S468" s="168"/>
      <c r="T468" s="169"/>
      <c r="AT468" s="164" t="s">
        <v>169</v>
      </c>
      <c r="AU468" s="164" t="s">
        <v>80</v>
      </c>
      <c r="AV468" s="14" t="s">
        <v>82</v>
      </c>
      <c r="AW468" s="14" t="s">
        <v>171</v>
      </c>
      <c r="AX468" s="14" t="s">
        <v>72</v>
      </c>
      <c r="AY468" s="164" t="s">
        <v>157</v>
      </c>
    </row>
    <row r="469" spans="1:65" s="14" customFormat="1" x14ac:dyDescent="0.2">
      <c r="B469" s="163"/>
      <c r="D469" s="153" t="s">
        <v>169</v>
      </c>
      <c r="E469" s="164" t="s">
        <v>1</v>
      </c>
      <c r="F469" s="165" t="s">
        <v>740</v>
      </c>
      <c r="H469" s="166">
        <v>-1073.6479999999999</v>
      </c>
      <c r="L469" s="163"/>
      <c r="M469" s="167"/>
      <c r="N469" s="168"/>
      <c r="O469" s="168"/>
      <c r="P469" s="168"/>
      <c r="Q469" s="168"/>
      <c r="R469" s="168"/>
      <c r="S469" s="168"/>
      <c r="T469" s="169"/>
      <c r="AT469" s="164" t="s">
        <v>169</v>
      </c>
      <c r="AU469" s="164" t="s">
        <v>80</v>
      </c>
      <c r="AV469" s="14" t="s">
        <v>82</v>
      </c>
      <c r="AW469" s="14" t="s">
        <v>171</v>
      </c>
      <c r="AX469" s="14" t="s">
        <v>72</v>
      </c>
      <c r="AY469" s="164" t="s">
        <v>157</v>
      </c>
    </row>
    <row r="470" spans="1:65" s="14" customFormat="1" x14ac:dyDescent="0.2">
      <c r="B470" s="163"/>
      <c r="D470" s="153" t="s">
        <v>169</v>
      </c>
      <c r="E470" s="164" t="s">
        <v>1</v>
      </c>
      <c r="F470" s="165" t="s">
        <v>741</v>
      </c>
      <c r="H470" s="166">
        <v>-185.81200000000001</v>
      </c>
      <c r="L470" s="163"/>
      <c r="M470" s="167"/>
      <c r="N470" s="168"/>
      <c r="O470" s="168"/>
      <c r="P470" s="168"/>
      <c r="Q470" s="168"/>
      <c r="R470" s="168"/>
      <c r="S470" s="168"/>
      <c r="T470" s="169"/>
      <c r="AT470" s="164" t="s">
        <v>169</v>
      </c>
      <c r="AU470" s="164" t="s">
        <v>80</v>
      </c>
      <c r="AV470" s="14" t="s">
        <v>82</v>
      </c>
      <c r="AW470" s="14" t="s">
        <v>171</v>
      </c>
      <c r="AX470" s="14" t="s">
        <v>72</v>
      </c>
      <c r="AY470" s="164" t="s">
        <v>157</v>
      </c>
    </row>
    <row r="471" spans="1:65" s="15" customFormat="1" x14ac:dyDescent="0.2">
      <c r="B471" s="170"/>
      <c r="D471" s="153" t="s">
        <v>169</v>
      </c>
      <c r="E471" s="171" t="s">
        <v>1</v>
      </c>
      <c r="F471" s="172" t="s">
        <v>175</v>
      </c>
      <c r="H471" s="173">
        <v>8428.5400000000009</v>
      </c>
      <c r="L471" s="170"/>
      <c r="M471" s="186"/>
      <c r="N471" s="187"/>
      <c r="O471" s="187"/>
      <c r="P471" s="187"/>
      <c r="Q471" s="187"/>
      <c r="R471" s="187"/>
      <c r="S471" s="187"/>
      <c r="T471" s="188"/>
      <c r="AT471" s="171" t="s">
        <v>169</v>
      </c>
      <c r="AU471" s="171" t="s">
        <v>80</v>
      </c>
      <c r="AV471" s="15" t="s">
        <v>165</v>
      </c>
      <c r="AW471" s="15" t="s">
        <v>171</v>
      </c>
      <c r="AX471" s="15" t="s">
        <v>80</v>
      </c>
      <c r="AY471" s="171" t="s">
        <v>157</v>
      </c>
    </row>
    <row r="472" spans="1:65" s="2" customFormat="1" ht="6.95" customHeight="1" x14ac:dyDescent="0.2">
      <c r="A472" s="29"/>
      <c r="B472" s="44"/>
      <c r="C472" s="45"/>
      <c r="D472" s="45"/>
      <c r="E472" s="45"/>
      <c r="F472" s="45"/>
      <c r="G472" s="45"/>
      <c r="H472" s="45"/>
      <c r="I472" s="45"/>
      <c r="J472" s="45"/>
      <c r="K472" s="45"/>
      <c r="L472" s="30"/>
      <c r="M472" s="29"/>
      <c r="O472" s="29"/>
      <c r="P472" s="29"/>
      <c r="Q472" s="29"/>
      <c r="R472" s="29"/>
      <c r="S472" s="29"/>
      <c r="T472" s="29"/>
      <c r="U472" s="29"/>
      <c r="V472" s="29"/>
      <c r="W472" s="29"/>
      <c r="X472" s="29"/>
      <c r="Y472" s="29"/>
      <c r="Z472" s="29"/>
      <c r="AA472" s="29"/>
      <c r="AB472" s="29"/>
      <c r="AC472" s="29"/>
      <c r="AD472" s="29"/>
      <c r="AE472" s="29"/>
    </row>
  </sheetData>
  <autoFilter ref="C119:K471"/>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19"/>
  <sheetViews>
    <sheetView showGridLines="0" topLeftCell="A111" workbookViewId="0">
      <selection activeCell="I125" sqref="I125:I314"/>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87</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742</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ROUND(J121,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ROUND((SUM(BE121:BE318)),  2)</f>
        <v>0</v>
      </c>
      <c r="G33" s="29"/>
      <c r="H33" s="29"/>
      <c r="I33" s="98">
        <v>0.21</v>
      </c>
      <c r="J33" s="97">
        <f>ROUND(((SUM(BE121:BE318))*I33),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ROUND((SUM(BF121:BF318)),  2)</f>
        <v>0</v>
      </c>
      <c r="G34" s="29"/>
      <c r="H34" s="29"/>
      <c r="I34" s="98">
        <v>0.15</v>
      </c>
      <c r="J34" s="97">
        <f>ROUND(((SUM(BF121:BF318))*I34),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ROUND((SUM(BG121:BG318)),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ROUND((SUM(BH121:BH318)),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ROUND((SUM(BI121:BI318)),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661.1 - Železniční spodek</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J121</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J122</f>
        <v>0</v>
      </c>
      <c r="L97" s="110"/>
    </row>
    <row r="98" spans="1:31" s="10" customFormat="1" ht="19.899999999999999" customHeight="1" x14ac:dyDescent="0.2">
      <c r="B98" s="114"/>
      <c r="D98" s="115" t="s">
        <v>743</v>
      </c>
      <c r="E98" s="116"/>
      <c r="F98" s="116"/>
      <c r="G98" s="116"/>
      <c r="H98" s="116"/>
      <c r="I98" s="116"/>
      <c r="J98" s="117">
        <f>J123</f>
        <v>0</v>
      </c>
      <c r="L98" s="114"/>
    </row>
    <row r="99" spans="1:31" s="10" customFormat="1" ht="19.899999999999999" customHeight="1" x14ac:dyDescent="0.2">
      <c r="B99" s="114"/>
      <c r="D99" s="115" t="s">
        <v>139</v>
      </c>
      <c r="E99" s="116"/>
      <c r="F99" s="116"/>
      <c r="G99" s="116"/>
      <c r="H99" s="116"/>
      <c r="I99" s="116"/>
      <c r="J99" s="117">
        <f>J124</f>
        <v>0</v>
      </c>
      <c r="L99" s="114"/>
    </row>
    <row r="100" spans="1:31" s="10" customFormat="1" ht="19.899999999999999" customHeight="1" x14ac:dyDescent="0.2">
      <c r="B100" s="114"/>
      <c r="D100" s="115" t="s">
        <v>744</v>
      </c>
      <c r="E100" s="116"/>
      <c r="F100" s="116"/>
      <c r="G100" s="116"/>
      <c r="H100" s="116"/>
      <c r="I100" s="116"/>
      <c r="J100" s="117">
        <f>J258</f>
        <v>0</v>
      </c>
      <c r="L100" s="114"/>
    </row>
    <row r="101" spans="1:31" s="9" customFormat="1" ht="24.95" customHeight="1" x14ac:dyDescent="0.2">
      <c r="B101" s="110"/>
      <c r="D101" s="111" t="s">
        <v>140</v>
      </c>
      <c r="E101" s="112"/>
      <c r="F101" s="112"/>
      <c r="G101" s="112"/>
      <c r="H101" s="112"/>
      <c r="I101" s="112"/>
      <c r="J101" s="113">
        <f>J271</f>
        <v>0</v>
      </c>
      <c r="L101" s="110"/>
    </row>
    <row r="102" spans="1:31" s="2" customFormat="1" ht="21.75" customHeight="1" x14ac:dyDescent="0.2">
      <c r="A102" s="29"/>
      <c r="B102" s="30"/>
      <c r="C102" s="29"/>
      <c r="D102" s="29"/>
      <c r="E102" s="29"/>
      <c r="F102" s="29"/>
      <c r="G102" s="29"/>
      <c r="H102" s="29"/>
      <c r="I102" s="29"/>
      <c r="J102" s="29"/>
      <c r="K102" s="29"/>
      <c r="L102" s="39"/>
      <c r="S102" s="29"/>
      <c r="T102" s="29"/>
      <c r="U102" s="29"/>
      <c r="V102" s="29"/>
      <c r="W102" s="29"/>
      <c r="X102" s="29"/>
      <c r="Y102" s="29"/>
      <c r="Z102" s="29"/>
      <c r="AA102" s="29"/>
      <c r="AB102" s="29"/>
      <c r="AC102" s="29"/>
      <c r="AD102" s="29"/>
      <c r="AE102" s="29"/>
    </row>
    <row r="103" spans="1:31" s="2" customFormat="1" ht="6.95" customHeight="1" x14ac:dyDescent="0.2">
      <c r="A103" s="29"/>
      <c r="B103" s="44"/>
      <c r="C103" s="45"/>
      <c r="D103" s="45"/>
      <c r="E103" s="45"/>
      <c r="F103" s="45"/>
      <c r="G103" s="45"/>
      <c r="H103" s="45"/>
      <c r="I103" s="45"/>
      <c r="J103" s="45"/>
      <c r="K103" s="45"/>
      <c r="L103" s="39"/>
      <c r="S103" s="29"/>
      <c r="T103" s="29"/>
      <c r="U103" s="29"/>
      <c r="V103" s="29"/>
      <c r="W103" s="29"/>
      <c r="X103" s="29"/>
      <c r="Y103" s="29"/>
      <c r="Z103" s="29"/>
      <c r="AA103" s="29"/>
      <c r="AB103" s="29"/>
      <c r="AC103" s="29"/>
      <c r="AD103" s="29"/>
      <c r="AE103" s="29"/>
    </row>
    <row r="107" spans="1:31" s="2" customFormat="1" ht="6.95" customHeight="1" x14ac:dyDescent="0.2">
      <c r="A107" s="29"/>
      <c r="B107" s="46"/>
      <c r="C107" s="47"/>
      <c r="D107" s="47"/>
      <c r="E107" s="47"/>
      <c r="F107" s="47"/>
      <c r="G107" s="47"/>
      <c r="H107" s="47"/>
      <c r="I107" s="47"/>
      <c r="J107" s="47"/>
      <c r="K107" s="47"/>
      <c r="L107" s="39"/>
      <c r="S107" s="29"/>
      <c r="T107" s="29"/>
      <c r="U107" s="29"/>
      <c r="V107" s="29"/>
      <c r="W107" s="29"/>
      <c r="X107" s="29"/>
      <c r="Y107" s="29"/>
      <c r="Z107" s="29"/>
      <c r="AA107" s="29"/>
      <c r="AB107" s="29"/>
      <c r="AC107" s="29"/>
      <c r="AD107" s="29"/>
      <c r="AE107" s="29"/>
    </row>
    <row r="108" spans="1:31" s="2" customFormat="1" ht="24.95" customHeight="1" x14ac:dyDescent="0.2">
      <c r="A108" s="29"/>
      <c r="B108" s="30"/>
      <c r="C108" s="21" t="s">
        <v>142</v>
      </c>
      <c r="D108" s="29"/>
      <c r="E108" s="29"/>
      <c r="F108" s="29"/>
      <c r="G108" s="29"/>
      <c r="H108" s="29"/>
      <c r="I108" s="29"/>
      <c r="J108" s="29"/>
      <c r="K108" s="29"/>
      <c r="L108" s="39"/>
      <c r="S108" s="29"/>
      <c r="T108" s="29"/>
      <c r="U108" s="29"/>
      <c r="V108" s="29"/>
      <c r="W108" s="29"/>
      <c r="X108" s="29"/>
      <c r="Y108" s="29"/>
      <c r="Z108" s="29"/>
      <c r="AA108" s="29"/>
      <c r="AB108" s="29"/>
      <c r="AC108" s="29"/>
      <c r="AD108" s="29"/>
      <c r="AE108" s="29"/>
    </row>
    <row r="109" spans="1:31" s="2" customFormat="1" ht="6.95" customHeight="1" x14ac:dyDescent="0.2">
      <c r="A109" s="29"/>
      <c r="B109" s="30"/>
      <c r="C109" s="29"/>
      <c r="D109" s="29"/>
      <c r="E109" s="29"/>
      <c r="F109" s="29"/>
      <c r="G109" s="29"/>
      <c r="H109" s="29"/>
      <c r="I109" s="29"/>
      <c r="J109" s="29"/>
      <c r="K109" s="29"/>
      <c r="L109" s="39"/>
      <c r="S109" s="29"/>
      <c r="T109" s="29"/>
      <c r="U109" s="29"/>
      <c r="V109" s="29"/>
      <c r="W109" s="29"/>
      <c r="X109" s="29"/>
      <c r="Y109" s="29"/>
      <c r="Z109" s="29"/>
      <c r="AA109" s="29"/>
      <c r="AB109" s="29"/>
      <c r="AC109" s="29"/>
      <c r="AD109" s="29"/>
      <c r="AE109" s="29"/>
    </row>
    <row r="110" spans="1:31" s="2" customFormat="1" ht="12" customHeight="1" x14ac:dyDescent="0.2">
      <c r="A110" s="29"/>
      <c r="B110" s="30"/>
      <c r="C110" s="26" t="s">
        <v>14</v>
      </c>
      <c r="D110" s="29"/>
      <c r="E110" s="29"/>
      <c r="F110" s="29"/>
      <c r="G110" s="29"/>
      <c r="H110" s="29"/>
      <c r="I110" s="29"/>
      <c r="J110" s="29"/>
      <c r="K110" s="29"/>
      <c r="L110" s="39"/>
      <c r="S110" s="29"/>
      <c r="T110" s="29"/>
      <c r="U110" s="29"/>
      <c r="V110" s="29"/>
      <c r="W110" s="29"/>
      <c r="X110" s="29"/>
      <c r="Y110" s="29"/>
      <c r="Z110" s="29"/>
      <c r="AA110" s="29"/>
      <c r="AB110" s="29"/>
      <c r="AC110" s="29"/>
      <c r="AD110" s="29"/>
      <c r="AE110" s="29"/>
    </row>
    <row r="111" spans="1:31" s="2" customFormat="1" ht="16.5" customHeight="1" x14ac:dyDescent="0.2">
      <c r="A111" s="29"/>
      <c r="B111" s="30"/>
      <c r="C111" s="29"/>
      <c r="D111" s="29"/>
      <c r="E111" s="253" t="str">
        <f>E7</f>
        <v>Oprava trati Moravské Bránice – Moravský Krumlov</v>
      </c>
      <c r="F111" s="254"/>
      <c r="G111" s="254"/>
      <c r="H111" s="254"/>
      <c r="I111" s="29"/>
      <c r="J111" s="29"/>
      <c r="K111" s="29"/>
      <c r="L111" s="39"/>
      <c r="S111" s="29"/>
      <c r="T111" s="29"/>
      <c r="U111" s="29"/>
      <c r="V111" s="29"/>
      <c r="W111" s="29"/>
      <c r="X111" s="29"/>
      <c r="Y111" s="29"/>
      <c r="Z111" s="29"/>
      <c r="AA111" s="29"/>
      <c r="AB111" s="29"/>
      <c r="AC111" s="29"/>
      <c r="AD111" s="29"/>
      <c r="AE111" s="29"/>
    </row>
    <row r="112" spans="1:31" s="2" customFormat="1" ht="12" customHeight="1" x14ac:dyDescent="0.2">
      <c r="A112" s="29"/>
      <c r="B112" s="30"/>
      <c r="C112" s="26" t="s">
        <v>131</v>
      </c>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65" s="2" customFormat="1" ht="16.5" customHeight="1" x14ac:dyDescent="0.2">
      <c r="A113" s="29"/>
      <c r="B113" s="30"/>
      <c r="C113" s="29"/>
      <c r="D113" s="29"/>
      <c r="E113" s="247" t="str">
        <f>E9</f>
        <v>SO 661.1 - Železniční spodek</v>
      </c>
      <c r="F113" s="252"/>
      <c r="G113" s="252"/>
      <c r="H113" s="252"/>
      <c r="I113" s="29"/>
      <c r="J113" s="29"/>
      <c r="K113" s="29"/>
      <c r="L113" s="39"/>
      <c r="S113" s="29"/>
      <c r="T113" s="29"/>
      <c r="U113" s="29"/>
      <c r="V113" s="29"/>
      <c r="W113" s="29"/>
      <c r="X113" s="29"/>
      <c r="Y113" s="29"/>
      <c r="Z113" s="29"/>
      <c r="AA113" s="29"/>
      <c r="AB113" s="29"/>
      <c r="AC113" s="29"/>
      <c r="AD113" s="29"/>
      <c r="AE113" s="29"/>
    </row>
    <row r="114" spans="1:65" s="2" customFormat="1" ht="6.95" customHeight="1" x14ac:dyDescent="0.2">
      <c r="A114" s="29"/>
      <c r="B114" s="30"/>
      <c r="C114" s="29"/>
      <c r="D114" s="29"/>
      <c r="E114" s="29"/>
      <c r="F114" s="29"/>
      <c r="G114" s="29"/>
      <c r="H114" s="29"/>
      <c r="I114" s="29"/>
      <c r="J114" s="29"/>
      <c r="K114" s="29"/>
      <c r="L114" s="39"/>
      <c r="S114" s="29"/>
      <c r="T114" s="29"/>
      <c r="U114" s="29"/>
      <c r="V114" s="29"/>
      <c r="W114" s="29"/>
      <c r="X114" s="29"/>
      <c r="Y114" s="29"/>
      <c r="Z114" s="29"/>
      <c r="AA114" s="29"/>
      <c r="AB114" s="29"/>
      <c r="AC114" s="29"/>
      <c r="AD114" s="29"/>
      <c r="AE114" s="29"/>
    </row>
    <row r="115" spans="1:65" s="2" customFormat="1" ht="12" customHeight="1" x14ac:dyDescent="0.2">
      <c r="A115" s="29"/>
      <c r="B115" s="30"/>
      <c r="C115" s="26" t="s">
        <v>18</v>
      </c>
      <c r="D115" s="29"/>
      <c r="E115" s="29"/>
      <c r="F115" s="24" t="str">
        <f>F12</f>
        <v>Mezistaniční úsek km 128,431 – 122,460</v>
      </c>
      <c r="G115" s="29"/>
      <c r="H115" s="29"/>
      <c r="I115" s="26" t="s">
        <v>20</v>
      </c>
      <c r="J115" s="52" t="str">
        <f>IF(J12="","",J12)</f>
        <v>11. 2. 2021</v>
      </c>
      <c r="K115" s="29"/>
      <c r="L115" s="39"/>
      <c r="S115" s="29"/>
      <c r="T115" s="29"/>
      <c r="U115" s="29"/>
      <c r="V115" s="29"/>
      <c r="W115" s="29"/>
      <c r="X115" s="29"/>
      <c r="Y115" s="29"/>
      <c r="Z115" s="29"/>
      <c r="AA115" s="29"/>
      <c r="AB115" s="29"/>
      <c r="AC115" s="29"/>
      <c r="AD115" s="29"/>
      <c r="AE115" s="29"/>
    </row>
    <row r="116" spans="1:65" s="2" customFormat="1" ht="6.95" customHeight="1" x14ac:dyDescent="0.2">
      <c r="A116" s="29"/>
      <c r="B116" s="30"/>
      <c r="C116" s="29"/>
      <c r="D116" s="29"/>
      <c r="E116" s="29"/>
      <c r="F116" s="29"/>
      <c r="G116" s="29"/>
      <c r="H116" s="29"/>
      <c r="I116" s="29"/>
      <c r="J116" s="29"/>
      <c r="K116" s="29"/>
      <c r="L116" s="39"/>
      <c r="S116" s="29"/>
      <c r="T116" s="29"/>
      <c r="U116" s="29"/>
      <c r="V116" s="29"/>
      <c r="W116" s="29"/>
      <c r="X116" s="29"/>
      <c r="Y116" s="29"/>
      <c r="Z116" s="29"/>
      <c r="AA116" s="29"/>
      <c r="AB116" s="29"/>
      <c r="AC116" s="29"/>
      <c r="AD116" s="29"/>
      <c r="AE116" s="29"/>
    </row>
    <row r="117" spans="1:65" s="2" customFormat="1" ht="25.7" customHeight="1" x14ac:dyDescent="0.2">
      <c r="A117" s="29"/>
      <c r="B117" s="30"/>
      <c r="C117" s="26" t="s">
        <v>22</v>
      </c>
      <c r="D117" s="29"/>
      <c r="E117" s="29"/>
      <c r="F117" s="24" t="str">
        <f>E15</f>
        <v>SPRÁVA ŽELEZNIC, STÁTNÍ ORGANIZACE</v>
      </c>
      <c r="G117" s="29"/>
      <c r="H117" s="29"/>
      <c r="I117" s="26" t="s">
        <v>28</v>
      </c>
      <c r="J117" s="27" t="str">
        <f>E21</f>
        <v>Dopravní projektování spol. s r.o.</v>
      </c>
      <c r="K117" s="29"/>
      <c r="L117" s="39"/>
      <c r="S117" s="29"/>
      <c r="T117" s="29"/>
      <c r="U117" s="29"/>
      <c r="V117" s="29"/>
      <c r="W117" s="29"/>
      <c r="X117" s="29"/>
      <c r="Y117" s="29"/>
      <c r="Z117" s="29"/>
      <c r="AA117" s="29"/>
      <c r="AB117" s="29"/>
      <c r="AC117" s="29"/>
      <c r="AD117" s="29"/>
      <c r="AE117" s="29"/>
    </row>
    <row r="118" spans="1:65" s="2" customFormat="1" ht="25.7" customHeight="1" x14ac:dyDescent="0.2">
      <c r="A118" s="29"/>
      <c r="B118" s="30"/>
      <c r="C118" s="26" t="s">
        <v>26</v>
      </c>
      <c r="D118" s="29"/>
      <c r="E118" s="29"/>
      <c r="F118" s="24" t="str">
        <f>IF(E18="","",E18)</f>
        <v xml:space="preserve"> </v>
      </c>
      <c r="G118" s="29"/>
      <c r="H118" s="29"/>
      <c r="I118" s="26" t="s">
        <v>30</v>
      </c>
      <c r="J118" s="27" t="str">
        <f>E24</f>
        <v>Dopravní projektování spol. s r.o.</v>
      </c>
      <c r="K118" s="29"/>
      <c r="L118" s="39"/>
      <c r="S118" s="29"/>
      <c r="T118" s="29"/>
      <c r="U118" s="29"/>
      <c r="V118" s="29"/>
      <c r="W118" s="29"/>
      <c r="X118" s="29"/>
      <c r="Y118" s="29"/>
      <c r="Z118" s="29"/>
      <c r="AA118" s="29"/>
      <c r="AB118" s="29"/>
      <c r="AC118" s="29"/>
      <c r="AD118" s="29"/>
      <c r="AE118" s="29"/>
    </row>
    <row r="119" spans="1:65" s="2" customFormat="1" ht="10.3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65" s="11" customFormat="1" ht="29.25" customHeight="1" x14ac:dyDescent="0.2">
      <c r="A120" s="118"/>
      <c r="B120" s="119"/>
      <c r="C120" s="120" t="s">
        <v>143</v>
      </c>
      <c r="D120" s="121" t="s">
        <v>57</v>
      </c>
      <c r="E120" s="121" t="s">
        <v>53</v>
      </c>
      <c r="F120" s="121" t="s">
        <v>54</v>
      </c>
      <c r="G120" s="121" t="s">
        <v>144</v>
      </c>
      <c r="H120" s="121" t="s">
        <v>145</v>
      </c>
      <c r="I120" s="121" t="s">
        <v>146</v>
      </c>
      <c r="J120" s="121" t="s">
        <v>135</v>
      </c>
      <c r="K120" s="122" t="s">
        <v>147</v>
      </c>
      <c r="L120" s="123"/>
      <c r="M120" s="59" t="s">
        <v>1</v>
      </c>
      <c r="N120" s="60" t="s">
        <v>36</v>
      </c>
      <c r="O120" s="60" t="s">
        <v>148</v>
      </c>
      <c r="P120" s="60" t="s">
        <v>149</v>
      </c>
      <c r="Q120" s="60" t="s">
        <v>150</v>
      </c>
      <c r="R120" s="60" t="s">
        <v>151</v>
      </c>
      <c r="S120" s="60" t="s">
        <v>152</v>
      </c>
      <c r="T120" s="61" t="s">
        <v>153</v>
      </c>
      <c r="U120" s="118"/>
      <c r="V120" s="118"/>
      <c r="W120" s="118"/>
      <c r="X120" s="118"/>
      <c r="Y120" s="118"/>
      <c r="Z120" s="118"/>
      <c r="AA120" s="118"/>
      <c r="AB120" s="118"/>
      <c r="AC120" s="118"/>
      <c r="AD120" s="118"/>
      <c r="AE120" s="118"/>
    </row>
    <row r="121" spans="1:65" s="2" customFormat="1" ht="22.9" customHeight="1" x14ac:dyDescent="0.25">
      <c r="A121" s="29"/>
      <c r="B121" s="30"/>
      <c r="C121" s="66" t="s">
        <v>154</v>
      </c>
      <c r="D121" s="29"/>
      <c r="E121" s="29"/>
      <c r="F121" s="29"/>
      <c r="G121" s="29"/>
      <c r="H121" s="29"/>
      <c r="I121" s="29"/>
      <c r="J121" s="124">
        <f>BK121</f>
        <v>0</v>
      </c>
      <c r="K121" s="29"/>
      <c r="L121" s="30"/>
      <c r="M121" s="62"/>
      <c r="N121" s="53"/>
      <c r="O121" s="63"/>
      <c r="P121" s="125">
        <f>P122+P271</f>
        <v>5.79</v>
      </c>
      <c r="Q121" s="63"/>
      <c r="R121" s="125">
        <f>R122+R271</f>
        <v>2240.5287960000001</v>
      </c>
      <c r="S121" s="63"/>
      <c r="T121" s="126">
        <f>T122+T271</f>
        <v>74.884</v>
      </c>
      <c r="U121" s="29"/>
      <c r="V121" s="29"/>
      <c r="W121" s="29"/>
      <c r="X121" s="29"/>
      <c r="Y121" s="29"/>
      <c r="Z121" s="29"/>
      <c r="AA121" s="29"/>
      <c r="AB121" s="29"/>
      <c r="AC121" s="29"/>
      <c r="AD121" s="29"/>
      <c r="AE121" s="29"/>
      <c r="AT121" s="17" t="s">
        <v>71</v>
      </c>
      <c r="AU121" s="17" t="s">
        <v>137</v>
      </c>
      <c r="BK121" s="127">
        <f>BK122+BK271</f>
        <v>0</v>
      </c>
    </row>
    <row r="122" spans="1:65" s="12" customFormat="1" ht="25.9" customHeight="1" x14ac:dyDescent="0.2">
      <c r="B122" s="128"/>
      <c r="D122" s="129" t="s">
        <v>71</v>
      </c>
      <c r="E122" s="130" t="s">
        <v>155</v>
      </c>
      <c r="F122" s="130" t="s">
        <v>156</v>
      </c>
      <c r="J122" s="131">
        <f>BK122</f>
        <v>0</v>
      </c>
      <c r="L122" s="128"/>
      <c r="M122" s="132"/>
      <c r="N122" s="133"/>
      <c r="O122" s="133"/>
      <c r="P122" s="134">
        <f>P123+P124+P258</f>
        <v>5.79</v>
      </c>
      <c r="Q122" s="133"/>
      <c r="R122" s="134">
        <f>R123+R124+R258</f>
        <v>2240.5287960000001</v>
      </c>
      <c r="S122" s="133"/>
      <c r="T122" s="135">
        <f>T123+T124+T258</f>
        <v>74.884</v>
      </c>
      <c r="AR122" s="129" t="s">
        <v>80</v>
      </c>
      <c r="AT122" s="136" t="s">
        <v>71</v>
      </c>
      <c r="AU122" s="136" t="s">
        <v>72</v>
      </c>
      <c r="AY122" s="129" t="s">
        <v>157</v>
      </c>
      <c r="BK122" s="137">
        <f>BK123+BK124+BK258</f>
        <v>0</v>
      </c>
    </row>
    <row r="123" spans="1:65" s="12" customFormat="1" ht="22.9" customHeight="1" x14ac:dyDescent="0.2">
      <c r="B123" s="128"/>
      <c r="D123" s="129" t="s">
        <v>71</v>
      </c>
      <c r="E123" s="138" t="s">
        <v>80</v>
      </c>
      <c r="F123" s="138" t="s">
        <v>745</v>
      </c>
      <c r="J123" s="139">
        <f>BK123</f>
        <v>0</v>
      </c>
      <c r="L123" s="128"/>
      <c r="M123" s="132"/>
      <c r="N123" s="133"/>
      <c r="O123" s="133"/>
      <c r="P123" s="134">
        <v>0</v>
      </c>
      <c r="Q123" s="133"/>
      <c r="R123" s="134">
        <v>0</v>
      </c>
      <c r="S123" s="133"/>
      <c r="T123" s="135">
        <v>0</v>
      </c>
      <c r="AR123" s="129" t="s">
        <v>80</v>
      </c>
      <c r="AT123" s="136" t="s">
        <v>71</v>
      </c>
      <c r="AU123" s="136" t="s">
        <v>80</v>
      </c>
      <c r="AY123" s="129" t="s">
        <v>157</v>
      </c>
      <c r="BK123" s="137">
        <v>0</v>
      </c>
    </row>
    <row r="124" spans="1:65" s="12" customFormat="1" ht="22.9" customHeight="1" x14ac:dyDescent="0.2">
      <c r="B124" s="128"/>
      <c r="D124" s="129" t="s">
        <v>71</v>
      </c>
      <c r="E124" s="138" t="s">
        <v>158</v>
      </c>
      <c r="F124" s="138" t="s">
        <v>159</v>
      </c>
      <c r="J124" s="139">
        <f>BK124</f>
        <v>0</v>
      </c>
      <c r="L124" s="128"/>
      <c r="M124" s="132"/>
      <c r="N124" s="133"/>
      <c r="O124" s="133"/>
      <c r="P124" s="134">
        <f>SUM(P125:P257)</f>
        <v>0</v>
      </c>
      <c r="Q124" s="133"/>
      <c r="R124" s="134">
        <f>SUM(R125:R257)</f>
        <v>2240.5287960000001</v>
      </c>
      <c r="S124" s="133"/>
      <c r="T124" s="135">
        <f>SUM(T125:T257)</f>
        <v>0</v>
      </c>
      <c r="AR124" s="129" t="s">
        <v>80</v>
      </c>
      <c r="AT124" s="136" t="s">
        <v>71</v>
      </c>
      <c r="AU124" s="136" t="s">
        <v>80</v>
      </c>
      <c r="AY124" s="129" t="s">
        <v>157</v>
      </c>
      <c r="BK124" s="137">
        <f>SUM(BK125:BK257)</f>
        <v>0</v>
      </c>
    </row>
    <row r="125" spans="1:65" s="2" customFormat="1" ht="90" customHeight="1" x14ac:dyDescent="0.2">
      <c r="A125" s="29"/>
      <c r="B125" s="140"/>
      <c r="C125" s="141" t="s">
        <v>80</v>
      </c>
      <c r="D125" s="141" t="s">
        <v>160</v>
      </c>
      <c r="E125" s="142" t="s">
        <v>746</v>
      </c>
      <c r="F125" s="143" t="s">
        <v>747</v>
      </c>
      <c r="G125" s="144" t="s">
        <v>275</v>
      </c>
      <c r="H125" s="145">
        <v>870</v>
      </c>
      <c r="I125" s="146"/>
      <c r="J125" s="146">
        <f>ROUND(I125*H125,2)</f>
        <v>0</v>
      </c>
      <c r="K125" s="143" t="s">
        <v>164</v>
      </c>
      <c r="L125" s="30"/>
      <c r="M125" s="147" t="s">
        <v>1</v>
      </c>
      <c r="N125" s="148" t="s">
        <v>37</v>
      </c>
      <c r="O125" s="149">
        <v>0</v>
      </c>
      <c r="P125" s="149">
        <f>O125*H125</f>
        <v>0</v>
      </c>
      <c r="Q125" s="149">
        <v>0</v>
      </c>
      <c r="R125" s="149">
        <f>Q125*H125</f>
        <v>0</v>
      </c>
      <c r="S125" s="149">
        <v>0</v>
      </c>
      <c r="T125" s="150">
        <f>S125*H125</f>
        <v>0</v>
      </c>
      <c r="U125" s="29"/>
      <c r="V125" s="29"/>
      <c r="W125" s="29"/>
      <c r="X125" s="29"/>
      <c r="Y125" s="29"/>
      <c r="Z125" s="29"/>
      <c r="AA125" s="29"/>
      <c r="AB125" s="29"/>
      <c r="AC125" s="29"/>
      <c r="AD125" s="29"/>
      <c r="AE125" s="29"/>
      <c r="AR125" s="151" t="s">
        <v>165</v>
      </c>
      <c r="AT125" s="151" t="s">
        <v>160</v>
      </c>
      <c r="AU125" s="151" t="s">
        <v>82</v>
      </c>
      <c r="AY125" s="17" t="s">
        <v>157</v>
      </c>
      <c r="BE125" s="152">
        <f>IF(N125="základní",J125,0)</f>
        <v>0</v>
      </c>
      <c r="BF125" s="152">
        <f>IF(N125="snížená",J125,0)</f>
        <v>0</v>
      </c>
      <c r="BG125" s="152">
        <f>IF(N125="zákl. přenesená",J125,0)</f>
        <v>0</v>
      </c>
      <c r="BH125" s="152">
        <f>IF(N125="sníž. přenesená",J125,0)</f>
        <v>0</v>
      </c>
      <c r="BI125" s="152">
        <f>IF(N125="nulová",J125,0)</f>
        <v>0</v>
      </c>
      <c r="BJ125" s="17" t="s">
        <v>80</v>
      </c>
      <c r="BK125" s="152">
        <f>ROUND(I125*H125,2)</f>
        <v>0</v>
      </c>
      <c r="BL125" s="17" t="s">
        <v>165</v>
      </c>
      <c r="BM125" s="151" t="s">
        <v>748</v>
      </c>
    </row>
    <row r="126" spans="1:65" s="2" customFormat="1" ht="48.75" x14ac:dyDescent="0.2">
      <c r="A126" s="29"/>
      <c r="B126" s="30"/>
      <c r="C126" s="29"/>
      <c r="D126" s="153" t="s">
        <v>167</v>
      </c>
      <c r="E126" s="29"/>
      <c r="F126" s="154" t="s">
        <v>749</v>
      </c>
      <c r="G126" s="29"/>
      <c r="H126" s="29"/>
      <c r="I126" s="29"/>
      <c r="J126" s="29"/>
      <c r="K126" s="29"/>
      <c r="L126" s="30"/>
      <c r="M126" s="155"/>
      <c r="N126" s="156"/>
      <c r="O126" s="55"/>
      <c r="P126" s="55"/>
      <c r="Q126" s="55"/>
      <c r="R126" s="55"/>
      <c r="S126" s="55"/>
      <c r="T126" s="56"/>
      <c r="U126" s="29"/>
      <c r="V126" s="29"/>
      <c r="W126" s="29"/>
      <c r="X126" s="29"/>
      <c r="Y126" s="29"/>
      <c r="Z126" s="29"/>
      <c r="AA126" s="29"/>
      <c r="AB126" s="29"/>
      <c r="AC126" s="29"/>
      <c r="AD126" s="29"/>
      <c r="AE126" s="29"/>
      <c r="AT126" s="17" t="s">
        <v>167</v>
      </c>
      <c r="AU126" s="17" t="s">
        <v>82</v>
      </c>
    </row>
    <row r="127" spans="1:65" s="13" customFormat="1" x14ac:dyDescent="0.2">
      <c r="B127" s="157"/>
      <c r="D127" s="153" t="s">
        <v>169</v>
      </c>
      <c r="E127" s="158" t="s">
        <v>1</v>
      </c>
      <c r="F127" s="159" t="s">
        <v>750</v>
      </c>
      <c r="H127" s="158" t="s">
        <v>1</v>
      </c>
      <c r="L127" s="157"/>
      <c r="M127" s="160"/>
      <c r="N127" s="161"/>
      <c r="O127" s="161"/>
      <c r="P127" s="161"/>
      <c r="Q127" s="161"/>
      <c r="R127" s="161"/>
      <c r="S127" s="161"/>
      <c r="T127" s="162"/>
      <c r="AT127" s="158" t="s">
        <v>169</v>
      </c>
      <c r="AU127" s="158" t="s">
        <v>82</v>
      </c>
      <c r="AV127" s="13" t="s">
        <v>80</v>
      </c>
      <c r="AW127" s="13" t="s">
        <v>171</v>
      </c>
      <c r="AX127" s="13" t="s">
        <v>72</v>
      </c>
      <c r="AY127" s="158" t="s">
        <v>157</v>
      </c>
    </row>
    <row r="128" spans="1:65" s="14" customFormat="1" x14ac:dyDescent="0.2">
      <c r="B128" s="163"/>
      <c r="D128" s="153" t="s">
        <v>169</v>
      </c>
      <c r="E128" s="164" t="s">
        <v>1</v>
      </c>
      <c r="F128" s="165" t="s">
        <v>751</v>
      </c>
      <c r="H128" s="166">
        <v>130</v>
      </c>
      <c r="L128" s="163"/>
      <c r="M128" s="167"/>
      <c r="N128" s="168"/>
      <c r="O128" s="168"/>
      <c r="P128" s="168"/>
      <c r="Q128" s="168"/>
      <c r="R128" s="168"/>
      <c r="S128" s="168"/>
      <c r="T128" s="169"/>
      <c r="AT128" s="164" t="s">
        <v>169</v>
      </c>
      <c r="AU128" s="164" t="s">
        <v>82</v>
      </c>
      <c r="AV128" s="14" t="s">
        <v>82</v>
      </c>
      <c r="AW128" s="14" t="s">
        <v>171</v>
      </c>
      <c r="AX128" s="14" t="s">
        <v>72</v>
      </c>
      <c r="AY128" s="164" t="s">
        <v>157</v>
      </c>
    </row>
    <row r="129" spans="1:65" s="14" customFormat="1" x14ac:dyDescent="0.2">
      <c r="B129" s="163"/>
      <c r="D129" s="153" t="s">
        <v>169</v>
      </c>
      <c r="E129" s="164" t="s">
        <v>1</v>
      </c>
      <c r="F129" s="165" t="s">
        <v>752</v>
      </c>
      <c r="H129" s="166">
        <v>100</v>
      </c>
      <c r="L129" s="163"/>
      <c r="M129" s="167"/>
      <c r="N129" s="168"/>
      <c r="O129" s="168"/>
      <c r="P129" s="168"/>
      <c r="Q129" s="168"/>
      <c r="R129" s="168"/>
      <c r="S129" s="168"/>
      <c r="T129" s="169"/>
      <c r="AT129" s="164" t="s">
        <v>169</v>
      </c>
      <c r="AU129" s="164" t="s">
        <v>82</v>
      </c>
      <c r="AV129" s="14" t="s">
        <v>82</v>
      </c>
      <c r="AW129" s="14" t="s">
        <v>171</v>
      </c>
      <c r="AX129" s="14" t="s">
        <v>72</v>
      </c>
      <c r="AY129" s="164" t="s">
        <v>157</v>
      </c>
    </row>
    <row r="130" spans="1:65" s="14" customFormat="1" x14ac:dyDescent="0.2">
      <c r="B130" s="163"/>
      <c r="D130" s="153" t="s">
        <v>169</v>
      </c>
      <c r="E130" s="164" t="s">
        <v>1</v>
      </c>
      <c r="F130" s="165" t="s">
        <v>753</v>
      </c>
      <c r="H130" s="166">
        <v>150</v>
      </c>
      <c r="L130" s="163"/>
      <c r="M130" s="167"/>
      <c r="N130" s="168"/>
      <c r="O130" s="168"/>
      <c r="P130" s="168"/>
      <c r="Q130" s="168"/>
      <c r="R130" s="168"/>
      <c r="S130" s="168"/>
      <c r="T130" s="169"/>
      <c r="AT130" s="164" t="s">
        <v>169</v>
      </c>
      <c r="AU130" s="164" t="s">
        <v>82</v>
      </c>
      <c r="AV130" s="14" t="s">
        <v>82</v>
      </c>
      <c r="AW130" s="14" t="s">
        <v>171</v>
      </c>
      <c r="AX130" s="14" t="s">
        <v>72</v>
      </c>
      <c r="AY130" s="164" t="s">
        <v>157</v>
      </c>
    </row>
    <row r="131" spans="1:65" s="14" customFormat="1" x14ac:dyDescent="0.2">
      <c r="B131" s="163"/>
      <c r="D131" s="153" t="s">
        <v>169</v>
      </c>
      <c r="E131" s="164" t="s">
        <v>1</v>
      </c>
      <c r="F131" s="165" t="s">
        <v>754</v>
      </c>
      <c r="H131" s="166">
        <v>135</v>
      </c>
      <c r="L131" s="163"/>
      <c r="M131" s="167"/>
      <c r="N131" s="168"/>
      <c r="O131" s="168"/>
      <c r="P131" s="168"/>
      <c r="Q131" s="168"/>
      <c r="R131" s="168"/>
      <c r="S131" s="168"/>
      <c r="T131" s="169"/>
      <c r="AT131" s="164" t="s">
        <v>169</v>
      </c>
      <c r="AU131" s="164" t="s">
        <v>82</v>
      </c>
      <c r="AV131" s="14" t="s">
        <v>82</v>
      </c>
      <c r="AW131" s="14" t="s">
        <v>171</v>
      </c>
      <c r="AX131" s="14" t="s">
        <v>72</v>
      </c>
      <c r="AY131" s="164" t="s">
        <v>157</v>
      </c>
    </row>
    <row r="132" spans="1:65" s="14" customFormat="1" x14ac:dyDescent="0.2">
      <c r="B132" s="163"/>
      <c r="D132" s="153" t="s">
        <v>169</v>
      </c>
      <c r="E132" s="164" t="s">
        <v>1</v>
      </c>
      <c r="F132" s="165" t="s">
        <v>755</v>
      </c>
      <c r="H132" s="166">
        <v>210</v>
      </c>
      <c r="L132" s="163"/>
      <c r="M132" s="167"/>
      <c r="N132" s="168"/>
      <c r="O132" s="168"/>
      <c r="P132" s="168"/>
      <c r="Q132" s="168"/>
      <c r="R132" s="168"/>
      <c r="S132" s="168"/>
      <c r="T132" s="169"/>
      <c r="AT132" s="164" t="s">
        <v>169</v>
      </c>
      <c r="AU132" s="164" t="s">
        <v>82</v>
      </c>
      <c r="AV132" s="14" t="s">
        <v>82</v>
      </c>
      <c r="AW132" s="14" t="s">
        <v>171</v>
      </c>
      <c r="AX132" s="14" t="s">
        <v>72</v>
      </c>
      <c r="AY132" s="164" t="s">
        <v>157</v>
      </c>
    </row>
    <row r="133" spans="1:65" s="14" customFormat="1" x14ac:dyDescent="0.2">
      <c r="B133" s="163"/>
      <c r="D133" s="153" t="s">
        <v>169</v>
      </c>
      <c r="E133" s="164" t="s">
        <v>1</v>
      </c>
      <c r="F133" s="165" t="s">
        <v>756</v>
      </c>
      <c r="H133" s="166">
        <v>110</v>
      </c>
      <c r="L133" s="163"/>
      <c r="M133" s="167"/>
      <c r="N133" s="168"/>
      <c r="O133" s="168"/>
      <c r="P133" s="168"/>
      <c r="Q133" s="168"/>
      <c r="R133" s="168"/>
      <c r="S133" s="168"/>
      <c r="T133" s="169"/>
      <c r="AT133" s="164" t="s">
        <v>169</v>
      </c>
      <c r="AU133" s="164" t="s">
        <v>82</v>
      </c>
      <c r="AV133" s="14" t="s">
        <v>82</v>
      </c>
      <c r="AW133" s="14" t="s">
        <v>171</v>
      </c>
      <c r="AX133" s="14" t="s">
        <v>72</v>
      </c>
      <c r="AY133" s="164" t="s">
        <v>157</v>
      </c>
    </row>
    <row r="134" spans="1:65" s="14" customFormat="1" x14ac:dyDescent="0.2">
      <c r="B134" s="163"/>
      <c r="D134" s="153" t="s">
        <v>169</v>
      </c>
      <c r="E134" s="164" t="s">
        <v>1</v>
      </c>
      <c r="F134" s="165" t="s">
        <v>757</v>
      </c>
      <c r="H134" s="166">
        <v>35</v>
      </c>
      <c r="L134" s="163"/>
      <c r="M134" s="167"/>
      <c r="N134" s="168"/>
      <c r="O134" s="168"/>
      <c r="P134" s="168"/>
      <c r="Q134" s="168"/>
      <c r="R134" s="168"/>
      <c r="S134" s="168"/>
      <c r="T134" s="169"/>
      <c r="AT134" s="164" t="s">
        <v>169</v>
      </c>
      <c r="AU134" s="164" t="s">
        <v>82</v>
      </c>
      <c r="AV134" s="14" t="s">
        <v>82</v>
      </c>
      <c r="AW134" s="14" t="s">
        <v>171</v>
      </c>
      <c r="AX134" s="14" t="s">
        <v>72</v>
      </c>
      <c r="AY134" s="164" t="s">
        <v>157</v>
      </c>
    </row>
    <row r="135" spans="1:65" s="15" customFormat="1" x14ac:dyDescent="0.2">
      <c r="B135" s="170"/>
      <c r="D135" s="153" t="s">
        <v>169</v>
      </c>
      <c r="E135" s="171" t="s">
        <v>1</v>
      </c>
      <c r="F135" s="172" t="s">
        <v>175</v>
      </c>
      <c r="H135" s="173">
        <v>870</v>
      </c>
      <c r="L135" s="170"/>
      <c r="M135" s="174"/>
      <c r="N135" s="175"/>
      <c r="O135" s="175"/>
      <c r="P135" s="175"/>
      <c r="Q135" s="175"/>
      <c r="R135" s="175"/>
      <c r="S135" s="175"/>
      <c r="T135" s="176"/>
      <c r="AT135" s="171" t="s">
        <v>169</v>
      </c>
      <c r="AU135" s="171" t="s">
        <v>82</v>
      </c>
      <c r="AV135" s="15" t="s">
        <v>165</v>
      </c>
      <c r="AW135" s="15" t="s">
        <v>171</v>
      </c>
      <c r="AX135" s="15" t="s">
        <v>80</v>
      </c>
      <c r="AY135" s="171" t="s">
        <v>157</v>
      </c>
    </row>
    <row r="136" spans="1:65" s="2" customFormat="1" ht="24" x14ac:dyDescent="0.2">
      <c r="A136" s="29"/>
      <c r="B136" s="140"/>
      <c r="C136" s="177" t="s">
        <v>82</v>
      </c>
      <c r="D136" s="177" t="s">
        <v>183</v>
      </c>
      <c r="E136" s="215" t="s">
        <v>758</v>
      </c>
      <c r="F136" s="213" t="s">
        <v>2399</v>
      </c>
      <c r="G136" s="216" t="s">
        <v>236</v>
      </c>
      <c r="H136" s="214">
        <v>2180</v>
      </c>
      <c r="I136" s="217"/>
      <c r="J136" s="217">
        <f>ROUND(I136*H136,2)</f>
        <v>0</v>
      </c>
      <c r="K136" s="213" t="s">
        <v>1</v>
      </c>
      <c r="L136" s="183"/>
      <c r="M136" s="184" t="s">
        <v>1</v>
      </c>
      <c r="N136" s="185" t="s">
        <v>37</v>
      </c>
      <c r="O136" s="149">
        <v>0</v>
      </c>
      <c r="P136" s="149">
        <f>O136*H136</f>
        <v>0</v>
      </c>
      <c r="Q136" s="149">
        <v>0</v>
      </c>
      <c r="R136" s="149">
        <f>Q136*H136</f>
        <v>0</v>
      </c>
      <c r="S136" s="149">
        <v>0</v>
      </c>
      <c r="T136" s="150">
        <f>S136*H136</f>
        <v>0</v>
      </c>
      <c r="U136" s="29"/>
      <c r="V136" s="29"/>
      <c r="W136" s="29"/>
      <c r="X136" s="29"/>
      <c r="Y136" s="29"/>
      <c r="Z136" s="29"/>
      <c r="AA136" s="29"/>
      <c r="AB136" s="29"/>
      <c r="AC136" s="29"/>
      <c r="AD136" s="29"/>
      <c r="AE136" s="29"/>
      <c r="AR136" s="151" t="s">
        <v>187</v>
      </c>
      <c r="AT136" s="151" t="s">
        <v>183</v>
      </c>
      <c r="AU136" s="151" t="s">
        <v>82</v>
      </c>
      <c r="AY136" s="17" t="s">
        <v>157</v>
      </c>
      <c r="BE136" s="152">
        <f>IF(N136="základní",J136,0)</f>
        <v>0</v>
      </c>
      <c r="BF136" s="152">
        <f>IF(N136="snížená",J136,0)</f>
        <v>0</v>
      </c>
      <c r="BG136" s="152">
        <f>IF(N136="zákl. přenesená",J136,0)</f>
        <v>0</v>
      </c>
      <c r="BH136" s="152">
        <f>IF(N136="sníž. přenesená",J136,0)</f>
        <v>0</v>
      </c>
      <c r="BI136" s="152">
        <f>IF(N136="nulová",J136,0)</f>
        <v>0</v>
      </c>
      <c r="BJ136" s="17" t="s">
        <v>80</v>
      </c>
      <c r="BK136" s="152">
        <f>ROUND(I136*H136,2)</f>
        <v>0</v>
      </c>
      <c r="BL136" s="17" t="s">
        <v>165</v>
      </c>
      <c r="BM136" s="151" t="s">
        <v>759</v>
      </c>
    </row>
    <row r="137" spans="1:65" s="13" customFormat="1" x14ac:dyDescent="0.2">
      <c r="B137" s="157"/>
      <c r="D137" s="153" t="s">
        <v>169</v>
      </c>
      <c r="E137" s="158" t="s">
        <v>1</v>
      </c>
      <c r="F137" s="159" t="s">
        <v>760</v>
      </c>
      <c r="H137" s="158" t="s">
        <v>1</v>
      </c>
      <c r="L137" s="157"/>
      <c r="M137" s="160"/>
      <c r="N137" s="161"/>
      <c r="O137" s="161"/>
      <c r="P137" s="161"/>
      <c r="Q137" s="161"/>
      <c r="R137" s="161"/>
      <c r="S137" s="161"/>
      <c r="T137" s="162"/>
      <c r="AT137" s="158" t="s">
        <v>169</v>
      </c>
      <c r="AU137" s="158" t="s">
        <v>82</v>
      </c>
      <c r="AV137" s="13" t="s">
        <v>80</v>
      </c>
      <c r="AW137" s="13" t="s">
        <v>171</v>
      </c>
      <c r="AX137" s="13" t="s">
        <v>72</v>
      </c>
      <c r="AY137" s="158" t="s">
        <v>157</v>
      </c>
    </row>
    <row r="138" spans="1:65" s="13" customFormat="1" x14ac:dyDescent="0.2">
      <c r="B138" s="157"/>
      <c r="D138" s="153" t="s">
        <v>169</v>
      </c>
      <c r="E138" s="158" t="s">
        <v>1</v>
      </c>
      <c r="F138" s="159" t="s">
        <v>761</v>
      </c>
      <c r="H138" s="158" t="s">
        <v>1</v>
      </c>
      <c r="L138" s="157"/>
      <c r="M138" s="160"/>
      <c r="N138" s="161"/>
      <c r="O138" s="161"/>
      <c r="P138" s="161"/>
      <c r="Q138" s="161"/>
      <c r="R138" s="161"/>
      <c r="S138" s="161"/>
      <c r="T138" s="162"/>
      <c r="AT138" s="158" t="s">
        <v>169</v>
      </c>
      <c r="AU138" s="158" t="s">
        <v>82</v>
      </c>
      <c r="AV138" s="13" t="s">
        <v>80</v>
      </c>
      <c r="AW138" s="13" t="s">
        <v>171</v>
      </c>
      <c r="AX138" s="13" t="s">
        <v>72</v>
      </c>
      <c r="AY138" s="158" t="s">
        <v>157</v>
      </c>
    </row>
    <row r="139" spans="1:65" s="13" customFormat="1" x14ac:dyDescent="0.2">
      <c r="B139" s="157"/>
      <c r="D139" s="153" t="s">
        <v>169</v>
      </c>
      <c r="E139" s="158" t="s">
        <v>1</v>
      </c>
      <c r="F139" s="159" t="s">
        <v>762</v>
      </c>
      <c r="H139" s="158" t="s">
        <v>1</v>
      </c>
      <c r="L139" s="157"/>
      <c r="M139" s="160"/>
      <c r="N139" s="161"/>
      <c r="O139" s="161"/>
      <c r="P139" s="161"/>
      <c r="Q139" s="161"/>
      <c r="R139" s="161"/>
      <c r="S139" s="161"/>
      <c r="T139" s="162"/>
      <c r="AT139" s="158" t="s">
        <v>169</v>
      </c>
      <c r="AU139" s="158" t="s">
        <v>82</v>
      </c>
      <c r="AV139" s="13" t="s">
        <v>80</v>
      </c>
      <c r="AW139" s="13" t="s">
        <v>171</v>
      </c>
      <c r="AX139" s="13" t="s">
        <v>72</v>
      </c>
      <c r="AY139" s="158" t="s">
        <v>157</v>
      </c>
    </row>
    <row r="140" spans="1:65" s="14" customFormat="1" x14ac:dyDescent="0.2">
      <c r="B140" s="163"/>
      <c r="D140" s="153" t="s">
        <v>169</v>
      </c>
      <c r="E140" s="164" t="s">
        <v>1</v>
      </c>
      <c r="F140" s="165" t="s">
        <v>763</v>
      </c>
      <c r="H140" s="166">
        <v>325.53719008264466</v>
      </c>
      <c r="L140" s="163"/>
      <c r="M140" s="167"/>
      <c r="N140" s="168"/>
      <c r="O140" s="168"/>
      <c r="P140" s="168"/>
      <c r="Q140" s="168"/>
      <c r="R140" s="168"/>
      <c r="S140" s="168"/>
      <c r="T140" s="169"/>
      <c r="AT140" s="164" t="s">
        <v>169</v>
      </c>
      <c r="AU140" s="164" t="s">
        <v>82</v>
      </c>
      <c r="AV140" s="14" t="s">
        <v>82</v>
      </c>
      <c r="AW140" s="14" t="s">
        <v>171</v>
      </c>
      <c r="AX140" s="14" t="s">
        <v>72</v>
      </c>
      <c r="AY140" s="164" t="s">
        <v>157</v>
      </c>
    </row>
    <row r="141" spans="1:65" s="14" customFormat="1" x14ac:dyDescent="0.2">
      <c r="B141" s="163"/>
      <c r="D141" s="153" t="s">
        <v>169</v>
      </c>
      <c r="E141" s="164" t="s">
        <v>1</v>
      </c>
      <c r="F141" s="165" t="s">
        <v>764</v>
      </c>
      <c r="H141" s="166">
        <v>250.41322314049589</v>
      </c>
      <c r="L141" s="163"/>
      <c r="M141" s="167"/>
      <c r="N141" s="168"/>
      <c r="O141" s="168"/>
      <c r="P141" s="168"/>
      <c r="Q141" s="168"/>
      <c r="R141" s="168"/>
      <c r="S141" s="168"/>
      <c r="T141" s="169"/>
      <c r="AT141" s="164" t="s">
        <v>169</v>
      </c>
      <c r="AU141" s="164" t="s">
        <v>82</v>
      </c>
      <c r="AV141" s="14" t="s">
        <v>82</v>
      </c>
      <c r="AW141" s="14" t="s">
        <v>171</v>
      </c>
      <c r="AX141" s="14" t="s">
        <v>72</v>
      </c>
      <c r="AY141" s="164" t="s">
        <v>157</v>
      </c>
    </row>
    <row r="142" spans="1:65" s="14" customFormat="1" x14ac:dyDescent="0.2">
      <c r="B142" s="163"/>
      <c r="D142" s="153" t="s">
        <v>169</v>
      </c>
      <c r="E142" s="164" t="s">
        <v>1</v>
      </c>
      <c r="F142" s="165" t="s">
        <v>765</v>
      </c>
      <c r="H142" s="166">
        <v>375.61983471074382</v>
      </c>
      <c r="L142" s="163"/>
      <c r="M142" s="167"/>
      <c r="N142" s="168"/>
      <c r="O142" s="168"/>
      <c r="P142" s="168"/>
      <c r="Q142" s="168"/>
      <c r="R142" s="168"/>
      <c r="S142" s="168"/>
      <c r="T142" s="169"/>
      <c r="AT142" s="164" t="s">
        <v>169</v>
      </c>
      <c r="AU142" s="164" t="s">
        <v>82</v>
      </c>
      <c r="AV142" s="14" t="s">
        <v>82</v>
      </c>
      <c r="AW142" s="14" t="s">
        <v>171</v>
      </c>
      <c r="AX142" s="14" t="s">
        <v>72</v>
      </c>
      <c r="AY142" s="164" t="s">
        <v>157</v>
      </c>
    </row>
    <row r="143" spans="1:65" s="14" customFormat="1" x14ac:dyDescent="0.2">
      <c r="B143" s="163"/>
      <c r="D143" s="153" t="s">
        <v>169</v>
      </c>
      <c r="E143" s="164" t="s">
        <v>1</v>
      </c>
      <c r="F143" s="165" t="s">
        <v>766</v>
      </c>
      <c r="H143" s="166">
        <v>338.05785123966945</v>
      </c>
      <c r="L143" s="163"/>
      <c r="M143" s="167"/>
      <c r="N143" s="168"/>
      <c r="O143" s="168"/>
      <c r="P143" s="168"/>
      <c r="Q143" s="168"/>
      <c r="R143" s="168"/>
      <c r="S143" s="168"/>
      <c r="T143" s="169"/>
      <c r="AT143" s="164" t="s">
        <v>169</v>
      </c>
      <c r="AU143" s="164" t="s">
        <v>82</v>
      </c>
      <c r="AV143" s="14" t="s">
        <v>82</v>
      </c>
      <c r="AW143" s="14" t="s">
        <v>171</v>
      </c>
      <c r="AX143" s="14" t="s">
        <v>72</v>
      </c>
      <c r="AY143" s="164" t="s">
        <v>157</v>
      </c>
    </row>
    <row r="144" spans="1:65" s="14" customFormat="1" x14ac:dyDescent="0.2">
      <c r="B144" s="163"/>
      <c r="D144" s="153" t="s">
        <v>169</v>
      </c>
      <c r="E144" s="164" t="s">
        <v>1</v>
      </c>
      <c r="F144" s="165" t="s">
        <v>767</v>
      </c>
      <c r="H144" s="166">
        <v>525.8677685950413</v>
      </c>
      <c r="L144" s="163"/>
      <c r="M144" s="167"/>
      <c r="N144" s="168"/>
      <c r="O144" s="168"/>
      <c r="P144" s="168"/>
      <c r="Q144" s="168"/>
      <c r="R144" s="168"/>
      <c r="S144" s="168"/>
      <c r="T144" s="169"/>
      <c r="AT144" s="164" t="s">
        <v>169</v>
      </c>
      <c r="AU144" s="164" t="s">
        <v>82</v>
      </c>
      <c r="AV144" s="14" t="s">
        <v>82</v>
      </c>
      <c r="AW144" s="14" t="s">
        <v>171</v>
      </c>
      <c r="AX144" s="14" t="s">
        <v>72</v>
      </c>
      <c r="AY144" s="164" t="s">
        <v>157</v>
      </c>
    </row>
    <row r="145" spans="1:65" s="14" customFormat="1" x14ac:dyDescent="0.2">
      <c r="B145" s="163"/>
      <c r="D145" s="153" t="s">
        <v>169</v>
      </c>
      <c r="E145" s="164" t="s">
        <v>1</v>
      </c>
      <c r="F145" s="165" t="s">
        <v>768</v>
      </c>
      <c r="H145" s="166">
        <v>275.4545454545455</v>
      </c>
      <c r="L145" s="163"/>
      <c r="M145" s="167"/>
      <c r="N145" s="168"/>
      <c r="O145" s="168"/>
      <c r="P145" s="168"/>
      <c r="Q145" s="168"/>
      <c r="R145" s="168"/>
      <c r="S145" s="168"/>
      <c r="T145" s="169"/>
      <c r="AT145" s="164" t="s">
        <v>169</v>
      </c>
      <c r="AU145" s="164" t="s">
        <v>82</v>
      </c>
      <c r="AV145" s="14" t="s">
        <v>82</v>
      </c>
      <c r="AW145" s="14" t="s">
        <v>171</v>
      </c>
      <c r="AX145" s="14" t="s">
        <v>72</v>
      </c>
      <c r="AY145" s="164" t="s">
        <v>157</v>
      </c>
    </row>
    <row r="146" spans="1:65" s="14" customFormat="1" x14ac:dyDescent="0.2">
      <c r="B146" s="163"/>
      <c r="D146" s="153" t="s">
        <v>169</v>
      </c>
      <c r="E146" s="164" t="s">
        <v>1</v>
      </c>
      <c r="F146" s="165" t="s">
        <v>769</v>
      </c>
      <c r="H146" s="166">
        <v>87.644628099173559</v>
      </c>
      <c r="L146" s="163"/>
      <c r="M146" s="167"/>
      <c r="N146" s="168"/>
      <c r="O146" s="168"/>
      <c r="P146" s="168"/>
      <c r="Q146" s="168"/>
      <c r="R146" s="168"/>
      <c r="S146" s="168"/>
      <c r="T146" s="169"/>
      <c r="AT146" s="164" t="s">
        <v>169</v>
      </c>
      <c r="AU146" s="164" t="s">
        <v>82</v>
      </c>
      <c r="AV146" s="14" t="s">
        <v>82</v>
      </c>
      <c r="AW146" s="14" t="s">
        <v>171</v>
      </c>
      <c r="AX146" s="14" t="s">
        <v>72</v>
      </c>
      <c r="AY146" s="164" t="s">
        <v>157</v>
      </c>
    </row>
    <row r="147" spans="1:65" s="14" customFormat="1" x14ac:dyDescent="0.2">
      <c r="B147" s="163"/>
      <c r="D147" s="153" t="s">
        <v>169</v>
      </c>
      <c r="E147" s="164" t="s">
        <v>1</v>
      </c>
      <c r="F147" s="165" t="s">
        <v>770</v>
      </c>
      <c r="H147" s="166">
        <v>1.405</v>
      </c>
      <c r="L147" s="163"/>
      <c r="M147" s="167"/>
      <c r="N147" s="168"/>
      <c r="O147" s="168"/>
      <c r="P147" s="168"/>
      <c r="Q147" s="168"/>
      <c r="R147" s="168"/>
      <c r="S147" s="168"/>
      <c r="T147" s="169"/>
      <c r="AT147" s="164" t="s">
        <v>169</v>
      </c>
      <c r="AU147" s="164" t="s">
        <v>82</v>
      </c>
      <c r="AV147" s="14" t="s">
        <v>82</v>
      </c>
      <c r="AW147" s="14" t="s">
        <v>171</v>
      </c>
      <c r="AX147" s="14" t="s">
        <v>72</v>
      </c>
      <c r="AY147" s="164" t="s">
        <v>157</v>
      </c>
    </row>
    <row r="148" spans="1:65" s="15" customFormat="1" x14ac:dyDescent="0.2">
      <c r="B148" s="170"/>
      <c r="D148" s="153" t="s">
        <v>169</v>
      </c>
      <c r="E148" s="171" t="s">
        <v>1</v>
      </c>
      <c r="F148" s="172" t="s">
        <v>175</v>
      </c>
      <c r="H148" s="173">
        <v>2180.0000413223142</v>
      </c>
      <c r="L148" s="170"/>
      <c r="M148" s="174"/>
      <c r="N148" s="175"/>
      <c r="O148" s="175"/>
      <c r="P148" s="175"/>
      <c r="Q148" s="175"/>
      <c r="R148" s="175"/>
      <c r="S148" s="175"/>
      <c r="T148" s="176"/>
      <c r="AT148" s="171" t="s">
        <v>169</v>
      </c>
      <c r="AU148" s="171" t="s">
        <v>82</v>
      </c>
      <c r="AV148" s="15" t="s">
        <v>165</v>
      </c>
      <c r="AW148" s="15" t="s">
        <v>171</v>
      </c>
      <c r="AX148" s="15" t="s">
        <v>80</v>
      </c>
      <c r="AY148" s="171" t="s">
        <v>157</v>
      </c>
    </row>
    <row r="149" spans="1:65" s="2" customFormat="1" ht="24" x14ac:dyDescent="0.2">
      <c r="A149" s="29"/>
      <c r="B149" s="140"/>
      <c r="C149" s="177" t="s">
        <v>182</v>
      </c>
      <c r="D149" s="177" t="s">
        <v>183</v>
      </c>
      <c r="E149" s="178" t="s">
        <v>771</v>
      </c>
      <c r="F149" s="179" t="s">
        <v>772</v>
      </c>
      <c r="G149" s="180" t="s">
        <v>163</v>
      </c>
      <c r="H149" s="181">
        <v>78.3</v>
      </c>
      <c r="I149" s="182"/>
      <c r="J149" s="182">
        <f>ROUND(I149*H149,2)</f>
        <v>0</v>
      </c>
      <c r="K149" s="179" t="s">
        <v>1</v>
      </c>
      <c r="L149" s="183"/>
      <c r="M149" s="184" t="s">
        <v>1</v>
      </c>
      <c r="N149" s="185" t="s">
        <v>37</v>
      </c>
      <c r="O149" s="149">
        <v>0</v>
      </c>
      <c r="P149" s="149">
        <f>O149*H149</f>
        <v>0</v>
      </c>
      <c r="Q149" s="149">
        <v>2.4289999999999998</v>
      </c>
      <c r="R149" s="149">
        <f>Q149*H149</f>
        <v>190.19069999999999</v>
      </c>
      <c r="S149" s="149">
        <v>0</v>
      </c>
      <c r="T149" s="150">
        <f>S149*H149</f>
        <v>0</v>
      </c>
      <c r="U149" s="29"/>
      <c r="V149" s="29"/>
      <c r="W149" s="29"/>
      <c r="X149" s="29"/>
      <c r="Y149" s="29"/>
      <c r="Z149" s="29"/>
      <c r="AA149" s="29"/>
      <c r="AB149" s="29"/>
      <c r="AC149" s="29"/>
      <c r="AD149" s="29"/>
      <c r="AE149" s="29"/>
      <c r="AR149" s="151" t="s">
        <v>187</v>
      </c>
      <c r="AT149" s="151" t="s">
        <v>183</v>
      </c>
      <c r="AU149" s="151" t="s">
        <v>82</v>
      </c>
      <c r="AY149" s="17" t="s">
        <v>157</v>
      </c>
      <c r="BE149" s="152">
        <f>IF(N149="základní",J149,0)</f>
        <v>0</v>
      </c>
      <c r="BF149" s="152">
        <f>IF(N149="snížená",J149,0)</f>
        <v>0</v>
      </c>
      <c r="BG149" s="152">
        <f>IF(N149="zákl. přenesená",J149,0)</f>
        <v>0</v>
      </c>
      <c r="BH149" s="152">
        <f>IF(N149="sníž. přenesená",J149,0)</f>
        <v>0</v>
      </c>
      <c r="BI149" s="152">
        <f>IF(N149="nulová",J149,0)</f>
        <v>0</v>
      </c>
      <c r="BJ149" s="17" t="s">
        <v>80</v>
      </c>
      <c r="BK149" s="152">
        <f>ROUND(I149*H149,2)</f>
        <v>0</v>
      </c>
      <c r="BL149" s="17" t="s">
        <v>165</v>
      </c>
      <c r="BM149" s="151" t="s">
        <v>773</v>
      </c>
    </row>
    <row r="150" spans="1:65" s="13" customFormat="1" ht="22.5" x14ac:dyDescent="0.2">
      <c r="B150" s="157"/>
      <c r="D150" s="153" t="s">
        <v>169</v>
      </c>
      <c r="E150" s="158" t="s">
        <v>1</v>
      </c>
      <c r="F150" s="159" t="s">
        <v>774</v>
      </c>
      <c r="H150" s="158" t="s">
        <v>1</v>
      </c>
      <c r="L150" s="157"/>
      <c r="M150" s="160"/>
      <c r="N150" s="161"/>
      <c r="O150" s="161"/>
      <c r="P150" s="161"/>
      <c r="Q150" s="161"/>
      <c r="R150" s="161"/>
      <c r="S150" s="161"/>
      <c r="T150" s="162"/>
      <c r="AT150" s="158" t="s">
        <v>169</v>
      </c>
      <c r="AU150" s="158" t="s">
        <v>82</v>
      </c>
      <c r="AV150" s="13" t="s">
        <v>80</v>
      </c>
      <c r="AW150" s="13" t="s">
        <v>171</v>
      </c>
      <c r="AX150" s="13" t="s">
        <v>72</v>
      </c>
      <c r="AY150" s="158" t="s">
        <v>157</v>
      </c>
    </row>
    <row r="151" spans="1:65" s="13" customFormat="1" x14ac:dyDescent="0.2">
      <c r="B151" s="157"/>
      <c r="D151" s="153" t="s">
        <v>169</v>
      </c>
      <c r="E151" s="158" t="s">
        <v>1</v>
      </c>
      <c r="F151" s="159" t="s">
        <v>775</v>
      </c>
      <c r="H151" s="158" t="s">
        <v>1</v>
      </c>
      <c r="L151" s="157"/>
      <c r="M151" s="160"/>
      <c r="N151" s="161"/>
      <c r="O151" s="161"/>
      <c r="P151" s="161"/>
      <c r="Q151" s="161"/>
      <c r="R151" s="161"/>
      <c r="S151" s="161"/>
      <c r="T151" s="162"/>
      <c r="AT151" s="158" t="s">
        <v>169</v>
      </c>
      <c r="AU151" s="158" t="s">
        <v>82</v>
      </c>
      <c r="AV151" s="13" t="s">
        <v>80</v>
      </c>
      <c r="AW151" s="13" t="s">
        <v>171</v>
      </c>
      <c r="AX151" s="13" t="s">
        <v>72</v>
      </c>
      <c r="AY151" s="158" t="s">
        <v>157</v>
      </c>
    </row>
    <row r="152" spans="1:65" s="14" customFormat="1" x14ac:dyDescent="0.2">
      <c r="B152" s="163"/>
      <c r="D152" s="153" t="s">
        <v>169</v>
      </c>
      <c r="E152" s="164" t="s">
        <v>1</v>
      </c>
      <c r="F152" s="165" t="s">
        <v>776</v>
      </c>
      <c r="H152" s="166">
        <v>11.7</v>
      </c>
      <c r="L152" s="163"/>
      <c r="M152" s="167"/>
      <c r="N152" s="168"/>
      <c r="O152" s="168"/>
      <c r="P152" s="168"/>
      <c r="Q152" s="168"/>
      <c r="R152" s="168"/>
      <c r="S152" s="168"/>
      <c r="T152" s="169"/>
      <c r="AT152" s="164" t="s">
        <v>169</v>
      </c>
      <c r="AU152" s="164" t="s">
        <v>82</v>
      </c>
      <c r="AV152" s="14" t="s">
        <v>82</v>
      </c>
      <c r="AW152" s="14" t="s">
        <v>171</v>
      </c>
      <c r="AX152" s="14" t="s">
        <v>72</v>
      </c>
      <c r="AY152" s="164" t="s">
        <v>157</v>
      </c>
    </row>
    <row r="153" spans="1:65" s="14" customFormat="1" x14ac:dyDescent="0.2">
      <c r="B153" s="163"/>
      <c r="D153" s="153" t="s">
        <v>169</v>
      </c>
      <c r="E153" s="164" t="s">
        <v>1</v>
      </c>
      <c r="F153" s="165" t="s">
        <v>777</v>
      </c>
      <c r="H153" s="166">
        <v>9</v>
      </c>
      <c r="L153" s="163"/>
      <c r="M153" s="167"/>
      <c r="N153" s="168"/>
      <c r="O153" s="168"/>
      <c r="P153" s="168"/>
      <c r="Q153" s="168"/>
      <c r="R153" s="168"/>
      <c r="S153" s="168"/>
      <c r="T153" s="169"/>
      <c r="AT153" s="164" t="s">
        <v>169</v>
      </c>
      <c r="AU153" s="164" t="s">
        <v>82</v>
      </c>
      <c r="AV153" s="14" t="s">
        <v>82</v>
      </c>
      <c r="AW153" s="14" t="s">
        <v>171</v>
      </c>
      <c r="AX153" s="14" t="s">
        <v>72</v>
      </c>
      <c r="AY153" s="164" t="s">
        <v>157</v>
      </c>
    </row>
    <row r="154" spans="1:65" s="14" customFormat="1" x14ac:dyDescent="0.2">
      <c r="B154" s="163"/>
      <c r="D154" s="153" t="s">
        <v>169</v>
      </c>
      <c r="E154" s="164" t="s">
        <v>1</v>
      </c>
      <c r="F154" s="165" t="s">
        <v>778</v>
      </c>
      <c r="H154" s="166">
        <v>13.5</v>
      </c>
      <c r="L154" s="163"/>
      <c r="M154" s="167"/>
      <c r="N154" s="168"/>
      <c r="O154" s="168"/>
      <c r="P154" s="168"/>
      <c r="Q154" s="168"/>
      <c r="R154" s="168"/>
      <c r="S154" s="168"/>
      <c r="T154" s="169"/>
      <c r="AT154" s="164" t="s">
        <v>169</v>
      </c>
      <c r="AU154" s="164" t="s">
        <v>82</v>
      </c>
      <c r="AV154" s="14" t="s">
        <v>82</v>
      </c>
      <c r="AW154" s="14" t="s">
        <v>171</v>
      </c>
      <c r="AX154" s="14" t="s">
        <v>72</v>
      </c>
      <c r="AY154" s="164" t="s">
        <v>157</v>
      </c>
    </row>
    <row r="155" spans="1:65" s="14" customFormat="1" x14ac:dyDescent="0.2">
      <c r="B155" s="163"/>
      <c r="D155" s="153" t="s">
        <v>169</v>
      </c>
      <c r="E155" s="164" t="s">
        <v>1</v>
      </c>
      <c r="F155" s="165" t="s">
        <v>779</v>
      </c>
      <c r="H155" s="166">
        <v>12.15</v>
      </c>
      <c r="L155" s="163"/>
      <c r="M155" s="167"/>
      <c r="N155" s="168"/>
      <c r="O155" s="168"/>
      <c r="P155" s="168"/>
      <c r="Q155" s="168"/>
      <c r="R155" s="168"/>
      <c r="S155" s="168"/>
      <c r="T155" s="169"/>
      <c r="AT155" s="164" t="s">
        <v>169</v>
      </c>
      <c r="AU155" s="164" t="s">
        <v>82</v>
      </c>
      <c r="AV155" s="14" t="s">
        <v>82</v>
      </c>
      <c r="AW155" s="14" t="s">
        <v>171</v>
      </c>
      <c r="AX155" s="14" t="s">
        <v>72</v>
      </c>
      <c r="AY155" s="164" t="s">
        <v>157</v>
      </c>
    </row>
    <row r="156" spans="1:65" s="14" customFormat="1" x14ac:dyDescent="0.2">
      <c r="B156" s="163"/>
      <c r="D156" s="153" t="s">
        <v>169</v>
      </c>
      <c r="E156" s="164" t="s">
        <v>1</v>
      </c>
      <c r="F156" s="165" t="s">
        <v>780</v>
      </c>
      <c r="H156" s="166">
        <v>18.899999999999999</v>
      </c>
      <c r="L156" s="163"/>
      <c r="M156" s="167"/>
      <c r="N156" s="168"/>
      <c r="O156" s="168"/>
      <c r="P156" s="168"/>
      <c r="Q156" s="168"/>
      <c r="R156" s="168"/>
      <c r="S156" s="168"/>
      <c r="T156" s="169"/>
      <c r="AT156" s="164" t="s">
        <v>169</v>
      </c>
      <c r="AU156" s="164" t="s">
        <v>82</v>
      </c>
      <c r="AV156" s="14" t="s">
        <v>82</v>
      </c>
      <c r="AW156" s="14" t="s">
        <v>171</v>
      </c>
      <c r="AX156" s="14" t="s">
        <v>72</v>
      </c>
      <c r="AY156" s="164" t="s">
        <v>157</v>
      </c>
    </row>
    <row r="157" spans="1:65" s="14" customFormat="1" x14ac:dyDescent="0.2">
      <c r="B157" s="163"/>
      <c r="D157" s="153" t="s">
        <v>169</v>
      </c>
      <c r="E157" s="164" t="s">
        <v>1</v>
      </c>
      <c r="F157" s="165" t="s">
        <v>781</v>
      </c>
      <c r="H157" s="166">
        <v>9.9</v>
      </c>
      <c r="L157" s="163"/>
      <c r="M157" s="167"/>
      <c r="N157" s="168"/>
      <c r="O157" s="168"/>
      <c r="P157" s="168"/>
      <c r="Q157" s="168"/>
      <c r="R157" s="168"/>
      <c r="S157" s="168"/>
      <c r="T157" s="169"/>
      <c r="AT157" s="164" t="s">
        <v>169</v>
      </c>
      <c r="AU157" s="164" t="s">
        <v>82</v>
      </c>
      <c r="AV157" s="14" t="s">
        <v>82</v>
      </c>
      <c r="AW157" s="14" t="s">
        <v>171</v>
      </c>
      <c r="AX157" s="14" t="s">
        <v>72</v>
      </c>
      <c r="AY157" s="164" t="s">
        <v>157</v>
      </c>
    </row>
    <row r="158" spans="1:65" s="14" customFormat="1" x14ac:dyDescent="0.2">
      <c r="B158" s="163"/>
      <c r="D158" s="153" t="s">
        <v>169</v>
      </c>
      <c r="E158" s="164" t="s">
        <v>1</v>
      </c>
      <c r="F158" s="165" t="s">
        <v>782</v>
      </c>
      <c r="H158" s="166">
        <v>3.15</v>
      </c>
      <c r="L158" s="163"/>
      <c r="M158" s="167"/>
      <c r="N158" s="168"/>
      <c r="O158" s="168"/>
      <c r="P158" s="168"/>
      <c r="Q158" s="168"/>
      <c r="R158" s="168"/>
      <c r="S158" s="168"/>
      <c r="T158" s="169"/>
      <c r="AT158" s="164" t="s">
        <v>169</v>
      </c>
      <c r="AU158" s="164" t="s">
        <v>82</v>
      </c>
      <c r="AV158" s="14" t="s">
        <v>82</v>
      </c>
      <c r="AW158" s="14" t="s">
        <v>171</v>
      </c>
      <c r="AX158" s="14" t="s">
        <v>72</v>
      </c>
      <c r="AY158" s="164" t="s">
        <v>157</v>
      </c>
    </row>
    <row r="159" spans="1:65" s="15" customFormat="1" x14ac:dyDescent="0.2">
      <c r="B159" s="170"/>
      <c r="D159" s="153" t="s">
        <v>169</v>
      </c>
      <c r="E159" s="171" t="s">
        <v>1</v>
      </c>
      <c r="F159" s="172" t="s">
        <v>175</v>
      </c>
      <c r="H159" s="173">
        <v>78.3</v>
      </c>
      <c r="L159" s="170"/>
      <c r="M159" s="174"/>
      <c r="N159" s="175"/>
      <c r="O159" s="175"/>
      <c r="P159" s="175"/>
      <c r="Q159" s="175"/>
      <c r="R159" s="175"/>
      <c r="S159" s="175"/>
      <c r="T159" s="176"/>
      <c r="AT159" s="171" t="s">
        <v>169</v>
      </c>
      <c r="AU159" s="171" t="s">
        <v>82</v>
      </c>
      <c r="AV159" s="15" t="s">
        <v>165</v>
      </c>
      <c r="AW159" s="15" t="s">
        <v>171</v>
      </c>
      <c r="AX159" s="15" t="s">
        <v>80</v>
      </c>
      <c r="AY159" s="171" t="s">
        <v>157</v>
      </c>
    </row>
    <row r="160" spans="1:65" s="2" customFormat="1" ht="101.25" customHeight="1" x14ac:dyDescent="0.2">
      <c r="A160" s="29"/>
      <c r="B160" s="140"/>
      <c r="C160" s="141" t="s">
        <v>165</v>
      </c>
      <c r="D160" s="141" t="s">
        <v>160</v>
      </c>
      <c r="E160" s="142" t="s">
        <v>783</v>
      </c>
      <c r="F160" s="143" t="s">
        <v>784</v>
      </c>
      <c r="G160" s="144" t="s">
        <v>275</v>
      </c>
      <c r="H160" s="145">
        <v>5.6</v>
      </c>
      <c r="I160" s="146"/>
      <c r="J160" s="146">
        <f>ROUND(I160*H160,2)</f>
        <v>0</v>
      </c>
      <c r="K160" s="143" t="s">
        <v>164</v>
      </c>
      <c r="L160" s="30"/>
      <c r="M160" s="147" t="s">
        <v>1</v>
      </c>
      <c r="N160" s="148" t="s">
        <v>37</v>
      </c>
      <c r="O160" s="149">
        <v>0</v>
      </c>
      <c r="P160" s="149">
        <f>O160*H160</f>
        <v>0</v>
      </c>
      <c r="Q160" s="149">
        <v>0</v>
      </c>
      <c r="R160" s="149">
        <f>Q160*H160</f>
        <v>0</v>
      </c>
      <c r="S160" s="149">
        <v>0</v>
      </c>
      <c r="T160" s="150">
        <f>S160*H160</f>
        <v>0</v>
      </c>
      <c r="U160" s="29"/>
      <c r="V160" s="29"/>
      <c r="W160" s="29"/>
      <c r="X160" s="29"/>
      <c r="Y160" s="29"/>
      <c r="Z160" s="29"/>
      <c r="AA160" s="29"/>
      <c r="AB160" s="29"/>
      <c r="AC160" s="29"/>
      <c r="AD160" s="29"/>
      <c r="AE160" s="29"/>
      <c r="AR160" s="151" t="s">
        <v>165</v>
      </c>
      <c r="AT160" s="151" t="s">
        <v>160</v>
      </c>
      <c r="AU160" s="151" t="s">
        <v>82</v>
      </c>
      <c r="AY160" s="17" t="s">
        <v>157</v>
      </c>
      <c r="BE160" s="152">
        <f>IF(N160="základní",J160,0)</f>
        <v>0</v>
      </c>
      <c r="BF160" s="152">
        <f>IF(N160="snížená",J160,0)</f>
        <v>0</v>
      </c>
      <c r="BG160" s="152">
        <f>IF(N160="zákl. přenesená",J160,0)</f>
        <v>0</v>
      </c>
      <c r="BH160" s="152">
        <f>IF(N160="sníž. přenesená",J160,0)</f>
        <v>0</v>
      </c>
      <c r="BI160" s="152">
        <f>IF(N160="nulová",J160,0)</f>
        <v>0</v>
      </c>
      <c r="BJ160" s="17" t="s">
        <v>80</v>
      </c>
      <c r="BK160" s="152">
        <f>ROUND(I160*H160,2)</f>
        <v>0</v>
      </c>
      <c r="BL160" s="17" t="s">
        <v>165</v>
      </c>
      <c r="BM160" s="151" t="s">
        <v>785</v>
      </c>
    </row>
    <row r="161" spans="1:65" s="2" customFormat="1" ht="48.75" x14ac:dyDescent="0.2">
      <c r="A161" s="29"/>
      <c r="B161" s="30"/>
      <c r="C161" s="29"/>
      <c r="D161" s="153" t="s">
        <v>167</v>
      </c>
      <c r="E161" s="29"/>
      <c r="F161" s="154" t="s">
        <v>749</v>
      </c>
      <c r="G161" s="29"/>
      <c r="H161" s="29"/>
      <c r="I161" s="29"/>
      <c r="J161" s="29"/>
      <c r="K161" s="29"/>
      <c r="L161" s="30"/>
      <c r="M161" s="155"/>
      <c r="N161" s="156"/>
      <c r="O161" s="55"/>
      <c r="P161" s="55"/>
      <c r="Q161" s="55"/>
      <c r="R161" s="55"/>
      <c r="S161" s="55"/>
      <c r="T161" s="56"/>
      <c r="U161" s="29"/>
      <c r="V161" s="29"/>
      <c r="W161" s="29"/>
      <c r="X161" s="29"/>
      <c r="Y161" s="29"/>
      <c r="Z161" s="29"/>
      <c r="AA161" s="29"/>
      <c r="AB161" s="29"/>
      <c r="AC161" s="29"/>
      <c r="AD161" s="29"/>
      <c r="AE161" s="29"/>
      <c r="AT161" s="17" t="s">
        <v>167</v>
      </c>
      <c r="AU161" s="17" t="s">
        <v>82</v>
      </c>
    </row>
    <row r="162" spans="1:65" s="14" customFormat="1" x14ac:dyDescent="0.2">
      <c r="B162" s="163"/>
      <c r="D162" s="153" t="s">
        <v>169</v>
      </c>
      <c r="E162" s="164" t="s">
        <v>1</v>
      </c>
      <c r="F162" s="165" t="s">
        <v>786</v>
      </c>
      <c r="H162" s="166">
        <v>5.6</v>
      </c>
      <c r="L162" s="163"/>
      <c r="M162" s="167"/>
      <c r="N162" s="168"/>
      <c r="O162" s="168"/>
      <c r="P162" s="168"/>
      <c r="Q162" s="168"/>
      <c r="R162" s="168"/>
      <c r="S162" s="168"/>
      <c r="T162" s="169"/>
      <c r="AT162" s="164" t="s">
        <v>169</v>
      </c>
      <c r="AU162" s="164" t="s">
        <v>82</v>
      </c>
      <c r="AV162" s="14" t="s">
        <v>82</v>
      </c>
      <c r="AW162" s="14" t="s">
        <v>171</v>
      </c>
      <c r="AX162" s="14" t="s">
        <v>80</v>
      </c>
      <c r="AY162" s="164" t="s">
        <v>157</v>
      </c>
    </row>
    <row r="163" spans="1:65" s="2" customFormat="1" ht="24" x14ac:dyDescent="0.2">
      <c r="A163" s="29"/>
      <c r="B163" s="140"/>
      <c r="C163" s="177" t="s">
        <v>158</v>
      </c>
      <c r="D163" s="177" t="s">
        <v>183</v>
      </c>
      <c r="E163" s="178" t="s">
        <v>787</v>
      </c>
      <c r="F163" s="179" t="s">
        <v>772</v>
      </c>
      <c r="G163" s="180" t="s">
        <v>163</v>
      </c>
      <c r="H163" s="181">
        <v>1.6240000000000001</v>
      </c>
      <c r="I163" s="182"/>
      <c r="J163" s="182">
        <f>ROUND(I163*H163,2)</f>
        <v>0</v>
      </c>
      <c r="K163" s="179" t="s">
        <v>164</v>
      </c>
      <c r="L163" s="183"/>
      <c r="M163" s="184" t="s">
        <v>1</v>
      </c>
      <c r="N163" s="185" t="s">
        <v>37</v>
      </c>
      <c r="O163" s="149">
        <v>0</v>
      </c>
      <c r="P163" s="149">
        <f>O163*H163</f>
        <v>0</v>
      </c>
      <c r="Q163" s="149">
        <v>2.4289999999999998</v>
      </c>
      <c r="R163" s="149">
        <f>Q163*H163</f>
        <v>3.944696</v>
      </c>
      <c r="S163" s="149">
        <v>0</v>
      </c>
      <c r="T163" s="150">
        <f>S163*H163</f>
        <v>0</v>
      </c>
      <c r="U163" s="29"/>
      <c r="V163" s="29"/>
      <c r="W163" s="29"/>
      <c r="X163" s="29"/>
      <c r="Y163" s="29"/>
      <c r="Z163" s="29"/>
      <c r="AA163" s="29"/>
      <c r="AB163" s="29"/>
      <c r="AC163" s="29"/>
      <c r="AD163" s="29"/>
      <c r="AE163" s="29"/>
      <c r="AR163" s="151" t="s">
        <v>187</v>
      </c>
      <c r="AT163" s="151" t="s">
        <v>183</v>
      </c>
      <c r="AU163" s="151" t="s">
        <v>82</v>
      </c>
      <c r="AY163" s="17" t="s">
        <v>157</v>
      </c>
      <c r="BE163" s="152">
        <f>IF(N163="základní",J163,0)</f>
        <v>0</v>
      </c>
      <c r="BF163" s="152">
        <f>IF(N163="snížená",J163,0)</f>
        <v>0</v>
      </c>
      <c r="BG163" s="152">
        <f>IF(N163="zákl. přenesená",J163,0)</f>
        <v>0</v>
      </c>
      <c r="BH163" s="152">
        <f>IF(N163="sníž. přenesená",J163,0)</f>
        <v>0</v>
      </c>
      <c r="BI163" s="152">
        <f>IF(N163="nulová",J163,0)</f>
        <v>0</v>
      </c>
      <c r="BJ163" s="17" t="s">
        <v>80</v>
      </c>
      <c r="BK163" s="152">
        <f>ROUND(I163*H163,2)</f>
        <v>0</v>
      </c>
      <c r="BL163" s="17" t="s">
        <v>165</v>
      </c>
      <c r="BM163" s="151" t="s">
        <v>788</v>
      </c>
    </row>
    <row r="164" spans="1:65" s="14" customFormat="1" x14ac:dyDescent="0.2">
      <c r="B164" s="163"/>
      <c r="D164" s="153" t="s">
        <v>169</v>
      </c>
      <c r="E164" s="164" t="s">
        <v>1</v>
      </c>
      <c r="F164" s="165" t="s">
        <v>789</v>
      </c>
      <c r="H164" s="166">
        <v>1.6239999999999999</v>
      </c>
      <c r="L164" s="163"/>
      <c r="M164" s="167"/>
      <c r="N164" s="168"/>
      <c r="O164" s="168"/>
      <c r="P164" s="168"/>
      <c r="Q164" s="168"/>
      <c r="R164" s="168"/>
      <c r="S164" s="168"/>
      <c r="T164" s="169"/>
      <c r="AT164" s="164" t="s">
        <v>169</v>
      </c>
      <c r="AU164" s="164" t="s">
        <v>82</v>
      </c>
      <c r="AV164" s="14" t="s">
        <v>82</v>
      </c>
      <c r="AW164" s="14" t="s">
        <v>171</v>
      </c>
      <c r="AX164" s="14" t="s">
        <v>80</v>
      </c>
      <c r="AY164" s="164" t="s">
        <v>157</v>
      </c>
    </row>
    <row r="165" spans="1:65" s="2" customFormat="1" ht="90" customHeight="1" x14ac:dyDescent="0.2">
      <c r="A165" s="29"/>
      <c r="B165" s="140"/>
      <c r="C165" s="141" t="s">
        <v>204</v>
      </c>
      <c r="D165" s="141" t="s">
        <v>160</v>
      </c>
      <c r="E165" s="142" t="s">
        <v>790</v>
      </c>
      <c r="F165" s="143" t="s">
        <v>791</v>
      </c>
      <c r="G165" s="144" t="s">
        <v>275</v>
      </c>
      <c r="H165" s="145">
        <v>12.8</v>
      </c>
      <c r="I165" s="146"/>
      <c r="J165" s="146">
        <f>ROUND(I165*H165,2)</f>
        <v>0</v>
      </c>
      <c r="K165" s="143" t="s">
        <v>164</v>
      </c>
      <c r="L165" s="30"/>
      <c r="M165" s="147" t="s">
        <v>1</v>
      </c>
      <c r="N165" s="148" t="s">
        <v>37</v>
      </c>
      <c r="O165" s="149">
        <v>0</v>
      </c>
      <c r="P165" s="149">
        <f>O165*H165</f>
        <v>0</v>
      </c>
      <c r="Q165" s="149">
        <v>0</v>
      </c>
      <c r="R165" s="149">
        <f>Q165*H165</f>
        <v>0</v>
      </c>
      <c r="S165" s="149">
        <v>0</v>
      </c>
      <c r="T165" s="150">
        <f>S165*H165</f>
        <v>0</v>
      </c>
      <c r="U165" s="29"/>
      <c r="V165" s="29"/>
      <c r="W165" s="29"/>
      <c r="X165" s="29"/>
      <c r="Y165" s="29"/>
      <c r="Z165" s="29"/>
      <c r="AA165" s="29"/>
      <c r="AB165" s="29"/>
      <c r="AC165" s="29"/>
      <c r="AD165" s="29"/>
      <c r="AE165" s="29"/>
      <c r="AR165" s="151" t="s">
        <v>165</v>
      </c>
      <c r="AT165" s="151" t="s">
        <v>160</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792</v>
      </c>
    </row>
    <row r="166" spans="1:65" s="2" customFormat="1" ht="48.75" x14ac:dyDescent="0.2">
      <c r="A166" s="29"/>
      <c r="B166" s="30"/>
      <c r="C166" s="29"/>
      <c r="D166" s="153" t="s">
        <v>167</v>
      </c>
      <c r="E166" s="29"/>
      <c r="F166" s="154" t="s">
        <v>749</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167</v>
      </c>
      <c r="AU166" s="17" t="s">
        <v>82</v>
      </c>
    </row>
    <row r="167" spans="1:65" s="14" customFormat="1" x14ac:dyDescent="0.2">
      <c r="B167" s="163"/>
      <c r="D167" s="153" t="s">
        <v>169</v>
      </c>
      <c r="E167" s="164" t="s">
        <v>1</v>
      </c>
      <c r="F167" s="165" t="s">
        <v>793</v>
      </c>
      <c r="H167" s="166">
        <v>12.8</v>
      </c>
      <c r="L167" s="163"/>
      <c r="M167" s="167"/>
      <c r="N167" s="168"/>
      <c r="O167" s="168"/>
      <c r="P167" s="168"/>
      <c r="Q167" s="168"/>
      <c r="R167" s="168"/>
      <c r="S167" s="168"/>
      <c r="T167" s="169"/>
      <c r="AT167" s="164" t="s">
        <v>169</v>
      </c>
      <c r="AU167" s="164" t="s">
        <v>82</v>
      </c>
      <c r="AV167" s="14" t="s">
        <v>82</v>
      </c>
      <c r="AW167" s="14" t="s">
        <v>171</v>
      </c>
      <c r="AX167" s="14" t="s">
        <v>80</v>
      </c>
      <c r="AY167" s="164" t="s">
        <v>157</v>
      </c>
    </row>
    <row r="168" spans="1:65" s="2" customFormat="1" ht="16.5" customHeight="1" x14ac:dyDescent="0.2">
      <c r="A168" s="29"/>
      <c r="B168" s="140"/>
      <c r="C168" s="177" t="s">
        <v>212</v>
      </c>
      <c r="D168" s="177" t="s">
        <v>183</v>
      </c>
      <c r="E168" s="178" t="s">
        <v>794</v>
      </c>
      <c r="F168" s="179" t="s">
        <v>795</v>
      </c>
      <c r="G168" s="180" t="s">
        <v>186</v>
      </c>
      <c r="H168" s="181">
        <v>9.2159999999999993</v>
      </c>
      <c r="I168" s="182"/>
      <c r="J168" s="182">
        <f>ROUND(I168*H168,2)</f>
        <v>0</v>
      </c>
      <c r="K168" s="179" t="s">
        <v>164</v>
      </c>
      <c r="L168" s="183"/>
      <c r="M168" s="184" t="s">
        <v>1</v>
      </c>
      <c r="N168" s="185" t="s">
        <v>37</v>
      </c>
      <c r="O168" s="149">
        <v>0</v>
      </c>
      <c r="P168" s="149">
        <f>O168*H168</f>
        <v>0</v>
      </c>
      <c r="Q168" s="149">
        <v>1</v>
      </c>
      <c r="R168" s="149">
        <f>Q168*H168</f>
        <v>9.2159999999999993</v>
      </c>
      <c r="S168" s="149">
        <v>0</v>
      </c>
      <c r="T168" s="150">
        <f>S168*H168</f>
        <v>0</v>
      </c>
      <c r="U168" s="29"/>
      <c r="V168" s="29"/>
      <c r="W168" s="29"/>
      <c r="X168" s="29"/>
      <c r="Y168" s="29"/>
      <c r="Z168" s="29"/>
      <c r="AA168" s="29"/>
      <c r="AB168" s="29"/>
      <c r="AC168" s="29"/>
      <c r="AD168" s="29"/>
      <c r="AE168" s="29"/>
      <c r="AR168" s="151" t="s">
        <v>187</v>
      </c>
      <c r="AT168" s="151" t="s">
        <v>183</v>
      </c>
      <c r="AU168" s="151" t="s">
        <v>82</v>
      </c>
      <c r="AY168" s="17" t="s">
        <v>157</v>
      </c>
      <c r="BE168" s="152">
        <f>IF(N168="základní",J168,0)</f>
        <v>0</v>
      </c>
      <c r="BF168" s="152">
        <f>IF(N168="snížená",J168,0)</f>
        <v>0</v>
      </c>
      <c r="BG168" s="152">
        <f>IF(N168="zákl. přenesená",J168,0)</f>
        <v>0</v>
      </c>
      <c r="BH168" s="152">
        <f>IF(N168="sníž. přenesená",J168,0)</f>
        <v>0</v>
      </c>
      <c r="BI168" s="152">
        <f>IF(N168="nulová",J168,0)</f>
        <v>0</v>
      </c>
      <c r="BJ168" s="17" t="s">
        <v>80</v>
      </c>
      <c r="BK168" s="152">
        <f>ROUND(I168*H168,2)</f>
        <v>0</v>
      </c>
      <c r="BL168" s="17" t="s">
        <v>165</v>
      </c>
      <c r="BM168" s="151" t="s">
        <v>796</v>
      </c>
    </row>
    <row r="169" spans="1:65" s="14" customFormat="1" x14ac:dyDescent="0.2">
      <c r="B169" s="163"/>
      <c r="D169" s="153" t="s">
        <v>169</v>
      </c>
      <c r="E169" s="164" t="s">
        <v>1</v>
      </c>
      <c r="F169" s="165" t="s">
        <v>797</v>
      </c>
      <c r="H169" s="166">
        <v>9.2159999999999993</v>
      </c>
      <c r="L169" s="163"/>
      <c r="M169" s="167"/>
      <c r="N169" s="168"/>
      <c r="O169" s="168"/>
      <c r="P169" s="168"/>
      <c r="Q169" s="168"/>
      <c r="R169" s="168"/>
      <c r="S169" s="168"/>
      <c r="T169" s="169"/>
      <c r="AT169" s="164" t="s">
        <v>169</v>
      </c>
      <c r="AU169" s="164" t="s">
        <v>82</v>
      </c>
      <c r="AV169" s="14" t="s">
        <v>82</v>
      </c>
      <c r="AW169" s="14" t="s">
        <v>171</v>
      </c>
      <c r="AX169" s="14" t="s">
        <v>80</v>
      </c>
      <c r="AY169" s="164" t="s">
        <v>157</v>
      </c>
    </row>
    <row r="170" spans="1:65" s="2" customFormat="1" ht="90" customHeight="1" x14ac:dyDescent="0.2">
      <c r="A170" s="29"/>
      <c r="B170" s="140"/>
      <c r="C170" s="141" t="s">
        <v>187</v>
      </c>
      <c r="D170" s="141" t="s">
        <v>160</v>
      </c>
      <c r="E170" s="142" t="s">
        <v>798</v>
      </c>
      <c r="F170" s="143" t="s">
        <v>799</v>
      </c>
      <c r="G170" s="144" t="s">
        <v>275</v>
      </c>
      <c r="H170" s="145">
        <v>1525</v>
      </c>
      <c r="I170" s="146"/>
      <c r="J170" s="146">
        <f>ROUND(I170*H170,2)</f>
        <v>0</v>
      </c>
      <c r="K170" s="143" t="s">
        <v>164</v>
      </c>
      <c r="L170" s="30"/>
      <c r="M170" s="147" t="s">
        <v>1</v>
      </c>
      <c r="N170" s="148" t="s">
        <v>37</v>
      </c>
      <c r="O170" s="149">
        <v>0</v>
      </c>
      <c r="P170" s="149">
        <f>O170*H170</f>
        <v>0</v>
      </c>
      <c r="Q170" s="149">
        <v>0</v>
      </c>
      <c r="R170" s="149">
        <f>Q170*H170</f>
        <v>0</v>
      </c>
      <c r="S170" s="149">
        <v>0</v>
      </c>
      <c r="T170" s="150">
        <f>S170*H170</f>
        <v>0</v>
      </c>
      <c r="U170" s="29"/>
      <c r="V170" s="29"/>
      <c r="W170" s="29"/>
      <c r="X170" s="29"/>
      <c r="Y170" s="29"/>
      <c r="Z170" s="29"/>
      <c r="AA170" s="29"/>
      <c r="AB170" s="29"/>
      <c r="AC170" s="29"/>
      <c r="AD170" s="29"/>
      <c r="AE170" s="29"/>
      <c r="AR170" s="151" t="s">
        <v>165</v>
      </c>
      <c r="AT170" s="151" t="s">
        <v>160</v>
      </c>
      <c r="AU170" s="151" t="s">
        <v>82</v>
      </c>
      <c r="AY170" s="17" t="s">
        <v>157</v>
      </c>
      <c r="BE170" s="152">
        <f>IF(N170="základní",J170,0)</f>
        <v>0</v>
      </c>
      <c r="BF170" s="152">
        <f>IF(N170="snížená",J170,0)</f>
        <v>0</v>
      </c>
      <c r="BG170" s="152">
        <f>IF(N170="zákl. přenesená",J170,0)</f>
        <v>0</v>
      </c>
      <c r="BH170" s="152">
        <f>IF(N170="sníž. přenesená",J170,0)</f>
        <v>0</v>
      </c>
      <c r="BI170" s="152">
        <f>IF(N170="nulová",J170,0)</f>
        <v>0</v>
      </c>
      <c r="BJ170" s="17" t="s">
        <v>80</v>
      </c>
      <c r="BK170" s="152">
        <f>ROUND(I170*H170,2)</f>
        <v>0</v>
      </c>
      <c r="BL170" s="17" t="s">
        <v>165</v>
      </c>
      <c r="BM170" s="151" t="s">
        <v>800</v>
      </c>
    </row>
    <row r="171" spans="1:65" s="2" customFormat="1" ht="58.5" x14ac:dyDescent="0.2">
      <c r="A171" s="29"/>
      <c r="B171" s="30"/>
      <c r="C171" s="29"/>
      <c r="D171" s="153" t="s">
        <v>167</v>
      </c>
      <c r="E171" s="29"/>
      <c r="F171" s="154" t="s">
        <v>801</v>
      </c>
      <c r="G171" s="29"/>
      <c r="H171" s="29"/>
      <c r="I171" s="29"/>
      <c r="J171" s="29"/>
      <c r="K171" s="29"/>
      <c r="L171" s="30"/>
      <c r="M171" s="155"/>
      <c r="N171" s="156"/>
      <c r="O171" s="55"/>
      <c r="P171" s="55"/>
      <c r="Q171" s="55"/>
      <c r="R171" s="55"/>
      <c r="S171" s="55"/>
      <c r="T171" s="56"/>
      <c r="U171" s="29"/>
      <c r="V171" s="29"/>
      <c r="W171" s="29"/>
      <c r="X171" s="29"/>
      <c r="Y171" s="29"/>
      <c r="Z171" s="29"/>
      <c r="AA171" s="29"/>
      <c r="AB171" s="29"/>
      <c r="AC171" s="29"/>
      <c r="AD171" s="29"/>
      <c r="AE171" s="29"/>
      <c r="AT171" s="17" t="s">
        <v>167</v>
      </c>
      <c r="AU171" s="17" t="s">
        <v>82</v>
      </c>
    </row>
    <row r="172" spans="1:65" s="14" customFormat="1" x14ac:dyDescent="0.2">
      <c r="B172" s="163"/>
      <c r="D172" s="153" t="s">
        <v>169</v>
      </c>
      <c r="E172" s="164" t="s">
        <v>1</v>
      </c>
      <c r="F172" s="165" t="s">
        <v>802</v>
      </c>
      <c r="H172" s="166">
        <v>465</v>
      </c>
      <c r="L172" s="163"/>
      <c r="M172" s="167"/>
      <c r="N172" s="168"/>
      <c r="O172" s="168"/>
      <c r="P172" s="168"/>
      <c r="Q172" s="168"/>
      <c r="R172" s="168"/>
      <c r="S172" s="168"/>
      <c r="T172" s="169"/>
      <c r="AT172" s="164" t="s">
        <v>169</v>
      </c>
      <c r="AU172" s="164" t="s">
        <v>82</v>
      </c>
      <c r="AV172" s="14" t="s">
        <v>82</v>
      </c>
      <c r="AW172" s="14" t="s">
        <v>171</v>
      </c>
      <c r="AX172" s="14" t="s">
        <v>72</v>
      </c>
      <c r="AY172" s="164" t="s">
        <v>157</v>
      </c>
    </row>
    <row r="173" spans="1:65" s="14" customFormat="1" x14ac:dyDescent="0.2">
      <c r="B173" s="163"/>
      <c r="D173" s="153" t="s">
        <v>169</v>
      </c>
      <c r="E173" s="164" t="s">
        <v>1</v>
      </c>
      <c r="F173" s="165" t="s">
        <v>803</v>
      </c>
      <c r="H173" s="166">
        <v>340</v>
      </c>
      <c r="L173" s="163"/>
      <c r="M173" s="167"/>
      <c r="N173" s="168"/>
      <c r="O173" s="168"/>
      <c r="P173" s="168"/>
      <c r="Q173" s="168"/>
      <c r="R173" s="168"/>
      <c r="S173" s="168"/>
      <c r="T173" s="169"/>
      <c r="AT173" s="164" t="s">
        <v>169</v>
      </c>
      <c r="AU173" s="164" t="s">
        <v>82</v>
      </c>
      <c r="AV173" s="14" t="s">
        <v>82</v>
      </c>
      <c r="AW173" s="14" t="s">
        <v>171</v>
      </c>
      <c r="AX173" s="14" t="s">
        <v>72</v>
      </c>
      <c r="AY173" s="164" t="s">
        <v>157</v>
      </c>
    </row>
    <row r="174" spans="1:65" s="14" customFormat="1" x14ac:dyDescent="0.2">
      <c r="B174" s="163"/>
      <c r="D174" s="153" t="s">
        <v>169</v>
      </c>
      <c r="E174" s="164" t="s">
        <v>1</v>
      </c>
      <c r="F174" s="165" t="s">
        <v>804</v>
      </c>
      <c r="H174" s="166">
        <v>320</v>
      </c>
      <c r="L174" s="163"/>
      <c r="M174" s="167"/>
      <c r="N174" s="168"/>
      <c r="O174" s="168"/>
      <c r="P174" s="168"/>
      <c r="Q174" s="168"/>
      <c r="R174" s="168"/>
      <c r="S174" s="168"/>
      <c r="T174" s="169"/>
      <c r="AT174" s="164" t="s">
        <v>169</v>
      </c>
      <c r="AU174" s="164" t="s">
        <v>82</v>
      </c>
      <c r="AV174" s="14" t="s">
        <v>82</v>
      </c>
      <c r="AW174" s="14" t="s">
        <v>171</v>
      </c>
      <c r="AX174" s="14" t="s">
        <v>72</v>
      </c>
      <c r="AY174" s="164" t="s">
        <v>157</v>
      </c>
    </row>
    <row r="175" spans="1:65" s="14" customFormat="1" x14ac:dyDescent="0.2">
      <c r="B175" s="163"/>
      <c r="D175" s="153" t="s">
        <v>169</v>
      </c>
      <c r="E175" s="164" t="s">
        <v>1</v>
      </c>
      <c r="F175" s="165" t="s">
        <v>805</v>
      </c>
      <c r="H175" s="166">
        <v>240</v>
      </c>
      <c r="L175" s="163"/>
      <c r="M175" s="167"/>
      <c r="N175" s="168"/>
      <c r="O175" s="168"/>
      <c r="P175" s="168"/>
      <c r="Q175" s="168"/>
      <c r="R175" s="168"/>
      <c r="S175" s="168"/>
      <c r="T175" s="169"/>
      <c r="AT175" s="164" t="s">
        <v>169</v>
      </c>
      <c r="AU175" s="164" t="s">
        <v>82</v>
      </c>
      <c r="AV175" s="14" t="s">
        <v>82</v>
      </c>
      <c r="AW175" s="14" t="s">
        <v>171</v>
      </c>
      <c r="AX175" s="14" t="s">
        <v>72</v>
      </c>
      <c r="AY175" s="164" t="s">
        <v>157</v>
      </c>
    </row>
    <row r="176" spans="1:65" s="14" customFormat="1" x14ac:dyDescent="0.2">
      <c r="B176" s="163"/>
      <c r="D176" s="153" t="s">
        <v>169</v>
      </c>
      <c r="E176" s="164" t="s">
        <v>1</v>
      </c>
      <c r="F176" s="165" t="s">
        <v>806</v>
      </c>
      <c r="H176" s="166">
        <v>160</v>
      </c>
      <c r="L176" s="163"/>
      <c r="M176" s="167"/>
      <c r="N176" s="168"/>
      <c r="O176" s="168"/>
      <c r="P176" s="168"/>
      <c r="Q176" s="168"/>
      <c r="R176" s="168"/>
      <c r="S176" s="168"/>
      <c r="T176" s="169"/>
      <c r="AT176" s="164" t="s">
        <v>169</v>
      </c>
      <c r="AU176" s="164" t="s">
        <v>82</v>
      </c>
      <c r="AV176" s="14" t="s">
        <v>82</v>
      </c>
      <c r="AW176" s="14" t="s">
        <v>171</v>
      </c>
      <c r="AX176" s="14" t="s">
        <v>72</v>
      </c>
      <c r="AY176" s="164" t="s">
        <v>157</v>
      </c>
    </row>
    <row r="177" spans="1:65" s="13" customFormat="1" x14ac:dyDescent="0.2">
      <c r="B177" s="157"/>
      <c r="D177" s="153" t="s">
        <v>169</v>
      </c>
      <c r="E177" s="158" t="s">
        <v>1</v>
      </c>
      <c r="F177" s="159" t="s">
        <v>807</v>
      </c>
      <c r="H177" s="158" t="s">
        <v>1</v>
      </c>
      <c r="L177" s="157"/>
      <c r="M177" s="160"/>
      <c r="N177" s="161"/>
      <c r="O177" s="161"/>
      <c r="P177" s="161"/>
      <c r="Q177" s="161"/>
      <c r="R177" s="161"/>
      <c r="S177" s="161"/>
      <c r="T177" s="162"/>
      <c r="AT177" s="158" t="s">
        <v>169</v>
      </c>
      <c r="AU177" s="158" t="s">
        <v>82</v>
      </c>
      <c r="AV177" s="13" t="s">
        <v>80</v>
      </c>
      <c r="AW177" s="13" t="s">
        <v>171</v>
      </c>
      <c r="AX177" s="13" t="s">
        <v>72</v>
      </c>
      <c r="AY177" s="158" t="s">
        <v>157</v>
      </c>
    </row>
    <row r="178" spans="1:65" s="15" customFormat="1" x14ac:dyDescent="0.2">
      <c r="B178" s="170"/>
      <c r="D178" s="153" t="s">
        <v>169</v>
      </c>
      <c r="E178" s="171" t="s">
        <v>1</v>
      </c>
      <c r="F178" s="172" t="s">
        <v>175</v>
      </c>
      <c r="H178" s="173">
        <v>1525</v>
      </c>
      <c r="L178" s="170"/>
      <c r="M178" s="174"/>
      <c r="N178" s="175"/>
      <c r="O178" s="175"/>
      <c r="P178" s="175"/>
      <c r="Q178" s="175"/>
      <c r="R178" s="175"/>
      <c r="S178" s="175"/>
      <c r="T178" s="176"/>
      <c r="AT178" s="171" t="s">
        <v>169</v>
      </c>
      <c r="AU178" s="171" t="s">
        <v>82</v>
      </c>
      <c r="AV178" s="15" t="s">
        <v>165</v>
      </c>
      <c r="AW178" s="15" t="s">
        <v>171</v>
      </c>
      <c r="AX178" s="15" t="s">
        <v>80</v>
      </c>
      <c r="AY178" s="171" t="s">
        <v>157</v>
      </c>
    </row>
    <row r="179" spans="1:65" s="2" customFormat="1" ht="24" x14ac:dyDescent="0.2">
      <c r="A179" s="29"/>
      <c r="B179" s="140"/>
      <c r="C179" s="177" t="s">
        <v>226</v>
      </c>
      <c r="D179" s="177" t="s">
        <v>183</v>
      </c>
      <c r="E179" s="178" t="s">
        <v>808</v>
      </c>
      <c r="F179" s="179" t="s">
        <v>809</v>
      </c>
      <c r="G179" s="180" t="s">
        <v>275</v>
      </c>
      <c r="H179" s="181">
        <v>1525</v>
      </c>
      <c r="I179" s="182"/>
      <c r="J179" s="182">
        <f>ROUND(I179*H179,2)</f>
        <v>0</v>
      </c>
      <c r="K179" s="179" t="s">
        <v>164</v>
      </c>
      <c r="L179" s="183"/>
      <c r="M179" s="184" t="s">
        <v>1</v>
      </c>
      <c r="N179" s="185" t="s">
        <v>37</v>
      </c>
      <c r="O179" s="149">
        <v>0</v>
      </c>
      <c r="P179" s="149">
        <f>O179*H179</f>
        <v>0</v>
      </c>
      <c r="Q179" s="149">
        <v>0</v>
      </c>
      <c r="R179" s="149">
        <f>Q179*H179</f>
        <v>0</v>
      </c>
      <c r="S179" s="149">
        <v>0</v>
      </c>
      <c r="T179" s="150">
        <f>S179*H179</f>
        <v>0</v>
      </c>
      <c r="U179" s="29"/>
      <c r="V179" s="29"/>
      <c r="W179" s="29"/>
      <c r="X179" s="29"/>
      <c r="Y179" s="29"/>
      <c r="Z179" s="29"/>
      <c r="AA179" s="29"/>
      <c r="AB179" s="29"/>
      <c r="AC179" s="29"/>
      <c r="AD179" s="29"/>
      <c r="AE179" s="29"/>
      <c r="AR179" s="151" t="s">
        <v>187</v>
      </c>
      <c r="AT179" s="151" t="s">
        <v>183</v>
      </c>
      <c r="AU179" s="151" t="s">
        <v>82</v>
      </c>
      <c r="AY179" s="17" t="s">
        <v>157</v>
      </c>
      <c r="BE179" s="152">
        <f>IF(N179="základní",J179,0)</f>
        <v>0</v>
      </c>
      <c r="BF179" s="152">
        <f>IF(N179="snížená",J179,0)</f>
        <v>0</v>
      </c>
      <c r="BG179" s="152">
        <f>IF(N179="zákl. přenesená",J179,0)</f>
        <v>0</v>
      </c>
      <c r="BH179" s="152">
        <f>IF(N179="sníž. přenesená",J179,0)</f>
        <v>0</v>
      </c>
      <c r="BI179" s="152">
        <f>IF(N179="nulová",J179,0)</f>
        <v>0</v>
      </c>
      <c r="BJ179" s="17" t="s">
        <v>80</v>
      </c>
      <c r="BK179" s="152">
        <f>ROUND(I179*H179,2)</f>
        <v>0</v>
      </c>
      <c r="BL179" s="17" t="s">
        <v>165</v>
      </c>
      <c r="BM179" s="151" t="s">
        <v>810</v>
      </c>
    </row>
    <row r="180" spans="1:65" s="14" customFormat="1" x14ac:dyDescent="0.2">
      <c r="B180" s="163"/>
      <c r="D180" s="153" t="s">
        <v>169</v>
      </c>
      <c r="E180" s="164" t="s">
        <v>1</v>
      </c>
      <c r="F180" s="165" t="s">
        <v>802</v>
      </c>
      <c r="H180" s="166">
        <v>465</v>
      </c>
      <c r="L180" s="163"/>
      <c r="M180" s="167"/>
      <c r="N180" s="168"/>
      <c r="O180" s="168"/>
      <c r="P180" s="168"/>
      <c r="Q180" s="168"/>
      <c r="R180" s="168"/>
      <c r="S180" s="168"/>
      <c r="T180" s="169"/>
      <c r="AT180" s="164" t="s">
        <v>169</v>
      </c>
      <c r="AU180" s="164" t="s">
        <v>82</v>
      </c>
      <c r="AV180" s="14" t="s">
        <v>82</v>
      </c>
      <c r="AW180" s="14" t="s">
        <v>171</v>
      </c>
      <c r="AX180" s="14" t="s">
        <v>72</v>
      </c>
      <c r="AY180" s="164" t="s">
        <v>157</v>
      </c>
    </row>
    <row r="181" spans="1:65" s="14" customFormat="1" x14ac:dyDescent="0.2">
      <c r="B181" s="163"/>
      <c r="D181" s="153" t="s">
        <v>169</v>
      </c>
      <c r="E181" s="164" t="s">
        <v>1</v>
      </c>
      <c r="F181" s="165" t="s">
        <v>803</v>
      </c>
      <c r="H181" s="166">
        <v>340</v>
      </c>
      <c r="L181" s="163"/>
      <c r="M181" s="167"/>
      <c r="N181" s="168"/>
      <c r="O181" s="168"/>
      <c r="P181" s="168"/>
      <c r="Q181" s="168"/>
      <c r="R181" s="168"/>
      <c r="S181" s="168"/>
      <c r="T181" s="169"/>
      <c r="AT181" s="164" t="s">
        <v>169</v>
      </c>
      <c r="AU181" s="164" t="s">
        <v>82</v>
      </c>
      <c r="AV181" s="14" t="s">
        <v>82</v>
      </c>
      <c r="AW181" s="14" t="s">
        <v>171</v>
      </c>
      <c r="AX181" s="14" t="s">
        <v>72</v>
      </c>
      <c r="AY181" s="164" t="s">
        <v>157</v>
      </c>
    </row>
    <row r="182" spans="1:65" s="14" customFormat="1" x14ac:dyDescent="0.2">
      <c r="B182" s="163"/>
      <c r="D182" s="153" t="s">
        <v>169</v>
      </c>
      <c r="E182" s="164" t="s">
        <v>1</v>
      </c>
      <c r="F182" s="165" t="s">
        <v>804</v>
      </c>
      <c r="H182" s="166">
        <v>320</v>
      </c>
      <c r="L182" s="163"/>
      <c r="M182" s="167"/>
      <c r="N182" s="168"/>
      <c r="O182" s="168"/>
      <c r="P182" s="168"/>
      <c r="Q182" s="168"/>
      <c r="R182" s="168"/>
      <c r="S182" s="168"/>
      <c r="T182" s="169"/>
      <c r="AT182" s="164" t="s">
        <v>169</v>
      </c>
      <c r="AU182" s="164" t="s">
        <v>82</v>
      </c>
      <c r="AV182" s="14" t="s">
        <v>82</v>
      </c>
      <c r="AW182" s="14" t="s">
        <v>171</v>
      </c>
      <c r="AX182" s="14" t="s">
        <v>72</v>
      </c>
      <c r="AY182" s="164" t="s">
        <v>157</v>
      </c>
    </row>
    <row r="183" spans="1:65" s="14" customFormat="1" x14ac:dyDescent="0.2">
      <c r="B183" s="163"/>
      <c r="D183" s="153" t="s">
        <v>169</v>
      </c>
      <c r="E183" s="164" t="s">
        <v>1</v>
      </c>
      <c r="F183" s="165" t="s">
        <v>805</v>
      </c>
      <c r="H183" s="166">
        <v>240</v>
      </c>
      <c r="L183" s="163"/>
      <c r="M183" s="167"/>
      <c r="N183" s="168"/>
      <c r="O183" s="168"/>
      <c r="P183" s="168"/>
      <c r="Q183" s="168"/>
      <c r="R183" s="168"/>
      <c r="S183" s="168"/>
      <c r="T183" s="169"/>
      <c r="AT183" s="164" t="s">
        <v>169</v>
      </c>
      <c r="AU183" s="164" t="s">
        <v>82</v>
      </c>
      <c r="AV183" s="14" t="s">
        <v>82</v>
      </c>
      <c r="AW183" s="14" t="s">
        <v>171</v>
      </c>
      <c r="AX183" s="14" t="s">
        <v>72</v>
      </c>
      <c r="AY183" s="164" t="s">
        <v>157</v>
      </c>
    </row>
    <row r="184" spans="1:65" s="14" customFormat="1" x14ac:dyDescent="0.2">
      <c r="B184" s="163"/>
      <c r="D184" s="153" t="s">
        <v>169</v>
      </c>
      <c r="E184" s="164" t="s">
        <v>1</v>
      </c>
      <c r="F184" s="165" t="s">
        <v>806</v>
      </c>
      <c r="H184" s="166">
        <v>160</v>
      </c>
      <c r="L184" s="163"/>
      <c r="M184" s="167"/>
      <c r="N184" s="168"/>
      <c r="O184" s="168"/>
      <c r="P184" s="168"/>
      <c r="Q184" s="168"/>
      <c r="R184" s="168"/>
      <c r="S184" s="168"/>
      <c r="T184" s="169"/>
      <c r="AT184" s="164" t="s">
        <v>169</v>
      </c>
      <c r="AU184" s="164" t="s">
        <v>82</v>
      </c>
      <c r="AV184" s="14" t="s">
        <v>82</v>
      </c>
      <c r="AW184" s="14" t="s">
        <v>171</v>
      </c>
      <c r="AX184" s="14" t="s">
        <v>72</v>
      </c>
      <c r="AY184" s="164" t="s">
        <v>157</v>
      </c>
    </row>
    <row r="185" spans="1:65" s="13" customFormat="1" x14ac:dyDescent="0.2">
      <c r="B185" s="157"/>
      <c r="D185" s="153" t="s">
        <v>169</v>
      </c>
      <c r="E185" s="158" t="s">
        <v>1</v>
      </c>
      <c r="F185" s="159" t="s">
        <v>807</v>
      </c>
      <c r="H185" s="158" t="s">
        <v>1</v>
      </c>
      <c r="L185" s="157"/>
      <c r="M185" s="160"/>
      <c r="N185" s="161"/>
      <c r="O185" s="161"/>
      <c r="P185" s="161"/>
      <c r="Q185" s="161"/>
      <c r="R185" s="161"/>
      <c r="S185" s="161"/>
      <c r="T185" s="162"/>
      <c r="AT185" s="158" t="s">
        <v>169</v>
      </c>
      <c r="AU185" s="158" t="s">
        <v>82</v>
      </c>
      <c r="AV185" s="13" t="s">
        <v>80</v>
      </c>
      <c r="AW185" s="13" t="s">
        <v>171</v>
      </c>
      <c r="AX185" s="13" t="s">
        <v>72</v>
      </c>
      <c r="AY185" s="158" t="s">
        <v>157</v>
      </c>
    </row>
    <row r="186" spans="1:65" s="15" customFormat="1" x14ac:dyDescent="0.2">
      <c r="B186" s="170"/>
      <c r="D186" s="153" t="s">
        <v>169</v>
      </c>
      <c r="E186" s="171" t="s">
        <v>1</v>
      </c>
      <c r="F186" s="172" t="s">
        <v>175</v>
      </c>
      <c r="H186" s="173">
        <v>1525</v>
      </c>
      <c r="L186" s="170"/>
      <c r="M186" s="174"/>
      <c r="N186" s="175"/>
      <c r="O186" s="175"/>
      <c r="P186" s="175"/>
      <c r="Q186" s="175"/>
      <c r="R186" s="175"/>
      <c r="S186" s="175"/>
      <c r="T186" s="176"/>
      <c r="AT186" s="171" t="s">
        <v>169</v>
      </c>
      <c r="AU186" s="171" t="s">
        <v>82</v>
      </c>
      <c r="AV186" s="15" t="s">
        <v>165</v>
      </c>
      <c r="AW186" s="15" t="s">
        <v>171</v>
      </c>
      <c r="AX186" s="15" t="s">
        <v>80</v>
      </c>
      <c r="AY186" s="171" t="s">
        <v>157</v>
      </c>
    </row>
    <row r="187" spans="1:65" s="2" customFormat="1" ht="24" x14ac:dyDescent="0.2">
      <c r="A187" s="29"/>
      <c r="B187" s="140"/>
      <c r="C187" s="177" t="s">
        <v>234</v>
      </c>
      <c r="D187" s="177" t="s">
        <v>183</v>
      </c>
      <c r="E187" s="178" t="s">
        <v>811</v>
      </c>
      <c r="F187" s="179" t="s">
        <v>812</v>
      </c>
      <c r="G187" s="180" t="s">
        <v>236</v>
      </c>
      <c r="H187" s="181">
        <v>255</v>
      </c>
      <c r="I187" s="182"/>
      <c r="J187" s="182">
        <f t="shared" ref="J187:J192" si="0">ROUND(I187*H187,2)</f>
        <v>0</v>
      </c>
      <c r="K187" s="179" t="s">
        <v>164</v>
      </c>
      <c r="L187" s="183"/>
      <c r="M187" s="184" t="s">
        <v>1</v>
      </c>
      <c r="N187" s="185" t="s">
        <v>37</v>
      </c>
      <c r="O187" s="149">
        <v>0</v>
      </c>
      <c r="P187" s="149">
        <f t="shared" ref="P187:P192" si="1">O187*H187</f>
        <v>0</v>
      </c>
      <c r="Q187" s="149">
        <v>0</v>
      </c>
      <c r="R187" s="149">
        <f t="shared" ref="R187:R192" si="2">Q187*H187</f>
        <v>0</v>
      </c>
      <c r="S187" s="149">
        <v>0</v>
      </c>
      <c r="T187" s="150">
        <f t="shared" ref="T187:T192" si="3">S187*H187</f>
        <v>0</v>
      </c>
      <c r="U187" s="29"/>
      <c r="V187" s="29"/>
      <c r="W187" s="29"/>
      <c r="X187" s="29"/>
      <c r="Y187" s="29"/>
      <c r="Z187" s="29"/>
      <c r="AA187" s="29"/>
      <c r="AB187" s="29"/>
      <c r="AC187" s="29"/>
      <c r="AD187" s="29"/>
      <c r="AE187" s="29"/>
      <c r="AR187" s="151" t="s">
        <v>187</v>
      </c>
      <c r="AT187" s="151" t="s">
        <v>183</v>
      </c>
      <c r="AU187" s="151" t="s">
        <v>82</v>
      </c>
      <c r="AY187" s="17" t="s">
        <v>157</v>
      </c>
      <c r="BE187" s="152">
        <f t="shared" ref="BE187:BE192" si="4">IF(N187="základní",J187,0)</f>
        <v>0</v>
      </c>
      <c r="BF187" s="152">
        <f t="shared" ref="BF187:BF192" si="5">IF(N187="snížená",J187,0)</f>
        <v>0</v>
      </c>
      <c r="BG187" s="152">
        <f t="shared" ref="BG187:BG192" si="6">IF(N187="zákl. přenesená",J187,0)</f>
        <v>0</v>
      </c>
      <c r="BH187" s="152">
        <f t="shared" ref="BH187:BH192" si="7">IF(N187="sníž. přenesená",J187,0)</f>
        <v>0</v>
      </c>
      <c r="BI187" s="152">
        <f t="shared" ref="BI187:BI192" si="8">IF(N187="nulová",J187,0)</f>
        <v>0</v>
      </c>
      <c r="BJ187" s="17" t="s">
        <v>80</v>
      </c>
      <c r="BK187" s="152">
        <f t="shared" ref="BK187:BK192" si="9">ROUND(I187*H187,2)</f>
        <v>0</v>
      </c>
      <c r="BL187" s="17" t="s">
        <v>165</v>
      </c>
      <c r="BM187" s="151" t="s">
        <v>813</v>
      </c>
    </row>
    <row r="188" spans="1:65" s="2" customFormat="1" ht="16.5" customHeight="1" x14ac:dyDescent="0.2">
      <c r="A188" s="29"/>
      <c r="B188" s="140"/>
      <c r="C188" s="177" t="s">
        <v>238</v>
      </c>
      <c r="D188" s="177" t="s">
        <v>183</v>
      </c>
      <c r="E188" s="178" t="s">
        <v>814</v>
      </c>
      <c r="F188" s="179" t="s">
        <v>815</v>
      </c>
      <c r="G188" s="180" t="s">
        <v>236</v>
      </c>
      <c r="H188" s="181">
        <v>3</v>
      </c>
      <c r="I188" s="182"/>
      <c r="J188" s="182">
        <f t="shared" si="0"/>
        <v>0</v>
      </c>
      <c r="K188" s="179" t="s">
        <v>164</v>
      </c>
      <c r="L188" s="183"/>
      <c r="M188" s="184" t="s">
        <v>1</v>
      </c>
      <c r="N188" s="185" t="s">
        <v>37</v>
      </c>
      <c r="O188" s="149">
        <v>0</v>
      </c>
      <c r="P188" s="149">
        <f t="shared" si="1"/>
        <v>0</v>
      </c>
      <c r="Q188" s="149">
        <v>0</v>
      </c>
      <c r="R188" s="149">
        <f t="shared" si="2"/>
        <v>0</v>
      </c>
      <c r="S188" s="149">
        <v>0</v>
      </c>
      <c r="T188" s="150">
        <f t="shared" si="3"/>
        <v>0</v>
      </c>
      <c r="U188" s="29"/>
      <c r="V188" s="29"/>
      <c r="W188" s="29"/>
      <c r="X188" s="29"/>
      <c r="Y188" s="29"/>
      <c r="Z188" s="29"/>
      <c r="AA188" s="29"/>
      <c r="AB188" s="29"/>
      <c r="AC188" s="29"/>
      <c r="AD188" s="29"/>
      <c r="AE188" s="29"/>
      <c r="AR188" s="151" t="s">
        <v>187</v>
      </c>
      <c r="AT188" s="151" t="s">
        <v>183</v>
      </c>
      <c r="AU188" s="151" t="s">
        <v>82</v>
      </c>
      <c r="AY188" s="17" t="s">
        <v>157</v>
      </c>
      <c r="BE188" s="152">
        <f t="shared" si="4"/>
        <v>0</v>
      </c>
      <c r="BF188" s="152">
        <f t="shared" si="5"/>
        <v>0</v>
      </c>
      <c r="BG188" s="152">
        <f t="shared" si="6"/>
        <v>0</v>
      </c>
      <c r="BH188" s="152">
        <f t="shared" si="7"/>
        <v>0</v>
      </c>
      <c r="BI188" s="152">
        <f t="shared" si="8"/>
        <v>0</v>
      </c>
      <c r="BJ188" s="17" t="s">
        <v>80</v>
      </c>
      <c r="BK188" s="152">
        <f t="shared" si="9"/>
        <v>0</v>
      </c>
      <c r="BL188" s="17" t="s">
        <v>165</v>
      </c>
      <c r="BM188" s="151" t="s">
        <v>816</v>
      </c>
    </row>
    <row r="189" spans="1:65" s="2" customFormat="1" ht="16.5" customHeight="1" x14ac:dyDescent="0.2">
      <c r="A189" s="29"/>
      <c r="B189" s="140"/>
      <c r="C189" s="177" t="s">
        <v>241</v>
      </c>
      <c r="D189" s="177" t="s">
        <v>183</v>
      </c>
      <c r="E189" s="178" t="s">
        <v>817</v>
      </c>
      <c r="F189" s="179" t="s">
        <v>818</v>
      </c>
      <c r="G189" s="180" t="s">
        <v>236</v>
      </c>
      <c r="H189" s="181">
        <v>1</v>
      </c>
      <c r="I189" s="182"/>
      <c r="J189" s="182">
        <f t="shared" si="0"/>
        <v>0</v>
      </c>
      <c r="K189" s="179" t="s">
        <v>164</v>
      </c>
      <c r="L189" s="183"/>
      <c r="M189" s="184" t="s">
        <v>1</v>
      </c>
      <c r="N189" s="185" t="s">
        <v>37</v>
      </c>
      <c r="O189" s="149">
        <v>0</v>
      </c>
      <c r="P189" s="149">
        <f t="shared" si="1"/>
        <v>0</v>
      </c>
      <c r="Q189" s="149">
        <v>0</v>
      </c>
      <c r="R189" s="149">
        <f t="shared" si="2"/>
        <v>0</v>
      </c>
      <c r="S189" s="149">
        <v>0</v>
      </c>
      <c r="T189" s="150">
        <f t="shared" si="3"/>
        <v>0</v>
      </c>
      <c r="U189" s="29"/>
      <c r="V189" s="29"/>
      <c r="W189" s="29"/>
      <c r="X189" s="29"/>
      <c r="Y189" s="29"/>
      <c r="Z189" s="29"/>
      <c r="AA189" s="29"/>
      <c r="AB189" s="29"/>
      <c r="AC189" s="29"/>
      <c r="AD189" s="29"/>
      <c r="AE189" s="29"/>
      <c r="AR189" s="151" t="s">
        <v>187</v>
      </c>
      <c r="AT189" s="151" t="s">
        <v>183</v>
      </c>
      <c r="AU189" s="151" t="s">
        <v>82</v>
      </c>
      <c r="AY189" s="17" t="s">
        <v>157</v>
      </c>
      <c r="BE189" s="152">
        <f t="shared" si="4"/>
        <v>0</v>
      </c>
      <c r="BF189" s="152">
        <f t="shared" si="5"/>
        <v>0</v>
      </c>
      <c r="BG189" s="152">
        <f t="shared" si="6"/>
        <v>0</v>
      </c>
      <c r="BH189" s="152">
        <f t="shared" si="7"/>
        <v>0</v>
      </c>
      <c r="BI189" s="152">
        <f t="shared" si="8"/>
        <v>0</v>
      </c>
      <c r="BJ189" s="17" t="s">
        <v>80</v>
      </c>
      <c r="BK189" s="152">
        <f t="shared" si="9"/>
        <v>0</v>
      </c>
      <c r="BL189" s="17" t="s">
        <v>165</v>
      </c>
      <c r="BM189" s="151" t="s">
        <v>819</v>
      </c>
    </row>
    <row r="190" spans="1:65" s="2" customFormat="1" ht="21.75" customHeight="1" x14ac:dyDescent="0.2">
      <c r="A190" s="29"/>
      <c r="B190" s="140"/>
      <c r="C190" s="177" t="s">
        <v>247</v>
      </c>
      <c r="D190" s="177" t="s">
        <v>183</v>
      </c>
      <c r="E190" s="178" t="s">
        <v>820</v>
      </c>
      <c r="F190" s="179" t="s">
        <v>821</v>
      </c>
      <c r="G190" s="180" t="s">
        <v>236</v>
      </c>
      <c r="H190" s="181">
        <v>4</v>
      </c>
      <c r="I190" s="182"/>
      <c r="J190" s="182">
        <f t="shared" si="0"/>
        <v>0</v>
      </c>
      <c r="K190" s="179" t="s">
        <v>164</v>
      </c>
      <c r="L190" s="183"/>
      <c r="M190" s="184" t="s">
        <v>1</v>
      </c>
      <c r="N190" s="185" t="s">
        <v>37</v>
      </c>
      <c r="O190" s="149">
        <v>0</v>
      </c>
      <c r="P190" s="149">
        <f t="shared" si="1"/>
        <v>0</v>
      </c>
      <c r="Q190" s="149">
        <v>0</v>
      </c>
      <c r="R190" s="149">
        <f t="shared" si="2"/>
        <v>0</v>
      </c>
      <c r="S190" s="149">
        <v>0</v>
      </c>
      <c r="T190" s="150">
        <f t="shared" si="3"/>
        <v>0</v>
      </c>
      <c r="U190" s="29"/>
      <c r="V190" s="29"/>
      <c r="W190" s="29"/>
      <c r="X190" s="29"/>
      <c r="Y190" s="29"/>
      <c r="Z190" s="29"/>
      <c r="AA190" s="29"/>
      <c r="AB190" s="29"/>
      <c r="AC190" s="29"/>
      <c r="AD190" s="29"/>
      <c r="AE190" s="29"/>
      <c r="AR190" s="151" t="s">
        <v>187</v>
      </c>
      <c r="AT190" s="151" t="s">
        <v>183</v>
      </c>
      <c r="AU190" s="151" t="s">
        <v>82</v>
      </c>
      <c r="AY190" s="17" t="s">
        <v>157</v>
      </c>
      <c r="BE190" s="152">
        <f t="shared" si="4"/>
        <v>0</v>
      </c>
      <c r="BF190" s="152">
        <f t="shared" si="5"/>
        <v>0</v>
      </c>
      <c r="BG190" s="152">
        <f t="shared" si="6"/>
        <v>0</v>
      </c>
      <c r="BH190" s="152">
        <f t="shared" si="7"/>
        <v>0</v>
      </c>
      <c r="BI190" s="152">
        <f t="shared" si="8"/>
        <v>0</v>
      </c>
      <c r="BJ190" s="17" t="s">
        <v>80</v>
      </c>
      <c r="BK190" s="152">
        <f t="shared" si="9"/>
        <v>0</v>
      </c>
      <c r="BL190" s="17" t="s">
        <v>165</v>
      </c>
      <c r="BM190" s="151" t="s">
        <v>822</v>
      </c>
    </row>
    <row r="191" spans="1:65" s="2" customFormat="1" ht="33" customHeight="1" x14ac:dyDescent="0.2">
      <c r="A191" s="29"/>
      <c r="B191" s="140"/>
      <c r="C191" s="177" t="s">
        <v>251</v>
      </c>
      <c r="D191" s="177" t="s">
        <v>183</v>
      </c>
      <c r="E191" s="178" t="s">
        <v>823</v>
      </c>
      <c r="F191" s="179" t="s">
        <v>824</v>
      </c>
      <c r="G191" s="180" t="s">
        <v>236</v>
      </c>
      <c r="H191" s="181">
        <v>40</v>
      </c>
      <c r="I191" s="182"/>
      <c r="J191" s="182">
        <f t="shared" si="0"/>
        <v>0</v>
      </c>
      <c r="K191" s="179" t="s">
        <v>201</v>
      </c>
      <c r="L191" s="183"/>
      <c r="M191" s="184" t="s">
        <v>1</v>
      </c>
      <c r="N191" s="185" t="s">
        <v>37</v>
      </c>
      <c r="O191" s="149">
        <v>0</v>
      </c>
      <c r="P191" s="149">
        <f t="shared" si="1"/>
        <v>0</v>
      </c>
      <c r="Q191" s="149">
        <v>3.6000000000000002E-4</v>
      </c>
      <c r="R191" s="149">
        <f t="shared" si="2"/>
        <v>1.4400000000000001E-2</v>
      </c>
      <c r="S191" s="149">
        <v>0</v>
      </c>
      <c r="T191" s="150">
        <f t="shared" si="3"/>
        <v>0</v>
      </c>
      <c r="U191" s="29"/>
      <c r="V191" s="29"/>
      <c r="W191" s="29"/>
      <c r="X191" s="29"/>
      <c r="Y191" s="29"/>
      <c r="Z191" s="29"/>
      <c r="AA191" s="29"/>
      <c r="AB191" s="29"/>
      <c r="AC191" s="29"/>
      <c r="AD191" s="29"/>
      <c r="AE191" s="29"/>
      <c r="AR191" s="151" t="s">
        <v>187</v>
      </c>
      <c r="AT191" s="151" t="s">
        <v>183</v>
      </c>
      <c r="AU191" s="151" t="s">
        <v>82</v>
      </c>
      <c r="AY191" s="17" t="s">
        <v>157</v>
      </c>
      <c r="BE191" s="152">
        <f t="shared" si="4"/>
        <v>0</v>
      </c>
      <c r="BF191" s="152">
        <f t="shared" si="5"/>
        <v>0</v>
      </c>
      <c r="BG191" s="152">
        <f t="shared" si="6"/>
        <v>0</v>
      </c>
      <c r="BH191" s="152">
        <f t="shared" si="7"/>
        <v>0</v>
      </c>
      <c r="BI191" s="152">
        <f t="shared" si="8"/>
        <v>0</v>
      </c>
      <c r="BJ191" s="17" t="s">
        <v>80</v>
      </c>
      <c r="BK191" s="152">
        <f t="shared" si="9"/>
        <v>0</v>
      </c>
      <c r="BL191" s="17" t="s">
        <v>165</v>
      </c>
      <c r="BM191" s="151" t="s">
        <v>825</v>
      </c>
    </row>
    <row r="192" spans="1:65" s="2" customFormat="1" ht="90" customHeight="1" x14ac:dyDescent="0.2">
      <c r="A192" s="29"/>
      <c r="B192" s="140"/>
      <c r="C192" s="141" t="s">
        <v>8</v>
      </c>
      <c r="D192" s="141" t="s">
        <v>160</v>
      </c>
      <c r="E192" s="142" t="s">
        <v>826</v>
      </c>
      <c r="F192" s="143" t="s">
        <v>827</v>
      </c>
      <c r="G192" s="144" t="s">
        <v>275</v>
      </c>
      <c r="H192" s="145">
        <v>61.5</v>
      </c>
      <c r="I192" s="146"/>
      <c r="J192" s="146">
        <f t="shared" si="0"/>
        <v>0</v>
      </c>
      <c r="K192" s="143" t="s">
        <v>164</v>
      </c>
      <c r="L192" s="30"/>
      <c r="M192" s="147" t="s">
        <v>1</v>
      </c>
      <c r="N192" s="148" t="s">
        <v>37</v>
      </c>
      <c r="O192" s="149">
        <v>0</v>
      </c>
      <c r="P192" s="149">
        <f t="shared" si="1"/>
        <v>0</v>
      </c>
      <c r="Q192" s="149">
        <v>0</v>
      </c>
      <c r="R192" s="149">
        <f t="shared" si="2"/>
        <v>0</v>
      </c>
      <c r="S192" s="149">
        <v>0</v>
      </c>
      <c r="T192" s="150">
        <f t="shared" si="3"/>
        <v>0</v>
      </c>
      <c r="U192" s="29"/>
      <c r="V192" s="29"/>
      <c r="W192" s="29"/>
      <c r="X192" s="29"/>
      <c r="Y192" s="29"/>
      <c r="Z192" s="29"/>
      <c r="AA192" s="29"/>
      <c r="AB192" s="29"/>
      <c r="AC192" s="29"/>
      <c r="AD192" s="29"/>
      <c r="AE192" s="29"/>
      <c r="AR192" s="151" t="s">
        <v>165</v>
      </c>
      <c r="AT192" s="151" t="s">
        <v>160</v>
      </c>
      <c r="AU192" s="151" t="s">
        <v>82</v>
      </c>
      <c r="AY192" s="17" t="s">
        <v>157</v>
      </c>
      <c r="BE192" s="152">
        <f t="shared" si="4"/>
        <v>0</v>
      </c>
      <c r="BF192" s="152">
        <f t="shared" si="5"/>
        <v>0</v>
      </c>
      <c r="BG192" s="152">
        <f t="shared" si="6"/>
        <v>0</v>
      </c>
      <c r="BH192" s="152">
        <f t="shared" si="7"/>
        <v>0</v>
      </c>
      <c r="BI192" s="152">
        <f t="shared" si="8"/>
        <v>0</v>
      </c>
      <c r="BJ192" s="17" t="s">
        <v>80</v>
      </c>
      <c r="BK192" s="152">
        <f t="shared" si="9"/>
        <v>0</v>
      </c>
      <c r="BL192" s="17" t="s">
        <v>165</v>
      </c>
      <c r="BM192" s="151" t="s">
        <v>828</v>
      </c>
    </row>
    <row r="193" spans="1:65" s="2" customFormat="1" ht="58.5" x14ac:dyDescent="0.2">
      <c r="A193" s="29"/>
      <c r="B193" s="30"/>
      <c r="C193" s="29"/>
      <c r="D193" s="153" t="s">
        <v>167</v>
      </c>
      <c r="E193" s="29"/>
      <c r="F193" s="154" t="s">
        <v>801</v>
      </c>
      <c r="G193" s="29"/>
      <c r="H193" s="29"/>
      <c r="I193" s="29"/>
      <c r="J193" s="29"/>
      <c r="K193" s="29"/>
      <c r="L193" s="30"/>
      <c r="M193" s="155"/>
      <c r="N193" s="156"/>
      <c r="O193" s="55"/>
      <c r="P193" s="55"/>
      <c r="Q193" s="55"/>
      <c r="R193" s="55"/>
      <c r="S193" s="55"/>
      <c r="T193" s="56"/>
      <c r="U193" s="29"/>
      <c r="V193" s="29"/>
      <c r="W193" s="29"/>
      <c r="X193" s="29"/>
      <c r="Y193" s="29"/>
      <c r="Z193" s="29"/>
      <c r="AA193" s="29"/>
      <c r="AB193" s="29"/>
      <c r="AC193" s="29"/>
      <c r="AD193" s="29"/>
      <c r="AE193" s="29"/>
      <c r="AT193" s="17" t="s">
        <v>167</v>
      </c>
      <c r="AU193" s="17" t="s">
        <v>82</v>
      </c>
    </row>
    <row r="194" spans="1:65" s="14" customFormat="1" x14ac:dyDescent="0.2">
      <c r="B194" s="163"/>
      <c r="D194" s="153" t="s">
        <v>169</v>
      </c>
      <c r="E194" s="164" t="s">
        <v>1</v>
      </c>
      <c r="F194" s="165" t="s">
        <v>829</v>
      </c>
      <c r="H194" s="166">
        <v>61.5</v>
      </c>
      <c r="L194" s="163"/>
      <c r="M194" s="167"/>
      <c r="N194" s="168"/>
      <c r="O194" s="168"/>
      <c r="P194" s="168"/>
      <c r="Q194" s="168"/>
      <c r="R194" s="168"/>
      <c r="S194" s="168"/>
      <c r="T194" s="169"/>
      <c r="AT194" s="164" t="s">
        <v>169</v>
      </c>
      <c r="AU194" s="164" t="s">
        <v>82</v>
      </c>
      <c r="AV194" s="14" t="s">
        <v>82</v>
      </c>
      <c r="AW194" s="14" t="s">
        <v>171</v>
      </c>
      <c r="AX194" s="14" t="s">
        <v>80</v>
      </c>
      <c r="AY194" s="164" t="s">
        <v>157</v>
      </c>
    </row>
    <row r="195" spans="1:65" s="2" customFormat="1" ht="24" x14ac:dyDescent="0.2">
      <c r="A195" s="29"/>
      <c r="B195" s="140"/>
      <c r="C195" s="177" t="s">
        <v>262</v>
      </c>
      <c r="D195" s="177" t="s">
        <v>183</v>
      </c>
      <c r="E195" s="178" t="s">
        <v>830</v>
      </c>
      <c r="F195" s="179" t="s">
        <v>831</v>
      </c>
      <c r="G195" s="180" t="s">
        <v>236</v>
      </c>
      <c r="H195" s="181">
        <v>41</v>
      </c>
      <c r="I195" s="182"/>
      <c r="J195" s="182">
        <f>ROUND(I195*H195,2)</f>
        <v>0</v>
      </c>
      <c r="K195" s="179" t="s">
        <v>164</v>
      </c>
      <c r="L195" s="183"/>
      <c r="M195" s="184" t="s">
        <v>1</v>
      </c>
      <c r="N195" s="185" t="s">
        <v>37</v>
      </c>
      <c r="O195" s="149">
        <v>0</v>
      </c>
      <c r="P195" s="149">
        <f>O195*H195</f>
        <v>0</v>
      </c>
      <c r="Q195" s="149">
        <v>0</v>
      </c>
      <c r="R195" s="149">
        <f>Q195*H195</f>
        <v>0</v>
      </c>
      <c r="S195" s="149">
        <v>0</v>
      </c>
      <c r="T195" s="150">
        <f>S195*H195</f>
        <v>0</v>
      </c>
      <c r="U195" s="29"/>
      <c r="V195" s="29"/>
      <c r="W195" s="29"/>
      <c r="X195" s="29"/>
      <c r="Y195" s="29"/>
      <c r="Z195" s="29"/>
      <c r="AA195" s="29"/>
      <c r="AB195" s="29"/>
      <c r="AC195" s="29"/>
      <c r="AD195" s="29"/>
      <c r="AE195" s="29"/>
      <c r="AR195" s="151" t="s">
        <v>187</v>
      </c>
      <c r="AT195" s="151" t="s">
        <v>183</v>
      </c>
      <c r="AU195" s="151" t="s">
        <v>82</v>
      </c>
      <c r="AY195" s="17" t="s">
        <v>157</v>
      </c>
      <c r="BE195" s="152">
        <f>IF(N195="základní",J195,0)</f>
        <v>0</v>
      </c>
      <c r="BF195" s="152">
        <f>IF(N195="snížená",J195,0)</f>
        <v>0</v>
      </c>
      <c r="BG195" s="152">
        <f>IF(N195="zákl. přenesená",J195,0)</f>
        <v>0</v>
      </c>
      <c r="BH195" s="152">
        <f>IF(N195="sníž. přenesená",J195,0)</f>
        <v>0</v>
      </c>
      <c r="BI195" s="152">
        <f>IF(N195="nulová",J195,0)</f>
        <v>0</v>
      </c>
      <c r="BJ195" s="17" t="s">
        <v>80</v>
      </c>
      <c r="BK195" s="152">
        <f>ROUND(I195*H195,2)</f>
        <v>0</v>
      </c>
      <c r="BL195" s="17" t="s">
        <v>165</v>
      </c>
      <c r="BM195" s="151" t="s">
        <v>832</v>
      </c>
    </row>
    <row r="196" spans="1:65" s="2" customFormat="1" ht="21.75" customHeight="1" x14ac:dyDescent="0.2">
      <c r="A196" s="29"/>
      <c r="B196" s="140"/>
      <c r="C196" s="177" t="s">
        <v>267</v>
      </c>
      <c r="D196" s="177" t="s">
        <v>183</v>
      </c>
      <c r="E196" s="178" t="s">
        <v>833</v>
      </c>
      <c r="F196" s="179" t="s">
        <v>834</v>
      </c>
      <c r="G196" s="180" t="s">
        <v>236</v>
      </c>
      <c r="H196" s="181">
        <v>41</v>
      </c>
      <c r="I196" s="182"/>
      <c r="J196" s="182">
        <f>ROUND(I196*H196,2)</f>
        <v>0</v>
      </c>
      <c r="K196" s="179" t="s">
        <v>164</v>
      </c>
      <c r="L196" s="183"/>
      <c r="M196" s="184" t="s">
        <v>1</v>
      </c>
      <c r="N196" s="185" t="s">
        <v>37</v>
      </c>
      <c r="O196" s="149">
        <v>0</v>
      </c>
      <c r="P196" s="149">
        <f>O196*H196</f>
        <v>0</v>
      </c>
      <c r="Q196" s="149">
        <v>0</v>
      </c>
      <c r="R196" s="149">
        <f>Q196*H196</f>
        <v>0</v>
      </c>
      <c r="S196" s="149">
        <v>0</v>
      </c>
      <c r="T196" s="150">
        <f>S196*H196</f>
        <v>0</v>
      </c>
      <c r="U196" s="29"/>
      <c r="V196" s="29"/>
      <c r="W196" s="29"/>
      <c r="X196" s="29"/>
      <c r="Y196" s="29"/>
      <c r="Z196" s="29"/>
      <c r="AA196" s="29"/>
      <c r="AB196" s="29"/>
      <c r="AC196" s="29"/>
      <c r="AD196" s="29"/>
      <c r="AE196" s="29"/>
      <c r="AR196" s="151" t="s">
        <v>187</v>
      </c>
      <c r="AT196" s="151" t="s">
        <v>183</v>
      </c>
      <c r="AU196" s="151" t="s">
        <v>82</v>
      </c>
      <c r="AY196" s="17" t="s">
        <v>157</v>
      </c>
      <c r="BE196" s="152">
        <f>IF(N196="základní",J196,0)</f>
        <v>0</v>
      </c>
      <c r="BF196" s="152">
        <f>IF(N196="snížená",J196,0)</f>
        <v>0</v>
      </c>
      <c r="BG196" s="152">
        <f>IF(N196="zákl. přenesená",J196,0)</f>
        <v>0</v>
      </c>
      <c r="BH196" s="152">
        <f>IF(N196="sníž. přenesená",J196,0)</f>
        <v>0</v>
      </c>
      <c r="BI196" s="152">
        <f>IF(N196="nulová",J196,0)</f>
        <v>0</v>
      </c>
      <c r="BJ196" s="17" t="s">
        <v>80</v>
      </c>
      <c r="BK196" s="152">
        <f>ROUND(I196*H196,2)</f>
        <v>0</v>
      </c>
      <c r="BL196" s="17" t="s">
        <v>165</v>
      </c>
      <c r="BM196" s="151" t="s">
        <v>835</v>
      </c>
    </row>
    <row r="197" spans="1:65" s="2" customFormat="1" ht="16.5" customHeight="1" x14ac:dyDescent="0.2">
      <c r="A197" s="29"/>
      <c r="B197" s="140"/>
      <c r="C197" s="177" t="s">
        <v>272</v>
      </c>
      <c r="D197" s="177" t="s">
        <v>183</v>
      </c>
      <c r="E197" s="178" t="s">
        <v>836</v>
      </c>
      <c r="F197" s="179" t="s">
        <v>837</v>
      </c>
      <c r="G197" s="180" t="s">
        <v>236</v>
      </c>
      <c r="H197" s="181">
        <v>2</v>
      </c>
      <c r="I197" s="182"/>
      <c r="J197" s="182">
        <f>ROUND(I197*H197,2)</f>
        <v>0</v>
      </c>
      <c r="K197" s="179" t="s">
        <v>164</v>
      </c>
      <c r="L197" s="183"/>
      <c r="M197" s="184" t="s">
        <v>1</v>
      </c>
      <c r="N197" s="185" t="s">
        <v>37</v>
      </c>
      <c r="O197" s="149">
        <v>0</v>
      </c>
      <c r="P197" s="149">
        <f>O197*H197</f>
        <v>0</v>
      </c>
      <c r="Q197" s="149">
        <v>0</v>
      </c>
      <c r="R197" s="149">
        <f>Q197*H197</f>
        <v>0</v>
      </c>
      <c r="S197" s="149">
        <v>0</v>
      </c>
      <c r="T197" s="150">
        <f>S197*H197</f>
        <v>0</v>
      </c>
      <c r="U197" s="29"/>
      <c r="V197" s="29"/>
      <c r="W197" s="29"/>
      <c r="X197" s="29"/>
      <c r="Y197" s="29"/>
      <c r="Z197" s="29"/>
      <c r="AA197" s="29"/>
      <c r="AB197" s="29"/>
      <c r="AC197" s="29"/>
      <c r="AD197" s="29"/>
      <c r="AE197" s="29"/>
      <c r="AR197" s="151" t="s">
        <v>187</v>
      </c>
      <c r="AT197" s="151" t="s">
        <v>183</v>
      </c>
      <c r="AU197" s="151" t="s">
        <v>82</v>
      </c>
      <c r="AY197" s="17" t="s">
        <v>157</v>
      </c>
      <c r="BE197" s="152">
        <f>IF(N197="základní",J197,0)</f>
        <v>0</v>
      </c>
      <c r="BF197" s="152">
        <f>IF(N197="snížená",J197,0)</f>
        <v>0</v>
      </c>
      <c r="BG197" s="152">
        <f>IF(N197="zákl. přenesená",J197,0)</f>
        <v>0</v>
      </c>
      <c r="BH197" s="152">
        <f>IF(N197="sníž. přenesená",J197,0)</f>
        <v>0</v>
      </c>
      <c r="BI197" s="152">
        <f>IF(N197="nulová",J197,0)</f>
        <v>0</v>
      </c>
      <c r="BJ197" s="17" t="s">
        <v>80</v>
      </c>
      <c r="BK197" s="152">
        <f>ROUND(I197*H197,2)</f>
        <v>0</v>
      </c>
      <c r="BL197" s="17" t="s">
        <v>165</v>
      </c>
      <c r="BM197" s="151" t="s">
        <v>838</v>
      </c>
    </row>
    <row r="198" spans="1:65" s="13" customFormat="1" x14ac:dyDescent="0.2">
      <c r="B198" s="157"/>
      <c r="D198" s="153" t="s">
        <v>169</v>
      </c>
      <c r="E198" s="158" t="s">
        <v>1</v>
      </c>
      <c r="F198" s="159" t="s">
        <v>839</v>
      </c>
      <c r="H198" s="158" t="s">
        <v>1</v>
      </c>
      <c r="L198" s="157"/>
      <c r="M198" s="160"/>
      <c r="N198" s="161"/>
      <c r="O198" s="161"/>
      <c r="P198" s="161"/>
      <c r="Q198" s="161"/>
      <c r="R198" s="161"/>
      <c r="S198" s="161"/>
      <c r="T198" s="162"/>
      <c r="AT198" s="158" t="s">
        <v>169</v>
      </c>
      <c r="AU198" s="158" t="s">
        <v>82</v>
      </c>
      <c r="AV198" s="13" t="s">
        <v>80</v>
      </c>
      <c r="AW198" s="13" t="s">
        <v>171</v>
      </c>
      <c r="AX198" s="13" t="s">
        <v>72</v>
      </c>
      <c r="AY198" s="158" t="s">
        <v>157</v>
      </c>
    </row>
    <row r="199" spans="1:65" s="14" customFormat="1" ht="22.5" x14ac:dyDescent="0.2">
      <c r="B199" s="163"/>
      <c r="D199" s="153" t="s">
        <v>169</v>
      </c>
      <c r="E199" s="164" t="s">
        <v>1</v>
      </c>
      <c r="F199" s="165" t="s">
        <v>840</v>
      </c>
      <c r="H199" s="166">
        <v>2</v>
      </c>
      <c r="L199" s="163"/>
      <c r="M199" s="167"/>
      <c r="N199" s="168"/>
      <c r="O199" s="168"/>
      <c r="P199" s="168"/>
      <c r="Q199" s="168"/>
      <c r="R199" s="168"/>
      <c r="S199" s="168"/>
      <c r="T199" s="169"/>
      <c r="AT199" s="164" t="s">
        <v>169</v>
      </c>
      <c r="AU199" s="164" t="s">
        <v>82</v>
      </c>
      <c r="AV199" s="14" t="s">
        <v>82</v>
      </c>
      <c r="AW199" s="14" t="s">
        <v>171</v>
      </c>
      <c r="AX199" s="14" t="s">
        <v>80</v>
      </c>
      <c r="AY199" s="164" t="s">
        <v>157</v>
      </c>
    </row>
    <row r="200" spans="1:65" s="2" customFormat="1" ht="16.5" customHeight="1" x14ac:dyDescent="0.2">
      <c r="A200" s="29"/>
      <c r="B200" s="140"/>
      <c r="C200" s="177" t="s">
        <v>290</v>
      </c>
      <c r="D200" s="177" t="s">
        <v>183</v>
      </c>
      <c r="E200" s="178" t="s">
        <v>841</v>
      </c>
      <c r="F200" s="179" t="s">
        <v>842</v>
      </c>
      <c r="G200" s="180" t="s">
        <v>186</v>
      </c>
      <c r="H200" s="181">
        <v>1094.6469999999999</v>
      </c>
      <c r="I200" s="182"/>
      <c r="J200" s="182">
        <f>ROUND(I200*H200,2)</f>
        <v>0</v>
      </c>
      <c r="K200" s="179" t="s">
        <v>201</v>
      </c>
      <c r="L200" s="183"/>
      <c r="M200" s="184" t="s">
        <v>1</v>
      </c>
      <c r="N200" s="185" t="s">
        <v>37</v>
      </c>
      <c r="O200" s="149">
        <v>0</v>
      </c>
      <c r="P200" s="149">
        <f>O200*H200</f>
        <v>0</v>
      </c>
      <c r="Q200" s="149">
        <v>1</v>
      </c>
      <c r="R200" s="149">
        <f>Q200*H200</f>
        <v>1094.6469999999999</v>
      </c>
      <c r="S200" s="149">
        <v>0</v>
      </c>
      <c r="T200" s="150">
        <f>S200*H200</f>
        <v>0</v>
      </c>
      <c r="U200" s="29"/>
      <c r="V200" s="29"/>
      <c r="W200" s="29"/>
      <c r="X200" s="29"/>
      <c r="Y200" s="29"/>
      <c r="Z200" s="29"/>
      <c r="AA200" s="29"/>
      <c r="AB200" s="29"/>
      <c r="AC200" s="29"/>
      <c r="AD200" s="29"/>
      <c r="AE200" s="29"/>
      <c r="AR200" s="151" t="s">
        <v>331</v>
      </c>
      <c r="AT200" s="151" t="s">
        <v>183</v>
      </c>
      <c r="AU200" s="151" t="s">
        <v>82</v>
      </c>
      <c r="AY200" s="17" t="s">
        <v>157</v>
      </c>
      <c r="BE200" s="152">
        <f>IF(N200="základní",J200,0)</f>
        <v>0</v>
      </c>
      <c r="BF200" s="152">
        <f>IF(N200="snížená",J200,0)</f>
        <v>0</v>
      </c>
      <c r="BG200" s="152">
        <f>IF(N200="zákl. přenesená",J200,0)</f>
        <v>0</v>
      </c>
      <c r="BH200" s="152">
        <f>IF(N200="sníž. přenesená",J200,0)</f>
        <v>0</v>
      </c>
      <c r="BI200" s="152">
        <f>IF(N200="nulová",J200,0)</f>
        <v>0</v>
      </c>
      <c r="BJ200" s="17" t="s">
        <v>80</v>
      </c>
      <c r="BK200" s="152">
        <f>ROUND(I200*H200,2)</f>
        <v>0</v>
      </c>
      <c r="BL200" s="17" t="s">
        <v>331</v>
      </c>
      <c r="BM200" s="151" t="s">
        <v>843</v>
      </c>
    </row>
    <row r="201" spans="1:65" s="14" customFormat="1" x14ac:dyDescent="0.2">
      <c r="B201" s="163"/>
      <c r="D201" s="153" t="s">
        <v>169</v>
      </c>
      <c r="E201" s="164" t="s">
        <v>1</v>
      </c>
      <c r="F201" s="165" t="s">
        <v>844</v>
      </c>
      <c r="H201" s="166">
        <v>1152.9000000000001</v>
      </c>
      <c r="L201" s="163"/>
      <c r="M201" s="167"/>
      <c r="N201" s="168"/>
      <c r="O201" s="168"/>
      <c r="P201" s="168"/>
      <c r="Q201" s="168"/>
      <c r="R201" s="168"/>
      <c r="S201" s="168"/>
      <c r="T201" s="169"/>
      <c r="AT201" s="164" t="s">
        <v>169</v>
      </c>
      <c r="AU201" s="164" t="s">
        <v>82</v>
      </c>
      <c r="AV201" s="14" t="s">
        <v>82</v>
      </c>
      <c r="AW201" s="14" t="s">
        <v>171</v>
      </c>
      <c r="AX201" s="14" t="s">
        <v>72</v>
      </c>
      <c r="AY201" s="164" t="s">
        <v>157</v>
      </c>
    </row>
    <row r="202" spans="1:65" s="14" customFormat="1" ht="22.5" x14ac:dyDescent="0.2">
      <c r="B202" s="163"/>
      <c r="D202" s="153" t="s">
        <v>169</v>
      </c>
      <c r="E202" s="164" t="s">
        <v>1</v>
      </c>
      <c r="F202" s="165" t="s">
        <v>845</v>
      </c>
      <c r="H202" s="166">
        <v>61.776000000000003</v>
      </c>
      <c r="L202" s="163"/>
      <c r="M202" s="167"/>
      <c r="N202" s="168"/>
      <c r="O202" s="168"/>
      <c r="P202" s="168"/>
      <c r="Q202" s="168"/>
      <c r="R202" s="168"/>
      <c r="S202" s="168"/>
      <c r="T202" s="169"/>
      <c r="AT202" s="164" t="s">
        <v>169</v>
      </c>
      <c r="AU202" s="164" t="s">
        <v>82</v>
      </c>
      <c r="AV202" s="14" t="s">
        <v>82</v>
      </c>
      <c r="AW202" s="14" t="s">
        <v>171</v>
      </c>
      <c r="AX202" s="14" t="s">
        <v>72</v>
      </c>
      <c r="AY202" s="164" t="s">
        <v>157</v>
      </c>
    </row>
    <row r="203" spans="1:65" s="14" customFormat="1" x14ac:dyDescent="0.2">
      <c r="B203" s="163"/>
      <c r="D203" s="153" t="s">
        <v>169</v>
      </c>
      <c r="E203" s="164" t="s">
        <v>1</v>
      </c>
      <c r="F203" s="165" t="s">
        <v>846</v>
      </c>
      <c r="H203" s="166">
        <v>-108.23579999999998</v>
      </c>
      <c r="L203" s="163"/>
      <c r="M203" s="167"/>
      <c r="N203" s="168"/>
      <c r="O203" s="168"/>
      <c r="P203" s="168"/>
      <c r="Q203" s="168"/>
      <c r="R203" s="168"/>
      <c r="S203" s="168"/>
      <c r="T203" s="169"/>
      <c r="AT203" s="164" t="s">
        <v>169</v>
      </c>
      <c r="AU203" s="164" t="s">
        <v>82</v>
      </c>
      <c r="AV203" s="14" t="s">
        <v>82</v>
      </c>
      <c r="AW203" s="14" t="s">
        <v>171</v>
      </c>
      <c r="AX203" s="14" t="s">
        <v>72</v>
      </c>
      <c r="AY203" s="164" t="s">
        <v>157</v>
      </c>
    </row>
    <row r="204" spans="1:65" s="14" customFormat="1" x14ac:dyDescent="0.2">
      <c r="B204" s="163"/>
      <c r="D204" s="153" t="s">
        <v>169</v>
      </c>
      <c r="E204" s="164" t="s">
        <v>1</v>
      </c>
      <c r="F204" s="165" t="s">
        <v>847</v>
      </c>
      <c r="H204" s="166">
        <v>-11.7936</v>
      </c>
      <c r="L204" s="163"/>
      <c r="M204" s="167"/>
      <c r="N204" s="168"/>
      <c r="O204" s="168"/>
      <c r="P204" s="168"/>
      <c r="Q204" s="168"/>
      <c r="R204" s="168"/>
      <c r="S204" s="168"/>
      <c r="T204" s="169"/>
      <c r="AT204" s="164" t="s">
        <v>169</v>
      </c>
      <c r="AU204" s="164" t="s">
        <v>82</v>
      </c>
      <c r="AV204" s="14" t="s">
        <v>82</v>
      </c>
      <c r="AW204" s="14" t="s">
        <v>171</v>
      </c>
      <c r="AX204" s="14" t="s">
        <v>72</v>
      </c>
      <c r="AY204" s="164" t="s">
        <v>157</v>
      </c>
    </row>
    <row r="205" spans="1:65" s="15" customFormat="1" x14ac:dyDescent="0.2">
      <c r="B205" s="170"/>
      <c r="D205" s="153" t="s">
        <v>169</v>
      </c>
      <c r="E205" s="171" t="s">
        <v>1</v>
      </c>
      <c r="F205" s="172" t="s">
        <v>175</v>
      </c>
      <c r="H205" s="173">
        <v>1094.6466000000003</v>
      </c>
      <c r="L205" s="170"/>
      <c r="M205" s="174"/>
      <c r="N205" s="175"/>
      <c r="O205" s="175"/>
      <c r="P205" s="175"/>
      <c r="Q205" s="175"/>
      <c r="R205" s="175"/>
      <c r="S205" s="175"/>
      <c r="T205" s="176"/>
      <c r="AT205" s="171" t="s">
        <v>169</v>
      </c>
      <c r="AU205" s="171" t="s">
        <v>82</v>
      </c>
      <c r="AV205" s="15" t="s">
        <v>165</v>
      </c>
      <c r="AW205" s="15" t="s">
        <v>171</v>
      </c>
      <c r="AX205" s="15" t="s">
        <v>80</v>
      </c>
      <c r="AY205" s="171" t="s">
        <v>157</v>
      </c>
    </row>
    <row r="206" spans="1:65" s="2" customFormat="1" ht="16.5" customHeight="1" x14ac:dyDescent="0.2">
      <c r="A206" s="29"/>
      <c r="B206" s="140"/>
      <c r="C206" s="177" t="s">
        <v>300</v>
      </c>
      <c r="D206" s="177" t="s">
        <v>183</v>
      </c>
      <c r="E206" s="178" t="s">
        <v>848</v>
      </c>
      <c r="F206" s="179" t="s">
        <v>849</v>
      </c>
      <c r="G206" s="180" t="s">
        <v>186</v>
      </c>
      <c r="H206" s="181">
        <v>60.515999999999998</v>
      </c>
      <c r="I206" s="182"/>
      <c r="J206" s="182">
        <f>ROUND(I206*H206,2)</f>
        <v>0</v>
      </c>
      <c r="K206" s="179" t="s">
        <v>201</v>
      </c>
      <c r="L206" s="183"/>
      <c r="M206" s="184" t="s">
        <v>1</v>
      </c>
      <c r="N206" s="185" t="s">
        <v>37</v>
      </c>
      <c r="O206" s="149">
        <v>0</v>
      </c>
      <c r="P206" s="149">
        <f>O206*H206</f>
        <v>0</v>
      </c>
      <c r="Q206" s="149">
        <v>1</v>
      </c>
      <c r="R206" s="149">
        <f>Q206*H206</f>
        <v>60.515999999999998</v>
      </c>
      <c r="S206" s="149">
        <v>0</v>
      </c>
      <c r="T206" s="150">
        <f>S206*H206</f>
        <v>0</v>
      </c>
      <c r="U206" s="29"/>
      <c r="V206" s="29"/>
      <c r="W206" s="29"/>
      <c r="X206" s="29"/>
      <c r="Y206" s="29"/>
      <c r="Z206" s="29"/>
      <c r="AA206" s="29"/>
      <c r="AB206" s="29"/>
      <c r="AC206" s="29"/>
      <c r="AD206" s="29"/>
      <c r="AE206" s="29"/>
      <c r="AR206" s="151" t="s">
        <v>331</v>
      </c>
      <c r="AT206" s="151" t="s">
        <v>183</v>
      </c>
      <c r="AU206" s="151" t="s">
        <v>82</v>
      </c>
      <c r="AY206" s="17" t="s">
        <v>157</v>
      </c>
      <c r="BE206" s="152">
        <f>IF(N206="základní",J206,0)</f>
        <v>0</v>
      </c>
      <c r="BF206" s="152">
        <f>IF(N206="snížená",J206,0)</f>
        <v>0</v>
      </c>
      <c r="BG206" s="152">
        <f>IF(N206="zákl. přenesená",J206,0)</f>
        <v>0</v>
      </c>
      <c r="BH206" s="152">
        <f>IF(N206="sníž. přenesená",J206,0)</f>
        <v>0</v>
      </c>
      <c r="BI206" s="152">
        <f>IF(N206="nulová",J206,0)</f>
        <v>0</v>
      </c>
      <c r="BJ206" s="17" t="s">
        <v>80</v>
      </c>
      <c r="BK206" s="152">
        <f>ROUND(I206*H206,2)</f>
        <v>0</v>
      </c>
      <c r="BL206" s="17" t="s">
        <v>331</v>
      </c>
      <c r="BM206" s="151" t="s">
        <v>850</v>
      </c>
    </row>
    <row r="207" spans="1:65" s="14" customFormat="1" x14ac:dyDescent="0.2">
      <c r="B207" s="163"/>
      <c r="D207" s="153" t="s">
        <v>169</v>
      </c>
      <c r="E207" s="164" t="s">
        <v>1</v>
      </c>
      <c r="F207" s="165" t="s">
        <v>851</v>
      </c>
      <c r="H207" s="166">
        <v>54.9</v>
      </c>
      <c r="L207" s="163"/>
      <c r="M207" s="167"/>
      <c r="N207" s="168"/>
      <c r="O207" s="168"/>
      <c r="P207" s="168"/>
      <c r="Q207" s="168"/>
      <c r="R207" s="168"/>
      <c r="S207" s="168"/>
      <c r="T207" s="169"/>
      <c r="AT207" s="164" t="s">
        <v>169</v>
      </c>
      <c r="AU207" s="164" t="s">
        <v>82</v>
      </c>
      <c r="AV207" s="14" t="s">
        <v>82</v>
      </c>
      <c r="AW207" s="14" t="s">
        <v>171</v>
      </c>
      <c r="AX207" s="14" t="s">
        <v>72</v>
      </c>
      <c r="AY207" s="164" t="s">
        <v>157</v>
      </c>
    </row>
    <row r="208" spans="1:65" s="14" customFormat="1" ht="22.5" x14ac:dyDescent="0.2">
      <c r="B208" s="163"/>
      <c r="D208" s="153" t="s">
        <v>169</v>
      </c>
      <c r="E208" s="164" t="s">
        <v>1</v>
      </c>
      <c r="F208" s="165" t="s">
        <v>852</v>
      </c>
      <c r="H208" s="166">
        <v>5.6160000000000005</v>
      </c>
      <c r="L208" s="163"/>
      <c r="M208" s="167"/>
      <c r="N208" s="168"/>
      <c r="O208" s="168"/>
      <c r="P208" s="168"/>
      <c r="Q208" s="168"/>
      <c r="R208" s="168"/>
      <c r="S208" s="168"/>
      <c r="T208" s="169"/>
      <c r="AT208" s="164" t="s">
        <v>169</v>
      </c>
      <c r="AU208" s="164" t="s">
        <v>82</v>
      </c>
      <c r="AV208" s="14" t="s">
        <v>82</v>
      </c>
      <c r="AW208" s="14" t="s">
        <v>171</v>
      </c>
      <c r="AX208" s="14" t="s">
        <v>72</v>
      </c>
      <c r="AY208" s="164" t="s">
        <v>157</v>
      </c>
    </row>
    <row r="209" spans="1:65" s="15" customFormat="1" x14ac:dyDescent="0.2">
      <c r="B209" s="170"/>
      <c r="D209" s="153" t="s">
        <v>169</v>
      </c>
      <c r="E209" s="171" t="s">
        <v>1</v>
      </c>
      <c r="F209" s="172" t="s">
        <v>175</v>
      </c>
      <c r="H209" s="173">
        <v>60.515999999999998</v>
      </c>
      <c r="L209" s="170"/>
      <c r="M209" s="174"/>
      <c r="N209" s="175"/>
      <c r="O209" s="175"/>
      <c r="P209" s="175"/>
      <c r="Q209" s="175"/>
      <c r="R209" s="175"/>
      <c r="S209" s="175"/>
      <c r="T209" s="176"/>
      <c r="AT209" s="171" t="s">
        <v>169</v>
      </c>
      <c r="AU209" s="171" t="s">
        <v>82</v>
      </c>
      <c r="AV209" s="15" t="s">
        <v>165</v>
      </c>
      <c r="AW209" s="15" t="s">
        <v>171</v>
      </c>
      <c r="AX209" s="15" t="s">
        <v>80</v>
      </c>
      <c r="AY209" s="171" t="s">
        <v>157</v>
      </c>
    </row>
    <row r="210" spans="1:65" s="2" customFormat="1" ht="90" customHeight="1" x14ac:dyDescent="0.2">
      <c r="A210" s="29"/>
      <c r="B210" s="140"/>
      <c r="C210" s="141" t="s">
        <v>7</v>
      </c>
      <c r="D210" s="141" t="s">
        <v>160</v>
      </c>
      <c r="E210" s="142" t="s">
        <v>853</v>
      </c>
      <c r="F210" s="143" t="s">
        <v>854</v>
      </c>
      <c r="G210" s="144" t="s">
        <v>275</v>
      </c>
      <c r="H210" s="145">
        <v>700</v>
      </c>
      <c r="I210" s="146"/>
      <c r="J210" s="146">
        <f>ROUND(I210*H210,2)</f>
        <v>0</v>
      </c>
      <c r="K210" s="143" t="s">
        <v>164</v>
      </c>
      <c r="L210" s="30"/>
      <c r="M210" s="147" t="s">
        <v>1</v>
      </c>
      <c r="N210" s="148" t="s">
        <v>37</v>
      </c>
      <c r="O210" s="149">
        <v>0</v>
      </c>
      <c r="P210" s="149">
        <f>O210*H210</f>
        <v>0</v>
      </c>
      <c r="Q210" s="149">
        <v>0</v>
      </c>
      <c r="R210" s="149">
        <f>Q210*H210</f>
        <v>0</v>
      </c>
      <c r="S210" s="149">
        <v>0</v>
      </c>
      <c r="T210" s="150">
        <f>S210*H210</f>
        <v>0</v>
      </c>
      <c r="U210" s="29"/>
      <c r="V210" s="29"/>
      <c r="W210" s="29"/>
      <c r="X210" s="29"/>
      <c r="Y210" s="29"/>
      <c r="Z210" s="29"/>
      <c r="AA210" s="29"/>
      <c r="AB210" s="29"/>
      <c r="AC210" s="29"/>
      <c r="AD210" s="29"/>
      <c r="AE210" s="29"/>
      <c r="AR210" s="151" t="s">
        <v>165</v>
      </c>
      <c r="AT210" s="151" t="s">
        <v>160</v>
      </c>
      <c r="AU210" s="151" t="s">
        <v>82</v>
      </c>
      <c r="AY210" s="17" t="s">
        <v>157</v>
      </c>
      <c r="BE210" s="152">
        <f>IF(N210="základní",J210,0)</f>
        <v>0</v>
      </c>
      <c r="BF210" s="152">
        <f>IF(N210="snížená",J210,0)</f>
        <v>0</v>
      </c>
      <c r="BG210" s="152">
        <f>IF(N210="zákl. přenesená",J210,0)</f>
        <v>0</v>
      </c>
      <c r="BH210" s="152">
        <f>IF(N210="sníž. přenesená",J210,0)</f>
        <v>0</v>
      </c>
      <c r="BI210" s="152">
        <f>IF(N210="nulová",J210,0)</f>
        <v>0</v>
      </c>
      <c r="BJ210" s="17" t="s">
        <v>80</v>
      </c>
      <c r="BK210" s="152">
        <f>ROUND(I210*H210,2)</f>
        <v>0</v>
      </c>
      <c r="BL210" s="17" t="s">
        <v>165</v>
      </c>
      <c r="BM210" s="151" t="s">
        <v>855</v>
      </c>
    </row>
    <row r="211" spans="1:65" s="2" customFormat="1" ht="58.5" x14ac:dyDescent="0.2">
      <c r="A211" s="29"/>
      <c r="B211" s="30"/>
      <c r="C211" s="29"/>
      <c r="D211" s="153" t="s">
        <v>167</v>
      </c>
      <c r="E211" s="29"/>
      <c r="F211" s="154" t="s">
        <v>801</v>
      </c>
      <c r="G211" s="29"/>
      <c r="H211" s="29"/>
      <c r="I211" s="29"/>
      <c r="J211" s="29"/>
      <c r="K211" s="29"/>
      <c r="L211" s="30"/>
      <c r="M211" s="155"/>
      <c r="N211" s="156"/>
      <c r="O211" s="55"/>
      <c r="P211" s="55"/>
      <c r="Q211" s="55"/>
      <c r="R211" s="55"/>
      <c r="S211" s="55"/>
      <c r="T211" s="56"/>
      <c r="U211" s="29"/>
      <c r="V211" s="29"/>
      <c r="W211" s="29"/>
      <c r="X211" s="29"/>
      <c r="Y211" s="29"/>
      <c r="Z211" s="29"/>
      <c r="AA211" s="29"/>
      <c r="AB211" s="29"/>
      <c r="AC211" s="29"/>
      <c r="AD211" s="29"/>
      <c r="AE211" s="29"/>
      <c r="AT211" s="17" t="s">
        <v>167</v>
      </c>
      <c r="AU211" s="17" t="s">
        <v>82</v>
      </c>
    </row>
    <row r="212" spans="1:65" s="14" customFormat="1" x14ac:dyDescent="0.2">
      <c r="B212" s="163"/>
      <c r="D212" s="153" t="s">
        <v>169</v>
      </c>
      <c r="E212" s="164" t="s">
        <v>1</v>
      </c>
      <c r="F212" s="165" t="s">
        <v>856</v>
      </c>
      <c r="H212" s="166">
        <v>700</v>
      </c>
      <c r="L212" s="163"/>
      <c r="M212" s="167"/>
      <c r="N212" s="168"/>
      <c r="O212" s="168"/>
      <c r="P212" s="168"/>
      <c r="Q212" s="168"/>
      <c r="R212" s="168"/>
      <c r="S212" s="168"/>
      <c r="T212" s="169"/>
      <c r="AT212" s="164" t="s">
        <v>169</v>
      </c>
      <c r="AU212" s="164" t="s">
        <v>82</v>
      </c>
      <c r="AV212" s="14" t="s">
        <v>82</v>
      </c>
      <c r="AW212" s="14" t="s">
        <v>171</v>
      </c>
      <c r="AX212" s="14" t="s">
        <v>80</v>
      </c>
      <c r="AY212" s="164" t="s">
        <v>157</v>
      </c>
    </row>
    <row r="213" spans="1:65" s="2" customFormat="1" ht="21.75" customHeight="1" x14ac:dyDescent="0.2">
      <c r="A213" s="29"/>
      <c r="B213" s="140"/>
      <c r="C213" s="177" t="s">
        <v>309</v>
      </c>
      <c r="D213" s="177" t="s">
        <v>183</v>
      </c>
      <c r="E213" s="178" t="s">
        <v>857</v>
      </c>
      <c r="F213" s="179" t="s">
        <v>858</v>
      </c>
      <c r="G213" s="180" t="s">
        <v>186</v>
      </c>
      <c r="H213" s="181">
        <v>882</v>
      </c>
      <c r="I213" s="182"/>
      <c r="J213" s="182">
        <f>ROUND(I213*H213,2)</f>
        <v>0</v>
      </c>
      <c r="K213" s="179" t="s">
        <v>164</v>
      </c>
      <c r="L213" s="183"/>
      <c r="M213" s="184" t="s">
        <v>1</v>
      </c>
      <c r="N213" s="185" t="s">
        <v>37</v>
      </c>
      <c r="O213" s="149">
        <v>0</v>
      </c>
      <c r="P213" s="149">
        <f>O213*H213</f>
        <v>0</v>
      </c>
      <c r="Q213" s="149">
        <v>1</v>
      </c>
      <c r="R213" s="149">
        <f>Q213*H213</f>
        <v>882</v>
      </c>
      <c r="S213" s="149">
        <v>0</v>
      </c>
      <c r="T213" s="150">
        <f>S213*H213</f>
        <v>0</v>
      </c>
      <c r="U213" s="29"/>
      <c r="V213" s="29"/>
      <c r="W213" s="29"/>
      <c r="X213" s="29"/>
      <c r="Y213" s="29"/>
      <c r="Z213" s="29"/>
      <c r="AA213" s="29"/>
      <c r="AB213" s="29"/>
      <c r="AC213" s="29"/>
      <c r="AD213" s="29"/>
      <c r="AE213" s="29"/>
      <c r="AR213" s="151" t="s">
        <v>187</v>
      </c>
      <c r="AT213" s="151" t="s">
        <v>183</v>
      </c>
      <c r="AU213" s="151" t="s">
        <v>82</v>
      </c>
      <c r="AY213" s="17" t="s">
        <v>157</v>
      </c>
      <c r="BE213" s="152">
        <f>IF(N213="základní",J213,0)</f>
        <v>0</v>
      </c>
      <c r="BF213" s="152">
        <f>IF(N213="snížená",J213,0)</f>
        <v>0</v>
      </c>
      <c r="BG213" s="152">
        <f>IF(N213="zákl. přenesená",J213,0)</f>
        <v>0</v>
      </c>
      <c r="BH213" s="152">
        <f>IF(N213="sníž. přenesená",J213,0)</f>
        <v>0</v>
      </c>
      <c r="BI213" s="152">
        <f>IF(N213="nulová",J213,0)</f>
        <v>0</v>
      </c>
      <c r="BJ213" s="17" t="s">
        <v>80</v>
      </c>
      <c r="BK213" s="152">
        <f>ROUND(I213*H213,2)</f>
        <v>0</v>
      </c>
      <c r="BL213" s="17" t="s">
        <v>165</v>
      </c>
      <c r="BM213" s="151" t="s">
        <v>859</v>
      </c>
    </row>
    <row r="214" spans="1:65" s="14" customFormat="1" ht="22.5" x14ac:dyDescent="0.2">
      <c r="B214" s="163"/>
      <c r="D214" s="153" t="s">
        <v>169</v>
      </c>
      <c r="E214" s="164" t="s">
        <v>1</v>
      </c>
      <c r="F214" s="165" t="s">
        <v>860</v>
      </c>
      <c r="H214" s="166">
        <v>798</v>
      </c>
      <c r="L214" s="163"/>
      <c r="M214" s="167"/>
      <c r="N214" s="168"/>
      <c r="O214" s="168"/>
      <c r="P214" s="168"/>
      <c r="Q214" s="168"/>
      <c r="R214" s="168"/>
      <c r="S214" s="168"/>
      <c r="T214" s="169"/>
      <c r="AT214" s="164" t="s">
        <v>169</v>
      </c>
      <c r="AU214" s="164" t="s">
        <v>82</v>
      </c>
      <c r="AV214" s="14" t="s">
        <v>82</v>
      </c>
      <c r="AW214" s="14" t="s">
        <v>171</v>
      </c>
      <c r="AX214" s="14" t="s">
        <v>72</v>
      </c>
      <c r="AY214" s="164" t="s">
        <v>157</v>
      </c>
    </row>
    <row r="215" spans="1:65" s="14" customFormat="1" x14ac:dyDescent="0.2">
      <c r="B215" s="163"/>
      <c r="D215" s="153" t="s">
        <v>169</v>
      </c>
      <c r="E215" s="164" t="s">
        <v>1</v>
      </c>
      <c r="F215" s="165" t="s">
        <v>861</v>
      </c>
      <c r="H215" s="166">
        <v>84</v>
      </c>
      <c r="L215" s="163"/>
      <c r="M215" s="167"/>
      <c r="N215" s="168"/>
      <c r="O215" s="168"/>
      <c r="P215" s="168"/>
      <c r="Q215" s="168"/>
      <c r="R215" s="168"/>
      <c r="S215" s="168"/>
      <c r="T215" s="169"/>
      <c r="AT215" s="164" t="s">
        <v>169</v>
      </c>
      <c r="AU215" s="164" t="s">
        <v>82</v>
      </c>
      <c r="AV215" s="14" t="s">
        <v>82</v>
      </c>
      <c r="AW215" s="14" t="s">
        <v>171</v>
      </c>
      <c r="AX215" s="14" t="s">
        <v>72</v>
      </c>
      <c r="AY215" s="164" t="s">
        <v>157</v>
      </c>
    </row>
    <row r="216" spans="1:65" s="15" customFormat="1" x14ac:dyDescent="0.2">
      <c r="B216" s="170"/>
      <c r="D216" s="153" t="s">
        <v>169</v>
      </c>
      <c r="E216" s="171" t="s">
        <v>1</v>
      </c>
      <c r="F216" s="172" t="s">
        <v>175</v>
      </c>
      <c r="H216" s="173">
        <v>882</v>
      </c>
      <c r="L216" s="170"/>
      <c r="M216" s="174"/>
      <c r="N216" s="175"/>
      <c r="O216" s="175"/>
      <c r="P216" s="175"/>
      <c r="Q216" s="175"/>
      <c r="R216" s="175"/>
      <c r="S216" s="175"/>
      <c r="T216" s="176"/>
      <c r="AT216" s="171" t="s">
        <v>169</v>
      </c>
      <c r="AU216" s="171" t="s">
        <v>82</v>
      </c>
      <c r="AV216" s="15" t="s">
        <v>165</v>
      </c>
      <c r="AW216" s="15" t="s">
        <v>171</v>
      </c>
      <c r="AX216" s="15" t="s">
        <v>80</v>
      </c>
      <c r="AY216" s="171" t="s">
        <v>157</v>
      </c>
    </row>
    <row r="217" spans="1:65" s="2" customFormat="1" ht="16.5" customHeight="1" x14ac:dyDescent="0.2">
      <c r="A217" s="29"/>
      <c r="B217" s="140"/>
      <c r="C217" s="177" t="s">
        <v>317</v>
      </c>
      <c r="D217" s="177" t="s">
        <v>183</v>
      </c>
      <c r="E217" s="178" t="s">
        <v>862</v>
      </c>
      <c r="F217" s="179" t="s">
        <v>863</v>
      </c>
      <c r="G217" s="180" t="s">
        <v>195</v>
      </c>
      <c r="H217" s="181">
        <v>7138.8</v>
      </c>
      <c r="I217" s="182"/>
      <c r="J217" s="182">
        <f>ROUND(I217*H217,2)</f>
        <v>0</v>
      </c>
      <c r="K217" s="179" t="s">
        <v>164</v>
      </c>
      <c r="L217" s="183"/>
      <c r="M217" s="184" t="s">
        <v>1</v>
      </c>
      <c r="N217" s="185" t="s">
        <v>37</v>
      </c>
      <c r="O217" s="149">
        <v>0</v>
      </c>
      <c r="P217" s="149">
        <f>O217*H217</f>
        <v>0</v>
      </c>
      <c r="Q217" s="149">
        <v>0</v>
      </c>
      <c r="R217" s="149">
        <f>Q217*H217</f>
        <v>0</v>
      </c>
      <c r="S217" s="149">
        <v>0</v>
      </c>
      <c r="T217" s="150">
        <f>S217*H217</f>
        <v>0</v>
      </c>
      <c r="U217" s="29"/>
      <c r="V217" s="29"/>
      <c r="W217" s="29"/>
      <c r="X217" s="29"/>
      <c r="Y217" s="29"/>
      <c r="Z217" s="29"/>
      <c r="AA217" s="29"/>
      <c r="AB217" s="29"/>
      <c r="AC217" s="29"/>
      <c r="AD217" s="29"/>
      <c r="AE217" s="29"/>
      <c r="AR217" s="151" t="s">
        <v>187</v>
      </c>
      <c r="AT217" s="151" t="s">
        <v>183</v>
      </c>
      <c r="AU217" s="151" t="s">
        <v>82</v>
      </c>
      <c r="AY217" s="17" t="s">
        <v>157</v>
      </c>
      <c r="BE217" s="152">
        <f>IF(N217="základní",J217,0)</f>
        <v>0</v>
      </c>
      <c r="BF217" s="152">
        <f>IF(N217="snížená",J217,0)</f>
        <v>0</v>
      </c>
      <c r="BG217" s="152">
        <f>IF(N217="zákl. přenesená",J217,0)</f>
        <v>0</v>
      </c>
      <c r="BH217" s="152">
        <f>IF(N217="sníž. přenesená",J217,0)</f>
        <v>0</v>
      </c>
      <c r="BI217" s="152">
        <f>IF(N217="nulová",J217,0)</f>
        <v>0</v>
      </c>
      <c r="BJ217" s="17" t="s">
        <v>80</v>
      </c>
      <c r="BK217" s="152">
        <f>ROUND(I217*H217,2)</f>
        <v>0</v>
      </c>
      <c r="BL217" s="17" t="s">
        <v>165</v>
      </c>
      <c r="BM217" s="151" t="s">
        <v>864</v>
      </c>
    </row>
    <row r="218" spans="1:65" s="13" customFormat="1" ht="22.5" x14ac:dyDescent="0.2">
      <c r="B218" s="157"/>
      <c r="D218" s="153" t="s">
        <v>169</v>
      </c>
      <c r="E218" s="158" t="s">
        <v>1</v>
      </c>
      <c r="F218" s="159" t="s">
        <v>865</v>
      </c>
      <c r="H218" s="158" t="s">
        <v>1</v>
      </c>
      <c r="L218" s="157"/>
      <c r="M218" s="160"/>
      <c r="N218" s="161"/>
      <c r="O218" s="161"/>
      <c r="P218" s="161"/>
      <c r="Q218" s="161"/>
      <c r="R218" s="161"/>
      <c r="S218" s="161"/>
      <c r="T218" s="162"/>
      <c r="AT218" s="158" t="s">
        <v>169</v>
      </c>
      <c r="AU218" s="158" t="s">
        <v>82</v>
      </c>
      <c r="AV218" s="13" t="s">
        <v>80</v>
      </c>
      <c r="AW218" s="13" t="s">
        <v>171</v>
      </c>
      <c r="AX218" s="13" t="s">
        <v>72</v>
      </c>
      <c r="AY218" s="158" t="s">
        <v>157</v>
      </c>
    </row>
    <row r="219" spans="1:65" s="13" customFormat="1" ht="22.5" x14ac:dyDescent="0.2">
      <c r="B219" s="157"/>
      <c r="D219" s="153" t="s">
        <v>169</v>
      </c>
      <c r="E219" s="158" t="s">
        <v>1</v>
      </c>
      <c r="F219" s="159" t="s">
        <v>866</v>
      </c>
      <c r="H219" s="158" t="s">
        <v>1</v>
      </c>
      <c r="L219" s="157"/>
      <c r="M219" s="160"/>
      <c r="N219" s="161"/>
      <c r="O219" s="161"/>
      <c r="P219" s="161"/>
      <c r="Q219" s="161"/>
      <c r="R219" s="161"/>
      <c r="S219" s="161"/>
      <c r="T219" s="162"/>
      <c r="AT219" s="158" t="s">
        <v>169</v>
      </c>
      <c r="AU219" s="158" t="s">
        <v>82</v>
      </c>
      <c r="AV219" s="13" t="s">
        <v>80</v>
      </c>
      <c r="AW219" s="13" t="s">
        <v>171</v>
      </c>
      <c r="AX219" s="13" t="s">
        <v>72</v>
      </c>
      <c r="AY219" s="158" t="s">
        <v>157</v>
      </c>
    </row>
    <row r="220" spans="1:65" s="14" customFormat="1" x14ac:dyDescent="0.2">
      <c r="B220" s="163"/>
      <c r="D220" s="153" t="s">
        <v>169</v>
      </c>
      <c r="E220" s="164" t="s">
        <v>1</v>
      </c>
      <c r="F220" s="165" t="s">
        <v>867</v>
      </c>
      <c r="H220" s="166">
        <v>2553.6</v>
      </c>
      <c r="L220" s="163"/>
      <c r="M220" s="167"/>
      <c r="N220" s="168"/>
      <c r="O220" s="168"/>
      <c r="P220" s="168"/>
      <c r="Q220" s="168"/>
      <c r="R220" s="168"/>
      <c r="S220" s="168"/>
      <c r="T220" s="169"/>
      <c r="AT220" s="164" t="s">
        <v>169</v>
      </c>
      <c r="AU220" s="164" t="s">
        <v>82</v>
      </c>
      <c r="AV220" s="14" t="s">
        <v>82</v>
      </c>
      <c r="AW220" s="14" t="s">
        <v>171</v>
      </c>
      <c r="AX220" s="14" t="s">
        <v>72</v>
      </c>
      <c r="AY220" s="164" t="s">
        <v>157</v>
      </c>
    </row>
    <row r="221" spans="1:65" s="14" customFormat="1" x14ac:dyDescent="0.2">
      <c r="B221" s="163"/>
      <c r="D221" s="153" t="s">
        <v>169</v>
      </c>
      <c r="E221" s="164" t="s">
        <v>1</v>
      </c>
      <c r="F221" s="165" t="s">
        <v>868</v>
      </c>
      <c r="H221" s="166">
        <v>193.2</v>
      </c>
      <c r="L221" s="163"/>
      <c r="M221" s="167"/>
      <c r="N221" s="168"/>
      <c r="O221" s="168"/>
      <c r="P221" s="168"/>
      <c r="Q221" s="168"/>
      <c r="R221" s="168"/>
      <c r="S221" s="168"/>
      <c r="T221" s="169"/>
      <c r="AT221" s="164" t="s">
        <v>169</v>
      </c>
      <c r="AU221" s="164" t="s">
        <v>82</v>
      </c>
      <c r="AV221" s="14" t="s">
        <v>82</v>
      </c>
      <c r="AW221" s="14" t="s">
        <v>171</v>
      </c>
      <c r="AX221" s="14" t="s">
        <v>72</v>
      </c>
      <c r="AY221" s="164" t="s">
        <v>157</v>
      </c>
    </row>
    <row r="222" spans="1:65" s="14" customFormat="1" x14ac:dyDescent="0.2">
      <c r="B222" s="163"/>
      <c r="D222" s="153" t="s">
        <v>169</v>
      </c>
      <c r="E222" s="164" t="s">
        <v>1</v>
      </c>
      <c r="F222" s="165" t="s">
        <v>869</v>
      </c>
      <c r="H222" s="166">
        <v>4392</v>
      </c>
      <c r="L222" s="163"/>
      <c r="M222" s="167"/>
      <c r="N222" s="168"/>
      <c r="O222" s="168"/>
      <c r="P222" s="168"/>
      <c r="Q222" s="168"/>
      <c r="R222" s="168"/>
      <c r="S222" s="168"/>
      <c r="T222" s="169"/>
      <c r="AT222" s="164" t="s">
        <v>169</v>
      </c>
      <c r="AU222" s="164" t="s">
        <v>82</v>
      </c>
      <c r="AV222" s="14" t="s">
        <v>82</v>
      </c>
      <c r="AW222" s="14" t="s">
        <v>171</v>
      </c>
      <c r="AX222" s="14" t="s">
        <v>72</v>
      </c>
      <c r="AY222" s="164" t="s">
        <v>157</v>
      </c>
    </row>
    <row r="223" spans="1:65" s="15" customFormat="1" x14ac:dyDescent="0.2">
      <c r="B223" s="170"/>
      <c r="D223" s="153" t="s">
        <v>169</v>
      </c>
      <c r="E223" s="171" t="s">
        <v>1</v>
      </c>
      <c r="F223" s="172" t="s">
        <v>175</v>
      </c>
      <c r="H223" s="173">
        <v>7138.7999999999993</v>
      </c>
      <c r="L223" s="170"/>
      <c r="M223" s="174"/>
      <c r="N223" s="175"/>
      <c r="O223" s="175"/>
      <c r="P223" s="175"/>
      <c r="Q223" s="175"/>
      <c r="R223" s="175"/>
      <c r="S223" s="175"/>
      <c r="T223" s="176"/>
      <c r="AT223" s="171" t="s">
        <v>169</v>
      </c>
      <c r="AU223" s="171" t="s">
        <v>82</v>
      </c>
      <c r="AV223" s="15" t="s">
        <v>165</v>
      </c>
      <c r="AW223" s="15" t="s">
        <v>171</v>
      </c>
      <c r="AX223" s="15" t="s">
        <v>80</v>
      </c>
      <c r="AY223" s="171" t="s">
        <v>157</v>
      </c>
    </row>
    <row r="224" spans="1:65" s="2" customFormat="1" ht="48" x14ac:dyDescent="0.2">
      <c r="A224" s="29"/>
      <c r="B224" s="140"/>
      <c r="C224" s="141" t="s">
        <v>327</v>
      </c>
      <c r="D224" s="141" t="s">
        <v>160</v>
      </c>
      <c r="E224" s="142" t="s">
        <v>870</v>
      </c>
      <c r="F224" s="143" t="s">
        <v>871</v>
      </c>
      <c r="G224" s="144" t="s">
        <v>236</v>
      </c>
      <c r="H224" s="145">
        <v>144</v>
      </c>
      <c r="I224" s="146"/>
      <c r="J224" s="146">
        <f>ROUND(I224*H224,2)</f>
        <v>0</v>
      </c>
      <c r="K224" s="143" t="s">
        <v>164</v>
      </c>
      <c r="L224" s="30"/>
      <c r="M224" s="147" t="s">
        <v>1</v>
      </c>
      <c r="N224" s="148" t="s">
        <v>37</v>
      </c>
      <c r="O224" s="149">
        <v>0</v>
      </c>
      <c r="P224" s="149">
        <f>O224*H224</f>
        <v>0</v>
      </c>
      <c r="Q224" s="149">
        <v>0</v>
      </c>
      <c r="R224" s="149">
        <f>Q224*H224</f>
        <v>0</v>
      </c>
      <c r="S224" s="149">
        <v>0</v>
      </c>
      <c r="T224" s="150">
        <f>S224*H224</f>
        <v>0</v>
      </c>
      <c r="U224" s="29"/>
      <c r="V224" s="29"/>
      <c r="W224" s="29"/>
      <c r="X224" s="29"/>
      <c r="Y224" s="29"/>
      <c r="Z224" s="29"/>
      <c r="AA224" s="29"/>
      <c r="AB224" s="29"/>
      <c r="AC224" s="29"/>
      <c r="AD224" s="29"/>
      <c r="AE224" s="29"/>
      <c r="AR224" s="151" t="s">
        <v>165</v>
      </c>
      <c r="AT224" s="151" t="s">
        <v>160</v>
      </c>
      <c r="AU224" s="151" t="s">
        <v>82</v>
      </c>
      <c r="AY224" s="17" t="s">
        <v>157</v>
      </c>
      <c r="BE224" s="152">
        <f>IF(N224="základní",J224,0)</f>
        <v>0</v>
      </c>
      <c r="BF224" s="152">
        <f>IF(N224="snížená",J224,0)</f>
        <v>0</v>
      </c>
      <c r="BG224" s="152">
        <f>IF(N224="zákl. přenesená",J224,0)</f>
        <v>0</v>
      </c>
      <c r="BH224" s="152">
        <f>IF(N224="sníž. přenesená",J224,0)</f>
        <v>0</v>
      </c>
      <c r="BI224" s="152">
        <f>IF(N224="nulová",J224,0)</f>
        <v>0</v>
      </c>
      <c r="BJ224" s="17" t="s">
        <v>80</v>
      </c>
      <c r="BK224" s="152">
        <f>ROUND(I224*H224,2)</f>
        <v>0</v>
      </c>
      <c r="BL224" s="17" t="s">
        <v>165</v>
      </c>
      <c r="BM224" s="151" t="s">
        <v>872</v>
      </c>
    </row>
    <row r="225" spans="1:65" s="2" customFormat="1" ht="29.25" x14ac:dyDescent="0.2">
      <c r="A225" s="29"/>
      <c r="B225" s="30"/>
      <c r="C225" s="29"/>
      <c r="D225" s="153" t="s">
        <v>167</v>
      </c>
      <c r="E225" s="29"/>
      <c r="F225" s="154" t="s">
        <v>873</v>
      </c>
      <c r="G225" s="29"/>
      <c r="H225" s="29"/>
      <c r="I225" s="29"/>
      <c r="J225" s="29"/>
      <c r="K225" s="29"/>
      <c r="L225" s="30"/>
      <c r="M225" s="155"/>
      <c r="N225" s="156"/>
      <c r="O225" s="55"/>
      <c r="P225" s="55"/>
      <c r="Q225" s="55"/>
      <c r="R225" s="55"/>
      <c r="S225" s="55"/>
      <c r="T225" s="56"/>
      <c r="U225" s="29"/>
      <c r="V225" s="29"/>
      <c r="W225" s="29"/>
      <c r="X225" s="29"/>
      <c r="Y225" s="29"/>
      <c r="Z225" s="29"/>
      <c r="AA225" s="29"/>
      <c r="AB225" s="29"/>
      <c r="AC225" s="29"/>
      <c r="AD225" s="29"/>
      <c r="AE225" s="29"/>
      <c r="AT225" s="17" t="s">
        <v>167</v>
      </c>
      <c r="AU225" s="17" t="s">
        <v>82</v>
      </c>
    </row>
    <row r="226" spans="1:65" s="14" customFormat="1" x14ac:dyDescent="0.2">
      <c r="B226" s="163"/>
      <c r="D226" s="153" t="s">
        <v>169</v>
      </c>
      <c r="E226" s="164" t="s">
        <v>1</v>
      </c>
      <c r="F226" s="165" t="s">
        <v>874</v>
      </c>
      <c r="H226" s="166">
        <v>144</v>
      </c>
      <c r="L226" s="163"/>
      <c r="M226" s="167"/>
      <c r="N226" s="168"/>
      <c r="O226" s="168"/>
      <c r="P226" s="168"/>
      <c r="Q226" s="168"/>
      <c r="R226" s="168"/>
      <c r="S226" s="168"/>
      <c r="T226" s="169"/>
      <c r="AT226" s="164" t="s">
        <v>169</v>
      </c>
      <c r="AU226" s="164" t="s">
        <v>82</v>
      </c>
      <c r="AV226" s="14" t="s">
        <v>82</v>
      </c>
      <c r="AW226" s="14" t="s">
        <v>171</v>
      </c>
      <c r="AX226" s="14" t="s">
        <v>80</v>
      </c>
      <c r="AY226" s="164" t="s">
        <v>157</v>
      </c>
    </row>
    <row r="227" spans="1:65" s="2" customFormat="1" ht="55.5" customHeight="1" x14ac:dyDescent="0.2">
      <c r="A227" s="29"/>
      <c r="B227" s="140"/>
      <c r="C227" s="141" t="s">
        <v>335</v>
      </c>
      <c r="D227" s="141" t="s">
        <v>160</v>
      </c>
      <c r="E227" s="142" t="s">
        <v>875</v>
      </c>
      <c r="F227" s="143" t="s">
        <v>876</v>
      </c>
      <c r="G227" s="144" t="s">
        <v>275</v>
      </c>
      <c r="H227" s="145">
        <v>200</v>
      </c>
      <c r="I227" s="146"/>
      <c r="J227" s="146">
        <f>ROUND(I227*H227,2)</f>
        <v>0</v>
      </c>
      <c r="K227" s="143" t="s">
        <v>164</v>
      </c>
      <c r="L227" s="30"/>
      <c r="M227" s="147" t="s">
        <v>1</v>
      </c>
      <c r="N227" s="148" t="s">
        <v>37</v>
      </c>
      <c r="O227" s="149">
        <v>0</v>
      </c>
      <c r="P227" s="149">
        <f>O227*H227</f>
        <v>0</v>
      </c>
      <c r="Q227" s="149">
        <v>0</v>
      </c>
      <c r="R227" s="149">
        <f>Q227*H227</f>
        <v>0</v>
      </c>
      <c r="S227" s="149">
        <v>0</v>
      </c>
      <c r="T227" s="150">
        <f>S227*H227</f>
        <v>0</v>
      </c>
      <c r="U227" s="29"/>
      <c r="V227" s="29"/>
      <c r="W227" s="29"/>
      <c r="X227" s="29"/>
      <c r="Y227" s="29"/>
      <c r="Z227" s="29"/>
      <c r="AA227" s="29"/>
      <c r="AB227" s="29"/>
      <c r="AC227" s="29"/>
      <c r="AD227" s="29"/>
      <c r="AE227" s="29"/>
      <c r="AR227" s="151" t="s">
        <v>165</v>
      </c>
      <c r="AT227" s="151" t="s">
        <v>160</v>
      </c>
      <c r="AU227" s="151" t="s">
        <v>82</v>
      </c>
      <c r="AY227" s="17" t="s">
        <v>157</v>
      </c>
      <c r="BE227" s="152">
        <f>IF(N227="základní",J227,0)</f>
        <v>0</v>
      </c>
      <c r="BF227" s="152">
        <f>IF(N227="snížená",J227,0)</f>
        <v>0</v>
      </c>
      <c r="BG227" s="152">
        <f>IF(N227="zákl. přenesená",J227,0)</f>
        <v>0</v>
      </c>
      <c r="BH227" s="152">
        <f>IF(N227="sníž. přenesená",J227,0)</f>
        <v>0</v>
      </c>
      <c r="BI227" s="152">
        <f>IF(N227="nulová",J227,0)</f>
        <v>0</v>
      </c>
      <c r="BJ227" s="17" t="s">
        <v>80</v>
      </c>
      <c r="BK227" s="152">
        <f>ROUND(I227*H227,2)</f>
        <v>0</v>
      </c>
      <c r="BL227" s="17" t="s">
        <v>165</v>
      </c>
      <c r="BM227" s="151" t="s">
        <v>877</v>
      </c>
    </row>
    <row r="228" spans="1:65" s="2" customFormat="1" ht="39" x14ac:dyDescent="0.2">
      <c r="A228" s="29"/>
      <c r="B228" s="30"/>
      <c r="C228" s="29"/>
      <c r="D228" s="153" t="s">
        <v>167</v>
      </c>
      <c r="E228" s="29"/>
      <c r="F228" s="154" t="s">
        <v>878</v>
      </c>
      <c r="G228" s="29"/>
      <c r="H228" s="29"/>
      <c r="I228" s="29"/>
      <c r="J228" s="29"/>
      <c r="K228" s="29"/>
      <c r="L228" s="30"/>
      <c r="M228" s="155"/>
      <c r="N228" s="156"/>
      <c r="O228" s="55"/>
      <c r="P228" s="55"/>
      <c r="Q228" s="55"/>
      <c r="R228" s="55"/>
      <c r="S228" s="55"/>
      <c r="T228" s="56"/>
      <c r="U228" s="29"/>
      <c r="V228" s="29"/>
      <c r="W228" s="29"/>
      <c r="X228" s="29"/>
      <c r="Y228" s="29"/>
      <c r="Z228" s="29"/>
      <c r="AA228" s="29"/>
      <c r="AB228" s="29"/>
      <c r="AC228" s="29"/>
      <c r="AD228" s="29"/>
      <c r="AE228" s="29"/>
      <c r="AT228" s="17" t="s">
        <v>167</v>
      </c>
      <c r="AU228" s="17" t="s">
        <v>82</v>
      </c>
    </row>
    <row r="229" spans="1:65" s="2" customFormat="1" ht="55.5" customHeight="1" x14ac:dyDescent="0.2">
      <c r="A229" s="29"/>
      <c r="B229" s="140"/>
      <c r="C229" s="141" t="s">
        <v>340</v>
      </c>
      <c r="D229" s="141" t="s">
        <v>160</v>
      </c>
      <c r="E229" s="142" t="s">
        <v>879</v>
      </c>
      <c r="F229" s="143" t="s">
        <v>880</v>
      </c>
      <c r="G229" s="144" t="s">
        <v>163</v>
      </c>
      <c r="H229" s="145">
        <v>1139.06</v>
      </c>
      <c r="I229" s="146"/>
      <c r="J229" s="146">
        <f>ROUND(I229*H229,2)</f>
        <v>0</v>
      </c>
      <c r="K229" s="143" t="s">
        <v>164</v>
      </c>
      <c r="L229" s="30"/>
      <c r="M229" s="147" t="s">
        <v>1</v>
      </c>
      <c r="N229" s="148" t="s">
        <v>37</v>
      </c>
      <c r="O229" s="149">
        <v>0</v>
      </c>
      <c r="P229" s="149">
        <f>O229*H229</f>
        <v>0</v>
      </c>
      <c r="Q229" s="149">
        <v>0</v>
      </c>
      <c r="R229" s="149">
        <f>Q229*H229</f>
        <v>0</v>
      </c>
      <c r="S229" s="149">
        <v>0</v>
      </c>
      <c r="T229" s="150">
        <f>S229*H229</f>
        <v>0</v>
      </c>
      <c r="U229" s="29"/>
      <c r="V229" s="29"/>
      <c r="W229" s="29"/>
      <c r="X229" s="29"/>
      <c r="Y229" s="29"/>
      <c r="Z229" s="29"/>
      <c r="AA229" s="29"/>
      <c r="AB229" s="29"/>
      <c r="AC229" s="29"/>
      <c r="AD229" s="29"/>
      <c r="AE229" s="29"/>
      <c r="AR229" s="151" t="s">
        <v>165</v>
      </c>
      <c r="AT229" s="151" t="s">
        <v>160</v>
      </c>
      <c r="AU229" s="151" t="s">
        <v>82</v>
      </c>
      <c r="AY229" s="17" t="s">
        <v>157</v>
      </c>
      <c r="BE229" s="152">
        <f>IF(N229="základní",J229,0)</f>
        <v>0</v>
      </c>
      <c r="BF229" s="152">
        <f>IF(N229="snížená",J229,0)</f>
        <v>0</v>
      </c>
      <c r="BG229" s="152">
        <f>IF(N229="zákl. přenesená",J229,0)</f>
        <v>0</v>
      </c>
      <c r="BH229" s="152">
        <f>IF(N229="sníž. přenesená",J229,0)</f>
        <v>0</v>
      </c>
      <c r="BI229" s="152">
        <f>IF(N229="nulová",J229,0)</f>
        <v>0</v>
      </c>
      <c r="BJ229" s="17" t="s">
        <v>80</v>
      </c>
      <c r="BK229" s="152">
        <f>ROUND(I229*H229,2)</f>
        <v>0</v>
      </c>
      <c r="BL229" s="17" t="s">
        <v>165</v>
      </c>
      <c r="BM229" s="151" t="s">
        <v>881</v>
      </c>
    </row>
    <row r="230" spans="1:65" s="2" customFormat="1" ht="29.25" x14ac:dyDescent="0.2">
      <c r="A230" s="29"/>
      <c r="B230" s="30"/>
      <c r="C230" s="29"/>
      <c r="D230" s="153" t="s">
        <v>167</v>
      </c>
      <c r="E230" s="29"/>
      <c r="F230" s="154" t="s">
        <v>882</v>
      </c>
      <c r="G230" s="29"/>
      <c r="H230" s="29"/>
      <c r="I230" s="29"/>
      <c r="J230" s="29"/>
      <c r="K230" s="29"/>
      <c r="L230" s="30"/>
      <c r="M230" s="155"/>
      <c r="N230" s="156"/>
      <c r="O230" s="55"/>
      <c r="P230" s="55"/>
      <c r="Q230" s="55"/>
      <c r="R230" s="55"/>
      <c r="S230" s="55"/>
      <c r="T230" s="56"/>
      <c r="U230" s="29"/>
      <c r="V230" s="29"/>
      <c r="W230" s="29"/>
      <c r="X230" s="29"/>
      <c r="Y230" s="29"/>
      <c r="Z230" s="29"/>
      <c r="AA230" s="29"/>
      <c r="AB230" s="29"/>
      <c r="AC230" s="29"/>
      <c r="AD230" s="29"/>
      <c r="AE230" s="29"/>
      <c r="AT230" s="17" t="s">
        <v>167</v>
      </c>
      <c r="AU230" s="17" t="s">
        <v>82</v>
      </c>
    </row>
    <row r="231" spans="1:65" s="14" customFormat="1" x14ac:dyDescent="0.2">
      <c r="B231" s="163"/>
      <c r="D231" s="153" t="s">
        <v>169</v>
      </c>
      <c r="E231" s="164" t="s">
        <v>1</v>
      </c>
      <c r="F231" s="165" t="s">
        <v>883</v>
      </c>
      <c r="H231" s="166">
        <v>671</v>
      </c>
      <c r="L231" s="163"/>
      <c r="M231" s="167"/>
      <c r="N231" s="168"/>
      <c r="O231" s="168"/>
      <c r="P231" s="168"/>
      <c r="Q231" s="168"/>
      <c r="R231" s="168"/>
      <c r="S231" s="168"/>
      <c r="T231" s="169"/>
      <c r="AT231" s="164" t="s">
        <v>169</v>
      </c>
      <c r="AU231" s="164" t="s">
        <v>82</v>
      </c>
      <c r="AV231" s="14" t="s">
        <v>82</v>
      </c>
      <c r="AW231" s="14" t="s">
        <v>171</v>
      </c>
      <c r="AX231" s="14" t="s">
        <v>72</v>
      </c>
      <c r="AY231" s="164" t="s">
        <v>157</v>
      </c>
    </row>
    <row r="232" spans="1:65" s="14" customFormat="1" x14ac:dyDescent="0.2">
      <c r="B232" s="163"/>
      <c r="D232" s="153" t="s">
        <v>169</v>
      </c>
      <c r="E232" s="164" t="s">
        <v>1</v>
      </c>
      <c r="F232" s="165" t="s">
        <v>884</v>
      </c>
      <c r="H232" s="166">
        <v>27.06</v>
      </c>
      <c r="L232" s="163"/>
      <c r="M232" s="167"/>
      <c r="N232" s="168"/>
      <c r="O232" s="168"/>
      <c r="P232" s="168"/>
      <c r="Q232" s="168"/>
      <c r="R232" s="168"/>
      <c r="S232" s="168"/>
      <c r="T232" s="169"/>
      <c r="AT232" s="164" t="s">
        <v>169</v>
      </c>
      <c r="AU232" s="164" t="s">
        <v>82</v>
      </c>
      <c r="AV232" s="14" t="s">
        <v>82</v>
      </c>
      <c r="AW232" s="14" t="s">
        <v>171</v>
      </c>
      <c r="AX232" s="14" t="s">
        <v>72</v>
      </c>
      <c r="AY232" s="164" t="s">
        <v>157</v>
      </c>
    </row>
    <row r="233" spans="1:65" s="14" customFormat="1" x14ac:dyDescent="0.2">
      <c r="B233" s="163"/>
      <c r="D233" s="153" t="s">
        <v>169</v>
      </c>
      <c r="E233" s="164" t="s">
        <v>1</v>
      </c>
      <c r="F233" s="165" t="s">
        <v>885</v>
      </c>
      <c r="H233" s="166">
        <v>399</v>
      </c>
      <c r="L233" s="163"/>
      <c r="M233" s="167"/>
      <c r="N233" s="168"/>
      <c r="O233" s="168"/>
      <c r="P233" s="168"/>
      <c r="Q233" s="168"/>
      <c r="R233" s="168"/>
      <c r="S233" s="168"/>
      <c r="T233" s="169"/>
      <c r="AT233" s="164" t="s">
        <v>169</v>
      </c>
      <c r="AU233" s="164" t="s">
        <v>82</v>
      </c>
      <c r="AV233" s="14" t="s">
        <v>82</v>
      </c>
      <c r="AW233" s="14" t="s">
        <v>171</v>
      </c>
      <c r="AX233" s="14" t="s">
        <v>72</v>
      </c>
      <c r="AY233" s="164" t="s">
        <v>157</v>
      </c>
    </row>
    <row r="234" spans="1:65" s="14" customFormat="1" x14ac:dyDescent="0.2">
      <c r="B234" s="163"/>
      <c r="D234" s="153" t="s">
        <v>169</v>
      </c>
      <c r="E234" s="164" t="s">
        <v>1</v>
      </c>
      <c r="F234" s="165" t="s">
        <v>886</v>
      </c>
      <c r="H234" s="166">
        <v>42</v>
      </c>
      <c r="L234" s="163"/>
      <c r="M234" s="167"/>
      <c r="N234" s="168"/>
      <c r="O234" s="168"/>
      <c r="P234" s="168"/>
      <c r="Q234" s="168"/>
      <c r="R234" s="168"/>
      <c r="S234" s="168"/>
      <c r="T234" s="169"/>
      <c r="AT234" s="164" t="s">
        <v>169</v>
      </c>
      <c r="AU234" s="164" t="s">
        <v>82</v>
      </c>
      <c r="AV234" s="14" t="s">
        <v>82</v>
      </c>
      <c r="AW234" s="14" t="s">
        <v>171</v>
      </c>
      <c r="AX234" s="14" t="s">
        <v>72</v>
      </c>
      <c r="AY234" s="164" t="s">
        <v>157</v>
      </c>
    </row>
    <row r="235" spans="1:65" s="15" customFormat="1" x14ac:dyDescent="0.2">
      <c r="B235" s="170"/>
      <c r="D235" s="153" t="s">
        <v>169</v>
      </c>
      <c r="E235" s="171" t="s">
        <v>1</v>
      </c>
      <c r="F235" s="172" t="s">
        <v>175</v>
      </c>
      <c r="H235" s="173">
        <v>1139.06</v>
      </c>
      <c r="L235" s="170"/>
      <c r="M235" s="174"/>
      <c r="N235" s="175"/>
      <c r="O235" s="175"/>
      <c r="P235" s="175"/>
      <c r="Q235" s="175"/>
      <c r="R235" s="175"/>
      <c r="S235" s="175"/>
      <c r="T235" s="176"/>
      <c r="AT235" s="171" t="s">
        <v>169</v>
      </c>
      <c r="AU235" s="171" t="s">
        <v>82</v>
      </c>
      <c r="AV235" s="15" t="s">
        <v>165</v>
      </c>
      <c r="AW235" s="15" t="s">
        <v>171</v>
      </c>
      <c r="AX235" s="15" t="s">
        <v>80</v>
      </c>
      <c r="AY235" s="171" t="s">
        <v>157</v>
      </c>
    </row>
    <row r="236" spans="1:65" s="2" customFormat="1" ht="44.25" customHeight="1" x14ac:dyDescent="0.2">
      <c r="A236" s="29"/>
      <c r="B236" s="140"/>
      <c r="C236" s="141" t="s">
        <v>361</v>
      </c>
      <c r="D236" s="141" t="s">
        <v>160</v>
      </c>
      <c r="E236" s="142" t="s">
        <v>887</v>
      </c>
      <c r="F236" s="143" t="s">
        <v>888</v>
      </c>
      <c r="G236" s="144" t="s">
        <v>163</v>
      </c>
      <c r="H236" s="145">
        <v>301</v>
      </c>
      <c r="I236" s="146"/>
      <c r="J236" s="146">
        <f>ROUND(I236*H236,2)</f>
        <v>0</v>
      </c>
      <c r="K236" s="143" t="s">
        <v>164</v>
      </c>
      <c r="L236" s="30"/>
      <c r="M236" s="147" t="s">
        <v>1</v>
      </c>
      <c r="N236" s="148" t="s">
        <v>37</v>
      </c>
      <c r="O236" s="149">
        <v>0</v>
      </c>
      <c r="P236" s="149">
        <f>O236*H236</f>
        <v>0</v>
      </c>
      <c r="Q236" s="149">
        <v>0</v>
      </c>
      <c r="R236" s="149">
        <f>Q236*H236</f>
        <v>0</v>
      </c>
      <c r="S236" s="149">
        <v>0</v>
      </c>
      <c r="T236" s="150">
        <f>S236*H236</f>
        <v>0</v>
      </c>
      <c r="U236" s="29"/>
      <c r="V236" s="29"/>
      <c r="W236" s="29"/>
      <c r="X236" s="29"/>
      <c r="Y236" s="29"/>
      <c r="Z236" s="29"/>
      <c r="AA236" s="29"/>
      <c r="AB236" s="29"/>
      <c r="AC236" s="29"/>
      <c r="AD236" s="29"/>
      <c r="AE236" s="29"/>
      <c r="AR236" s="151" t="s">
        <v>165</v>
      </c>
      <c r="AT236" s="151" t="s">
        <v>160</v>
      </c>
      <c r="AU236" s="151" t="s">
        <v>82</v>
      </c>
      <c r="AY236" s="17" t="s">
        <v>157</v>
      </c>
      <c r="BE236" s="152">
        <f>IF(N236="základní",J236,0)</f>
        <v>0</v>
      </c>
      <c r="BF236" s="152">
        <f>IF(N236="snížená",J236,0)</f>
        <v>0</v>
      </c>
      <c r="BG236" s="152">
        <f>IF(N236="zákl. přenesená",J236,0)</f>
        <v>0</v>
      </c>
      <c r="BH236" s="152">
        <f>IF(N236="sníž. přenesená",J236,0)</f>
        <v>0</v>
      </c>
      <c r="BI236" s="152">
        <f>IF(N236="nulová",J236,0)</f>
        <v>0</v>
      </c>
      <c r="BJ236" s="17" t="s">
        <v>80</v>
      </c>
      <c r="BK236" s="152">
        <f>ROUND(I236*H236,2)</f>
        <v>0</v>
      </c>
      <c r="BL236" s="17" t="s">
        <v>165</v>
      </c>
      <c r="BM236" s="151" t="s">
        <v>889</v>
      </c>
    </row>
    <row r="237" spans="1:65" s="2" customFormat="1" ht="29.25" x14ac:dyDescent="0.2">
      <c r="A237" s="29"/>
      <c r="B237" s="30"/>
      <c r="C237" s="29"/>
      <c r="D237" s="153" t="s">
        <v>167</v>
      </c>
      <c r="E237" s="29"/>
      <c r="F237" s="154" t="s">
        <v>890</v>
      </c>
      <c r="G237" s="29"/>
      <c r="H237" s="29"/>
      <c r="I237" s="29"/>
      <c r="J237" s="29"/>
      <c r="K237" s="29"/>
      <c r="L237" s="30"/>
      <c r="M237" s="155"/>
      <c r="N237" s="156"/>
      <c r="O237" s="55"/>
      <c r="P237" s="55"/>
      <c r="Q237" s="55"/>
      <c r="R237" s="55"/>
      <c r="S237" s="55"/>
      <c r="T237" s="56"/>
      <c r="U237" s="29"/>
      <c r="V237" s="29"/>
      <c r="W237" s="29"/>
      <c r="X237" s="29"/>
      <c r="Y237" s="29"/>
      <c r="Z237" s="29"/>
      <c r="AA237" s="29"/>
      <c r="AB237" s="29"/>
      <c r="AC237" s="29"/>
      <c r="AD237" s="29"/>
      <c r="AE237" s="29"/>
      <c r="AT237" s="17" t="s">
        <v>167</v>
      </c>
      <c r="AU237" s="17" t="s">
        <v>82</v>
      </c>
    </row>
    <row r="238" spans="1:65" s="14" customFormat="1" x14ac:dyDescent="0.2">
      <c r="B238" s="163"/>
      <c r="D238" s="153" t="s">
        <v>169</v>
      </c>
      <c r="E238" s="164" t="s">
        <v>1</v>
      </c>
      <c r="F238" s="165" t="s">
        <v>891</v>
      </c>
      <c r="H238" s="166">
        <v>266</v>
      </c>
      <c r="L238" s="163"/>
      <c r="M238" s="167"/>
      <c r="N238" s="168"/>
      <c r="O238" s="168"/>
      <c r="P238" s="168"/>
      <c r="Q238" s="168"/>
      <c r="R238" s="168"/>
      <c r="S238" s="168"/>
      <c r="T238" s="169"/>
      <c r="AT238" s="164" t="s">
        <v>169</v>
      </c>
      <c r="AU238" s="164" t="s">
        <v>82</v>
      </c>
      <c r="AV238" s="14" t="s">
        <v>82</v>
      </c>
      <c r="AW238" s="14" t="s">
        <v>171</v>
      </c>
      <c r="AX238" s="14" t="s">
        <v>72</v>
      </c>
      <c r="AY238" s="164" t="s">
        <v>157</v>
      </c>
    </row>
    <row r="239" spans="1:65" s="14" customFormat="1" ht="22.5" x14ac:dyDescent="0.2">
      <c r="B239" s="163"/>
      <c r="D239" s="153" t="s">
        <v>169</v>
      </c>
      <c r="E239" s="164" t="s">
        <v>1</v>
      </c>
      <c r="F239" s="165" t="s">
        <v>892</v>
      </c>
      <c r="H239" s="166">
        <v>35</v>
      </c>
      <c r="L239" s="163"/>
      <c r="M239" s="167"/>
      <c r="N239" s="168"/>
      <c r="O239" s="168"/>
      <c r="P239" s="168"/>
      <c r="Q239" s="168"/>
      <c r="R239" s="168"/>
      <c r="S239" s="168"/>
      <c r="T239" s="169"/>
      <c r="AT239" s="164" t="s">
        <v>169</v>
      </c>
      <c r="AU239" s="164" t="s">
        <v>82</v>
      </c>
      <c r="AV239" s="14" t="s">
        <v>82</v>
      </c>
      <c r="AW239" s="14" t="s">
        <v>171</v>
      </c>
      <c r="AX239" s="14" t="s">
        <v>72</v>
      </c>
      <c r="AY239" s="164" t="s">
        <v>157</v>
      </c>
    </row>
    <row r="240" spans="1:65" s="15" customFormat="1" x14ac:dyDescent="0.2">
      <c r="B240" s="170"/>
      <c r="D240" s="153" t="s">
        <v>169</v>
      </c>
      <c r="E240" s="171" t="s">
        <v>1</v>
      </c>
      <c r="F240" s="172" t="s">
        <v>175</v>
      </c>
      <c r="H240" s="173">
        <v>301</v>
      </c>
      <c r="L240" s="170"/>
      <c r="M240" s="174"/>
      <c r="N240" s="175"/>
      <c r="O240" s="175"/>
      <c r="P240" s="175"/>
      <c r="Q240" s="175"/>
      <c r="R240" s="175"/>
      <c r="S240" s="175"/>
      <c r="T240" s="176"/>
      <c r="AT240" s="171" t="s">
        <v>169</v>
      </c>
      <c r="AU240" s="171" t="s">
        <v>82</v>
      </c>
      <c r="AV240" s="15" t="s">
        <v>165</v>
      </c>
      <c r="AW240" s="15" t="s">
        <v>171</v>
      </c>
      <c r="AX240" s="15" t="s">
        <v>80</v>
      </c>
      <c r="AY240" s="171" t="s">
        <v>157</v>
      </c>
    </row>
    <row r="241" spans="1:65" s="2" customFormat="1" ht="55.5" customHeight="1" x14ac:dyDescent="0.2">
      <c r="A241" s="29"/>
      <c r="B241" s="140"/>
      <c r="C241" s="141" t="s">
        <v>371</v>
      </c>
      <c r="D241" s="141" t="s">
        <v>160</v>
      </c>
      <c r="E241" s="142" t="s">
        <v>893</v>
      </c>
      <c r="F241" s="143" t="s">
        <v>894</v>
      </c>
      <c r="G241" s="144" t="s">
        <v>163</v>
      </c>
      <c r="H241" s="145">
        <v>4361</v>
      </c>
      <c r="I241" s="146"/>
      <c r="J241" s="146">
        <f>ROUND(I241*H241,2)</f>
        <v>0</v>
      </c>
      <c r="K241" s="143" t="s">
        <v>164</v>
      </c>
      <c r="L241" s="30"/>
      <c r="M241" s="147" t="s">
        <v>1</v>
      </c>
      <c r="N241" s="148" t="s">
        <v>37</v>
      </c>
      <c r="O241" s="149">
        <v>0</v>
      </c>
      <c r="P241" s="149">
        <f>O241*H241</f>
        <v>0</v>
      </c>
      <c r="Q241" s="149">
        <v>0</v>
      </c>
      <c r="R241" s="149">
        <f>Q241*H241</f>
        <v>0</v>
      </c>
      <c r="S241" s="149">
        <v>0</v>
      </c>
      <c r="T241" s="150">
        <f>S241*H241</f>
        <v>0</v>
      </c>
      <c r="U241" s="29"/>
      <c r="V241" s="29"/>
      <c r="W241" s="29"/>
      <c r="X241" s="29"/>
      <c r="Y241" s="29"/>
      <c r="Z241" s="29"/>
      <c r="AA241" s="29"/>
      <c r="AB241" s="29"/>
      <c r="AC241" s="29"/>
      <c r="AD241" s="29"/>
      <c r="AE241" s="29"/>
      <c r="AR241" s="151" t="s">
        <v>165</v>
      </c>
      <c r="AT241" s="151" t="s">
        <v>160</v>
      </c>
      <c r="AU241" s="151" t="s">
        <v>82</v>
      </c>
      <c r="AY241" s="17" t="s">
        <v>157</v>
      </c>
      <c r="BE241" s="152">
        <f>IF(N241="základní",J241,0)</f>
        <v>0</v>
      </c>
      <c r="BF241" s="152">
        <f>IF(N241="snížená",J241,0)</f>
        <v>0</v>
      </c>
      <c r="BG241" s="152">
        <f>IF(N241="zákl. přenesená",J241,0)</f>
        <v>0</v>
      </c>
      <c r="BH241" s="152">
        <f>IF(N241="sníž. přenesená",J241,0)</f>
        <v>0</v>
      </c>
      <c r="BI241" s="152">
        <f>IF(N241="nulová",J241,0)</f>
        <v>0</v>
      </c>
      <c r="BJ241" s="17" t="s">
        <v>80</v>
      </c>
      <c r="BK241" s="152">
        <f>ROUND(I241*H241,2)</f>
        <v>0</v>
      </c>
      <c r="BL241" s="17" t="s">
        <v>165</v>
      </c>
      <c r="BM241" s="151" t="s">
        <v>895</v>
      </c>
    </row>
    <row r="242" spans="1:65" s="2" customFormat="1" ht="29.25" x14ac:dyDescent="0.2">
      <c r="A242" s="29"/>
      <c r="B242" s="30"/>
      <c r="C242" s="29"/>
      <c r="D242" s="153" t="s">
        <v>167</v>
      </c>
      <c r="E242" s="29"/>
      <c r="F242" s="154" t="s">
        <v>896</v>
      </c>
      <c r="G242" s="29"/>
      <c r="H242" s="29"/>
      <c r="I242" s="29"/>
      <c r="J242" s="29"/>
      <c r="K242" s="29"/>
      <c r="L242" s="30"/>
      <c r="M242" s="155"/>
      <c r="N242" s="156"/>
      <c r="O242" s="55"/>
      <c r="P242" s="55"/>
      <c r="Q242" s="55"/>
      <c r="R242" s="55"/>
      <c r="S242" s="55"/>
      <c r="T242" s="56"/>
      <c r="U242" s="29"/>
      <c r="V242" s="29"/>
      <c r="W242" s="29"/>
      <c r="X242" s="29"/>
      <c r="Y242" s="29"/>
      <c r="Z242" s="29"/>
      <c r="AA242" s="29"/>
      <c r="AB242" s="29"/>
      <c r="AC242" s="29"/>
      <c r="AD242" s="29"/>
      <c r="AE242" s="29"/>
      <c r="AT242" s="17" t="s">
        <v>167</v>
      </c>
      <c r="AU242" s="17" t="s">
        <v>82</v>
      </c>
    </row>
    <row r="243" spans="1:65" s="14" customFormat="1" ht="22.5" x14ac:dyDescent="0.2">
      <c r="B243" s="163"/>
      <c r="D243" s="153" t="s">
        <v>169</v>
      </c>
      <c r="E243" s="164" t="s">
        <v>1</v>
      </c>
      <c r="F243" s="165" t="s">
        <v>897</v>
      </c>
      <c r="H243" s="166">
        <v>4361</v>
      </c>
      <c r="L243" s="163"/>
      <c r="M243" s="167"/>
      <c r="N243" s="168"/>
      <c r="O243" s="168"/>
      <c r="P243" s="168"/>
      <c r="Q243" s="168"/>
      <c r="R243" s="168"/>
      <c r="S243" s="168"/>
      <c r="T243" s="169"/>
      <c r="AT243" s="164" t="s">
        <v>169</v>
      </c>
      <c r="AU243" s="164" t="s">
        <v>82</v>
      </c>
      <c r="AV243" s="14" t="s">
        <v>82</v>
      </c>
      <c r="AW243" s="14" t="s">
        <v>171</v>
      </c>
      <c r="AX243" s="14" t="s">
        <v>80</v>
      </c>
      <c r="AY243" s="164" t="s">
        <v>157</v>
      </c>
    </row>
    <row r="244" spans="1:65" s="2" customFormat="1" ht="55.5" customHeight="1" x14ac:dyDescent="0.2">
      <c r="A244" s="29"/>
      <c r="B244" s="140"/>
      <c r="C244" s="141" t="s">
        <v>377</v>
      </c>
      <c r="D244" s="141" t="s">
        <v>160</v>
      </c>
      <c r="E244" s="142" t="s">
        <v>898</v>
      </c>
      <c r="F244" s="143" t="s">
        <v>899</v>
      </c>
      <c r="G244" s="144" t="s">
        <v>195</v>
      </c>
      <c r="H244" s="145">
        <v>6123</v>
      </c>
      <c r="I244" s="146"/>
      <c r="J244" s="146">
        <f>ROUND(I244*H244,2)</f>
        <v>0</v>
      </c>
      <c r="K244" s="143" t="s">
        <v>164</v>
      </c>
      <c r="L244" s="30"/>
      <c r="M244" s="147" t="s">
        <v>1</v>
      </c>
      <c r="N244" s="148" t="s">
        <v>37</v>
      </c>
      <c r="O244" s="149">
        <v>0</v>
      </c>
      <c r="P244" s="149">
        <f>O244*H244</f>
        <v>0</v>
      </c>
      <c r="Q244" s="149">
        <v>0</v>
      </c>
      <c r="R244" s="149">
        <f>Q244*H244</f>
        <v>0</v>
      </c>
      <c r="S244" s="149">
        <v>0</v>
      </c>
      <c r="T244" s="150">
        <f>S244*H244</f>
        <v>0</v>
      </c>
      <c r="U244" s="29"/>
      <c r="V244" s="29"/>
      <c r="W244" s="29"/>
      <c r="X244" s="29"/>
      <c r="Y244" s="29"/>
      <c r="Z244" s="29"/>
      <c r="AA244" s="29"/>
      <c r="AB244" s="29"/>
      <c r="AC244" s="29"/>
      <c r="AD244" s="29"/>
      <c r="AE244" s="29"/>
      <c r="AR244" s="151" t="s">
        <v>165</v>
      </c>
      <c r="AT244" s="151" t="s">
        <v>160</v>
      </c>
      <c r="AU244" s="151" t="s">
        <v>82</v>
      </c>
      <c r="AY244" s="17" t="s">
        <v>157</v>
      </c>
      <c r="BE244" s="152">
        <f>IF(N244="základní",J244,0)</f>
        <v>0</v>
      </c>
      <c r="BF244" s="152">
        <f>IF(N244="snížená",J244,0)</f>
        <v>0</v>
      </c>
      <c r="BG244" s="152">
        <f>IF(N244="zákl. přenesená",J244,0)</f>
        <v>0</v>
      </c>
      <c r="BH244" s="152">
        <f>IF(N244="sníž. přenesená",J244,0)</f>
        <v>0</v>
      </c>
      <c r="BI244" s="152">
        <f>IF(N244="nulová",J244,0)</f>
        <v>0</v>
      </c>
      <c r="BJ244" s="17" t="s">
        <v>80</v>
      </c>
      <c r="BK244" s="152">
        <f>ROUND(I244*H244,2)</f>
        <v>0</v>
      </c>
      <c r="BL244" s="17" t="s">
        <v>165</v>
      </c>
      <c r="BM244" s="151" t="s">
        <v>900</v>
      </c>
    </row>
    <row r="245" spans="1:65" s="2" customFormat="1" ht="39" x14ac:dyDescent="0.2">
      <c r="A245" s="29"/>
      <c r="B245" s="30"/>
      <c r="C245" s="29"/>
      <c r="D245" s="153" t="s">
        <v>167</v>
      </c>
      <c r="E245" s="29"/>
      <c r="F245" s="154" t="s">
        <v>901</v>
      </c>
      <c r="G245" s="29"/>
      <c r="H245" s="29"/>
      <c r="I245" s="29"/>
      <c r="J245" s="29"/>
      <c r="K245" s="29"/>
      <c r="L245" s="30"/>
      <c r="M245" s="155"/>
      <c r="N245" s="156"/>
      <c r="O245" s="55"/>
      <c r="P245" s="55"/>
      <c r="Q245" s="55"/>
      <c r="R245" s="55"/>
      <c r="S245" s="55"/>
      <c r="T245" s="56"/>
      <c r="U245" s="29"/>
      <c r="V245" s="29"/>
      <c r="W245" s="29"/>
      <c r="X245" s="29"/>
      <c r="Y245" s="29"/>
      <c r="Z245" s="29"/>
      <c r="AA245" s="29"/>
      <c r="AB245" s="29"/>
      <c r="AC245" s="29"/>
      <c r="AD245" s="29"/>
      <c r="AE245" s="29"/>
      <c r="AT245" s="17" t="s">
        <v>167</v>
      </c>
      <c r="AU245" s="17" t="s">
        <v>82</v>
      </c>
    </row>
    <row r="246" spans="1:65" s="14" customFormat="1" x14ac:dyDescent="0.2">
      <c r="B246" s="163"/>
      <c r="D246" s="153" t="s">
        <v>169</v>
      </c>
      <c r="E246" s="164" t="s">
        <v>1</v>
      </c>
      <c r="F246" s="165" t="s">
        <v>902</v>
      </c>
      <c r="H246" s="166">
        <v>6123</v>
      </c>
      <c r="L246" s="163"/>
      <c r="M246" s="167"/>
      <c r="N246" s="168"/>
      <c r="O246" s="168"/>
      <c r="P246" s="168"/>
      <c r="Q246" s="168"/>
      <c r="R246" s="168"/>
      <c r="S246" s="168"/>
      <c r="T246" s="169"/>
      <c r="AT246" s="164" t="s">
        <v>169</v>
      </c>
      <c r="AU246" s="164" t="s">
        <v>82</v>
      </c>
      <c r="AV246" s="14" t="s">
        <v>82</v>
      </c>
      <c r="AW246" s="14" t="s">
        <v>171</v>
      </c>
      <c r="AX246" s="14" t="s">
        <v>72</v>
      </c>
      <c r="AY246" s="164" t="s">
        <v>157</v>
      </c>
    </row>
    <row r="247" spans="1:65" s="15" customFormat="1" x14ac:dyDescent="0.2">
      <c r="B247" s="170"/>
      <c r="D247" s="153" t="s">
        <v>169</v>
      </c>
      <c r="E247" s="171" t="s">
        <v>1</v>
      </c>
      <c r="F247" s="172" t="s">
        <v>175</v>
      </c>
      <c r="H247" s="173">
        <v>6123</v>
      </c>
      <c r="L247" s="170"/>
      <c r="M247" s="174"/>
      <c r="N247" s="175"/>
      <c r="O247" s="175"/>
      <c r="P247" s="175"/>
      <c r="Q247" s="175"/>
      <c r="R247" s="175"/>
      <c r="S247" s="175"/>
      <c r="T247" s="176"/>
      <c r="AT247" s="171" t="s">
        <v>169</v>
      </c>
      <c r="AU247" s="171" t="s">
        <v>82</v>
      </c>
      <c r="AV247" s="15" t="s">
        <v>165</v>
      </c>
      <c r="AW247" s="15" t="s">
        <v>171</v>
      </c>
      <c r="AX247" s="15" t="s">
        <v>80</v>
      </c>
      <c r="AY247" s="171" t="s">
        <v>157</v>
      </c>
    </row>
    <row r="248" spans="1:65" s="2" customFormat="1" ht="55.5" customHeight="1" x14ac:dyDescent="0.2">
      <c r="A248" s="29"/>
      <c r="B248" s="140"/>
      <c r="C248" s="141" t="s">
        <v>385</v>
      </c>
      <c r="D248" s="141" t="s">
        <v>160</v>
      </c>
      <c r="E248" s="142" t="s">
        <v>903</v>
      </c>
      <c r="F248" s="143" t="s">
        <v>904</v>
      </c>
      <c r="G248" s="144" t="s">
        <v>195</v>
      </c>
      <c r="H248" s="145">
        <v>1000</v>
      </c>
      <c r="I248" s="146"/>
      <c r="J248" s="146">
        <f>ROUND(I248*H248,2)</f>
        <v>0</v>
      </c>
      <c r="K248" s="143" t="s">
        <v>330</v>
      </c>
      <c r="L248" s="30"/>
      <c r="M248" s="147" t="s">
        <v>1</v>
      </c>
      <c r="N248" s="148" t="s">
        <v>37</v>
      </c>
      <c r="O248" s="149">
        <v>0</v>
      </c>
      <c r="P248" s="149">
        <f>O248*H248</f>
        <v>0</v>
      </c>
      <c r="Q248" s="149">
        <v>0</v>
      </c>
      <c r="R248" s="149">
        <f>Q248*H248</f>
        <v>0</v>
      </c>
      <c r="S248" s="149">
        <v>0</v>
      </c>
      <c r="T248" s="150">
        <f>S248*H248</f>
        <v>0</v>
      </c>
      <c r="U248" s="29"/>
      <c r="V248" s="29"/>
      <c r="W248" s="29"/>
      <c r="X248" s="29"/>
      <c r="Y248" s="29"/>
      <c r="Z248" s="29"/>
      <c r="AA248" s="29"/>
      <c r="AB248" s="29"/>
      <c r="AC248" s="29"/>
      <c r="AD248" s="29"/>
      <c r="AE248" s="29"/>
      <c r="AR248" s="151" t="s">
        <v>165</v>
      </c>
      <c r="AT248" s="151" t="s">
        <v>160</v>
      </c>
      <c r="AU248" s="151" t="s">
        <v>82</v>
      </c>
      <c r="AY248" s="17" t="s">
        <v>157</v>
      </c>
      <c r="BE248" s="152">
        <f>IF(N248="základní",J248,0)</f>
        <v>0</v>
      </c>
      <c r="BF248" s="152">
        <f>IF(N248="snížená",J248,0)</f>
        <v>0</v>
      </c>
      <c r="BG248" s="152">
        <f>IF(N248="zákl. přenesená",J248,0)</f>
        <v>0</v>
      </c>
      <c r="BH248" s="152">
        <f>IF(N248="sníž. přenesená",J248,0)</f>
        <v>0</v>
      </c>
      <c r="BI248" s="152">
        <f>IF(N248="nulová",J248,0)</f>
        <v>0</v>
      </c>
      <c r="BJ248" s="17" t="s">
        <v>80</v>
      </c>
      <c r="BK248" s="152">
        <f>ROUND(I248*H248,2)</f>
        <v>0</v>
      </c>
      <c r="BL248" s="17" t="s">
        <v>165</v>
      </c>
      <c r="BM248" s="151" t="s">
        <v>905</v>
      </c>
    </row>
    <row r="249" spans="1:65" s="2" customFormat="1" ht="39" x14ac:dyDescent="0.2">
      <c r="A249" s="29"/>
      <c r="B249" s="30"/>
      <c r="C249" s="29"/>
      <c r="D249" s="153" t="s">
        <v>167</v>
      </c>
      <c r="E249" s="29"/>
      <c r="F249" s="154" t="s">
        <v>901</v>
      </c>
      <c r="G249" s="29"/>
      <c r="H249" s="29"/>
      <c r="I249" s="29"/>
      <c r="J249" s="29"/>
      <c r="K249" s="29"/>
      <c r="L249" s="30"/>
      <c r="M249" s="155"/>
      <c r="N249" s="156"/>
      <c r="O249" s="55"/>
      <c r="P249" s="55"/>
      <c r="Q249" s="55"/>
      <c r="R249" s="55"/>
      <c r="S249" s="55"/>
      <c r="T249" s="56"/>
      <c r="U249" s="29"/>
      <c r="V249" s="29"/>
      <c r="W249" s="29"/>
      <c r="X249" s="29"/>
      <c r="Y249" s="29"/>
      <c r="Z249" s="29"/>
      <c r="AA249" s="29"/>
      <c r="AB249" s="29"/>
      <c r="AC249" s="29"/>
      <c r="AD249" s="29"/>
      <c r="AE249" s="29"/>
      <c r="AT249" s="17" t="s">
        <v>167</v>
      </c>
      <c r="AU249" s="17" t="s">
        <v>82</v>
      </c>
    </row>
    <row r="250" spans="1:65" s="14" customFormat="1" x14ac:dyDescent="0.2">
      <c r="B250" s="163"/>
      <c r="D250" s="153" t="s">
        <v>169</v>
      </c>
      <c r="E250" s="164" t="s">
        <v>1</v>
      </c>
      <c r="F250" s="165" t="s">
        <v>906</v>
      </c>
      <c r="H250" s="166">
        <v>1000</v>
      </c>
      <c r="L250" s="163"/>
      <c r="M250" s="167"/>
      <c r="N250" s="168"/>
      <c r="O250" s="168"/>
      <c r="P250" s="168"/>
      <c r="Q250" s="168"/>
      <c r="R250" s="168"/>
      <c r="S250" s="168"/>
      <c r="T250" s="169"/>
      <c r="AT250" s="164" t="s">
        <v>169</v>
      </c>
      <c r="AU250" s="164" t="s">
        <v>82</v>
      </c>
      <c r="AV250" s="14" t="s">
        <v>82</v>
      </c>
      <c r="AW250" s="14" t="s">
        <v>171</v>
      </c>
      <c r="AX250" s="14" t="s">
        <v>80</v>
      </c>
      <c r="AY250" s="164" t="s">
        <v>157</v>
      </c>
    </row>
    <row r="251" spans="1:65" s="2" customFormat="1" ht="24" x14ac:dyDescent="0.2">
      <c r="A251" s="29"/>
      <c r="B251" s="140"/>
      <c r="C251" s="141" t="s">
        <v>390</v>
      </c>
      <c r="D251" s="141" t="s">
        <v>160</v>
      </c>
      <c r="E251" s="142" t="s">
        <v>907</v>
      </c>
      <c r="F251" s="143" t="s">
        <v>908</v>
      </c>
      <c r="G251" s="144" t="s">
        <v>909</v>
      </c>
      <c r="H251" s="145">
        <v>6475.6</v>
      </c>
      <c r="I251" s="146"/>
      <c r="J251" s="146">
        <f>ROUND(I251*H251,2)</f>
        <v>0</v>
      </c>
      <c r="K251" s="143" t="s">
        <v>910</v>
      </c>
      <c r="L251" s="30"/>
      <c r="M251" s="147" t="s">
        <v>1</v>
      </c>
      <c r="N251" s="148" t="s">
        <v>37</v>
      </c>
      <c r="O251" s="149">
        <v>0</v>
      </c>
      <c r="P251" s="149">
        <f>O251*H251</f>
        <v>0</v>
      </c>
      <c r="Q251" s="149">
        <v>0</v>
      </c>
      <c r="R251" s="149">
        <f>Q251*H251</f>
        <v>0</v>
      </c>
      <c r="S251" s="149">
        <v>0</v>
      </c>
      <c r="T251" s="150">
        <f>S251*H251</f>
        <v>0</v>
      </c>
      <c r="U251" s="29"/>
      <c r="V251" s="29"/>
      <c r="W251" s="29"/>
      <c r="X251" s="29"/>
      <c r="Y251" s="29"/>
      <c r="Z251" s="29"/>
      <c r="AA251" s="29"/>
      <c r="AB251" s="29"/>
      <c r="AC251" s="29"/>
      <c r="AD251" s="29"/>
      <c r="AE251" s="29"/>
      <c r="AR251" s="151" t="s">
        <v>165</v>
      </c>
      <c r="AT251" s="151" t="s">
        <v>160</v>
      </c>
      <c r="AU251" s="151" t="s">
        <v>82</v>
      </c>
      <c r="AY251" s="17" t="s">
        <v>157</v>
      </c>
      <c r="BE251" s="152">
        <f>IF(N251="základní",J251,0)</f>
        <v>0</v>
      </c>
      <c r="BF251" s="152">
        <f>IF(N251="snížená",J251,0)</f>
        <v>0</v>
      </c>
      <c r="BG251" s="152">
        <f>IF(N251="zákl. přenesená",J251,0)</f>
        <v>0</v>
      </c>
      <c r="BH251" s="152">
        <f>IF(N251="sníž. přenesená",J251,0)</f>
        <v>0</v>
      </c>
      <c r="BI251" s="152">
        <f>IF(N251="nulová",J251,0)</f>
        <v>0</v>
      </c>
      <c r="BJ251" s="17" t="s">
        <v>80</v>
      </c>
      <c r="BK251" s="152">
        <f>ROUND(I251*H251,2)</f>
        <v>0</v>
      </c>
      <c r="BL251" s="17" t="s">
        <v>165</v>
      </c>
      <c r="BM251" s="151" t="s">
        <v>911</v>
      </c>
    </row>
    <row r="252" spans="1:65" s="2" customFormat="1" ht="136.5" x14ac:dyDescent="0.2">
      <c r="A252" s="29"/>
      <c r="B252" s="30"/>
      <c r="C252" s="29"/>
      <c r="D252" s="153" t="s">
        <v>167</v>
      </c>
      <c r="E252" s="29"/>
      <c r="F252" s="154" t="s">
        <v>912</v>
      </c>
      <c r="G252" s="29"/>
      <c r="H252" s="29"/>
      <c r="I252" s="29"/>
      <c r="J252" s="29"/>
      <c r="K252" s="29"/>
      <c r="L252" s="30"/>
      <c r="M252" s="155"/>
      <c r="N252" s="156"/>
      <c r="O252" s="55"/>
      <c r="P252" s="55"/>
      <c r="Q252" s="55"/>
      <c r="R252" s="55"/>
      <c r="S252" s="55"/>
      <c r="T252" s="56"/>
      <c r="U252" s="29"/>
      <c r="V252" s="29"/>
      <c r="W252" s="29"/>
      <c r="X252" s="29"/>
      <c r="Y252" s="29"/>
      <c r="Z252" s="29"/>
      <c r="AA252" s="29"/>
      <c r="AB252" s="29"/>
      <c r="AC252" s="29"/>
      <c r="AD252" s="29"/>
      <c r="AE252" s="29"/>
      <c r="AT252" s="17" t="s">
        <v>167</v>
      </c>
      <c r="AU252" s="17" t="s">
        <v>82</v>
      </c>
    </row>
    <row r="253" spans="1:65" s="13" customFormat="1" x14ac:dyDescent="0.2">
      <c r="B253" s="157"/>
      <c r="D253" s="153" t="s">
        <v>169</v>
      </c>
      <c r="E253" s="158" t="s">
        <v>1</v>
      </c>
      <c r="F253" s="159" t="s">
        <v>913</v>
      </c>
      <c r="H253" s="158" t="s">
        <v>1</v>
      </c>
      <c r="L253" s="157"/>
      <c r="M253" s="160"/>
      <c r="N253" s="161"/>
      <c r="O253" s="161"/>
      <c r="P253" s="161"/>
      <c r="Q253" s="161"/>
      <c r="R253" s="161"/>
      <c r="S253" s="161"/>
      <c r="T253" s="162"/>
      <c r="AT253" s="158" t="s">
        <v>169</v>
      </c>
      <c r="AU253" s="158" t="s">
        <v>82</v>
      </c>
      <c r="AV253" s="13" t="s">
        <v>80</v>
      </c>
      <c r="AW253" s="13" t="s">
        <v>171</v>
      </c>
      <c r="AX253" s="13" t="s">
        <v>72</v>
      </c>
      <c r="AY253" s="158" t="s">
        <v>157</v>
      </c>
    </row>
    <row r="254" spans="1:65" s="14" customFormat="1" x14ac:dyDescent="0.2">
      <c r="B254" s="163"/>
      <c r="D254" s="153" t="s">
        <v>169</v>
      </c>
      <c r="E254" s="164" t="s">
        <v>1</v>
      </c>
      <c r="F254" s="165" t="s">
        <v>914</v>
      </c>
      <c r="H254" s="166">
        <v>2706</v>
      </c>
      <c r="L254" s="163"/>
      <c r="M254" s="167"/>
      <c r="N254" s="168"/>
      <c r="O254" s="168"/>
      <c r="P254" s="168"/>
      <c r="Q254" s="168"/>
      <c r="R254" s="168"/>
      <c r="S254" s="168"/>
      <c r="T254" s="169"/>
      <c r="AT254" s="164" t="s">
        <v>169</v>
      </c>
      <c r="AU254" s="164" t="s">
        <v>82</v>
      </c>
      <c r="AV254" s="14" t="s">
        <v>82</v>
      </c>
      <c r="AW254" s="14" t="s">
        <v>171</v>
      </c>
      <c r="AX254" s="14" t="s">
        <v>72</v>
      </c>
      <c r="AY254" s="164" t="s">
        <v>157</v>
      </c>
    </row>
    <row r="255" spans="1:65" s="14" customFormat="1" x14ac:dyDescent="0.2">
      <c r="B255" s="163"/>
      <c r="D255" s="153" t="s">
        <v>169</v>
      </c>
      <c r="E255" s="164" t="s">
        <v>1</v>
      </c>
      <c r="F255" s="165" t="s">
        <v>915</v>
      </c>
      <c r="H255" s="166">
        <v>3611</v>
      </c>
      <c r="L255" s="163"/>
      <c r="M255" s="167"/>
      <c r="N255" s="168"/>
      <c r="O255" s="168"/>
      <c r="P255" s="168"/>
      <c r="Q255" s="168"/>
      <c r="R255" s="168"/>
      <c r="S255" s="168"/>
      <c r="T255" s="169"/>
      <c r="AT255" s="164" t="s">
        <v>169</v>
      </c>
      <c r="AU255" s="164" t="s">
        <v>82</v>
      </c>
      <c r="AV255" s="14" t="s">
        <v>82</v>
      </c>
      <c r="AW255" s="14" t="s">
        <v>171</v>
      </c>
      <c r="AX255" s="14" t="s">
        <v>72</v>
      </c>
      <c r="AY255" s="164" t="s">
        <v>157</v>
      </c>
    </row>
    <row r="256" spans="1:65" s="14" customFormat="1" x14ac:dyDescent="0.2">
      <c r="B256" s="163"/>
      <c r="D256" s="153" t="s">
        <v>169</v>
      </c>
      <c r="E256" s="164" t="s">
        <v>1</v>
      </c>
      <c r="F256" s="165" t="s">
        <v>916</v>
      </c>
      <c r="H256" s="166">
        <v>158.6</v>
      </c>
      <c r="L256" s="163"/>
      <c r="M256" s="167"/>
      <c r="N256" s="168"/>
      <c r="O256" s="168"/>
      <c r="P256" s="168"/>
      <c r="Q256" s="168"/>
      <c r="R256" s="168"/>
      <c r="S256" s="168"/>
      <c r="T256" s="169"/>
      <c r="AT256" s="164" t="s">
        <v>169</v>
      </c>
      <c r="AU256" s="164" t="s">
        <v>82</v>
      </c>
      <c r="AV256" s="14" t="s">
        <v>82</v>
      </c>
      <c r="AW256" s="14" t="s">
        <v>171</v>
      </c>
      <c r="AX256" s="14" t="s">
        <v>72</v>
      </c>
      <c r="AY256" s="164" t="s">
        <v>157</v>
      </c>
    </row>
    <row r="257" spans="1:65" s="15" customFormat="1" x14ac:dyDescent="0.2">
      <c r="B257" s="170"/>
      <c r="D257" s="153" t="s">
        <v>169</v>
      </c>
      <c r="E257" s="171" t="s">
        <v>1</v>
      </c>
      <c r="F257" s="172" t="s">
        <v>175</v>
      </c>
      <c r="H257" s="173">
        <v>6475.6</v>
      </c>
      <c r="L257" s="170"/>
      <c r="M257" s="174"/>
      <c r="N257" s="175"/>
      <c r="O257" s="175"/>
      <c r="P257" s="175"/>
      <c r="Q257" s="175"/>
      <c r="R257" s="175"/>
      <c r="S257" s="175"/>
      <c r="T257" s="176"/>
      <c r="AT257" s="171" t="s">
        <v>169</v>
      </c>
      <c r="AU257" s="171" t="s">
        <v>82</v>
      </c>
      <c r="AV257" s="15" t="s">
        <v>165</v>
      </c>
      <c r="AW257" s="15" t="s">
        <v>171</v>
      </c>
      <c r="AX257" s="15" t="s">
        <v>80</v>
      </c>
      <c r="AY257" s="171" t="s">
        <v>157</v>
      </c>
    </row>
    <row r="258" spans="1:65" s="12" customFormat="1" ht="22.9" customHeight="1" x14ac:dyDescent="0.2">
      <c r="B258" s="128"/>
      <c r="D258" s="129" t="s">
        <v>71</v>
      </c>
      <c r="E258" s="138" t="s">
        <v>226</v>
      </c>
      <c r="F258" s="138" t="s">
        <v>917</v>
      </c>
      <c r="J258" s="139">
        <f>BK258</f>
        <v>0</v>
      </c>
      <c r="L258" s="128"/>
      <c r="M258" s="132"/>
      <c r="N258" s="133"/>
      <c r="O258" s="133"/>
      <c r="P258" s="134">
        <f>SUM(P259:P270)</f>
        <v>5.79</v>
      </c>
      <c r="Q258" s="133"/>
      <c r="R258" s="134">
        <f>SUM(R259:R270)</f>
        <v>0</v>
      </c>
      <c r="S258" s="133"/>
      <c r="T258" s="135">
        <f>SUM(T259:T270)</f>
        <v>74.884</v>
      </c>
      <c r="AR258" s="129" t="s">
        <v>80</v>
      </c>
      <c r="AT258" s="136" t="s">
        <v>71</v>
      </c>
      <c r="AU258" s="136" t="s">
        <v>80</v>
      </c>
      <c r="AY258" s="129" t="s">
        <v>157</v>
      </c>
      <c r="BK258" s="137">
        <f>SUM(BK259:BK270)</f>
        <v>0</v>
      </c>
    </row>
    <row r="259" spans="1:65" s="2" customFormat="1" ht="90" customHeight="1" x14ac:dyDescent="0.2">
      <c r="A259" s="29"/>
      <c r="B259" s="140"/>
      <c r="C259" s="141" t="s">
        <v>396</v>
      </c>
      <c r="D259" s="141" t="s">
        <v>160</v>
      </c>
      <c r="E259" s="142" t="s">
        <v>918</v>
      </c>
      <c r="F259" s="143" t="s">
        <v>919</v>
      </c>
      <c r="G259" s="144" t="s">
        <v>275</v>
      </c>
      <c r="H259" s="145">
        <v>386</v>
      </c>
      <c r="I259" s="146"/>
      <c r="J259" s="146">
        <f>ROUND(I259*H259,2)</f>
        <v>0</v>
      </c>
      <c r="K259" s="143" t="s">
        <v>201</v>
      </c>
      <c r="L259" s="30"/>
      <c r="M259" s="147" t="s">
        <v>1</v>
      </c>
      <c r="N259" s="148" t="s">
        <v>37</v>
      </c>
      <c r="O259" s="149">
        <v>1.4999999999999999E-2</v>
      </c>
      <c r="P259" s="149">
        <f>O259*H259</f>
        <v>5.79</v>
      </c>
      <c r="Q259" s="149">
        <v>0</v>
      </c>
      <c r="R259" s="149">
        <f>Q259*H259</f>
        <v>0</v>
      </c>
      <c r="S259" s="149">
        <v>0.19400000000000001</v>
      </c>
      <c r="T259" s="150">
        <f>S259*H259</f>
        <v>74.884</v>
      </c>
      <c r="U259" s="29"/>
      <c r="V259" s="29"/>
      <c r="W259" s="29"/>
      <c r="X259" s="29"/>
      <c r="Y259" s="29"/>
      <c r="Z259" s="29"/>
      <c r="AA259" s="29"/>
      <c r="AB259" s="29"/>
      <c r="AC259" s="29"/>
      <c r="AD259" s="29"/>
      <c r="AE259" s="29"/>
      <c r="AR259" s="151" t="s">
        <v>165</v>
      </c>
      <c r="AT259" s="151" t="s">
        <v>160</v>
      </c>
      <c r="AU259" s="151" t="s">
        <v>82</v>
      </c>
      <c r="AY259" s="17" t="s">
        <v>157</v>
      </c>
      <c r="BE259" s="152">
        <f>IF(N259="základní",J259,0)</f>
        <v>0</v>
      </c>
      <c r="BF259" s="152">
        <f>IF(N259="snížená",J259,0)</f>
        <v>0</v>
      </c>
      <c r="BG259" s="152">
        <f>IF(N259="zákl. přenesená",J259,0)</f>
        <v>0</v>
      </c>
      <c r="BH259" s="152">
        <f>IF(N259="sníž. přenesená",J259,0)</f>
        <v>0</v>
      </c>
      <c r="BI259" s="152">
        <f>IF(N259="nulová",J259,0)</f>
        <v>0</v>
      </c>
      <c r="BJ259" s="17" t="s">
        <v>80</v>
      </c>
      <c r="BK259" s="152">
        <f>ROUND(I259*H259,2)</f>
        <v>0</v>
      </c>
      <c r="BL259" s="17" t="s">
        <v>165</v>
      </c>
      <c r="BM259" s="151" t="s">
        <v>920</v>
      </c>
    </row>
    <row r="260" spans="1:65" s="2" customFormat="1" ht="68.25" x14ac:dyDescent="0.2">
      <c r="A260" s="29"/>
      <c r="B260" s="30"/>
      <c r="C260" s="29"/>
      <c r="D260" s="153" t="s">
        <v>167</v>
      </c>
      <c r="E260" s="29"/>
      <c r="F260" s="154" t="s">
        <v>921</v>
      </c>
      <c r="G260" s="29"/>
      <c r="H260" s="29"/>
      <c r="I260" s="29"/>
      <c r="J260" s="29"/>
      <c r="K260" s="29"/>
      <c r="L260" s="30"/>
      <c r="M260" s="155"/>
      <c r="N260" s="156"/>
      <c r="O260" s="55"/>
      <c r="P260" s="55"/>
      <c r="Q260" s="55"/>
      <c r="R260" s="55"/>
      <c r="S260" s="55"/>
      <c r="T260" s="56"/>
      <c r="U260" s="29"/>
      <c r="V260" s="29"/>
      <c r="W260" s="29"/>
      <c r="X260" s="29"/>
      <c r="Y260" s="29"/>
      <c r="Z260" s="29"/>
      <c r="AA260" s="29"/>
      <c r="AB260" s="29"/>
      <c r="AC260" s="29"/>
      <c r="AD260" s="29"/>
      <c r="AE260" s="29"/>
      <c r="AT260" s="17" t="s">
        <v>167</v>
      </c>
      <c r="AU260" s="17" t="s">
        <v>82</v>
      </c>
    </row>
    <row r="261" spans="1:65" s="14" customFormat="1" x14ac:dyDescent="0.2">
      <c r="B261" s="163"/>
      <c r="D261" s="153" t="s">
        <v>169</v>
      </c>
      <c r="E261" s="164" t="s">
        <v>1</v>
      </c>
      <c r="F261" s="165" t="s">
        <v>922</v>
      </c>
      <c r="H261" s="166">
        <v>231</v>
      </c>
      <c r="L261" s="163"/>
      <c r="M261" s="167"/>
      <c r="N261" s="168"/>
      <c r="O261" s="168"/>
      <c r="P261" s="168"/>
      <c r="Q261" s="168"/>
      <c r="R261" s="168"/>
      <c r="S261" s="168"/>
      <c r="T261" s="169"/>
      <c r="AT261" s="164" t="s">
        <v>169</v>
      </c>
      <c r="AU261" s="164" t="s">
        <v>82</v>
      </c>
      <c r="AV261" s="14" t="s">
        <v>82</v>
      </c>
      <c r="AW261" s="14" t="s">
        <v>171</v>
      </c>
      <c r="AX261" s="14" t="s">
        <v>72</v>
      </c>
      <c r="AY261" s="164" t="s">
        <v>157</v>
      </c>
    </row>
    <row r="262" spans="1:65" s="14" customFormat="1" x14ac:dyDescent="0.2">
      <c r="B262" s="163"/>
      <c r="D262" s="153" t="s">
        <v>169</v>
      </c>
      <c r="E262" s="164" t="s">
        <v>1</v>
      </c>
      <c r="F262" s="165" t="s">
        <v>923</v>
      </c>
      <c r="H262" s="166">
        <v>155</v>
      </c>
      <c r="L262" s="163"/>
      <c r="M262" s="167"/>
      <c r="N262" s="168"/>
      <c r="O262" s="168"/>
      <c r="P262" s="168"/>
      <c r="Q262" s="168"/>
      <c r="R262" s="168"/>
      <c r="S262" s="168"/>
      <c r="T262" s="169"/>
      <c r="AT262" s="164" t="s">
        <v>169</v>
      </c>
      <c r="AU262" s="164" t="s">
        <v>82</v>
      </c>
      <c r="AV262" s="14" t="s">
        <v>82</v>
      </c>
      <c r="AW262" s="14" t="s">
        <v>171</v>
      </c>
      <c r="AX262" s="14" t="s">
        <v>72</v>
      </c>
      <c r="AY262" s="164" t="s">
        <v>157</v>
      </c>
    </row>
    <row r="263" spans="1:65" s="15" customFormat="1" x14ac:dyDescent="0.2">
      <c r="B263" s="170"/>
      <c r="D263" s="153" t="s">
        <v>169</v>
      </c>
      <c r="E263" s="171" t="s">
        <v>1</v>
      </c>
      <c r="F263" s="172" t="s">
        <v>175</v>
      </c>
      <c r="H263" s="173">
        <v>386</v>
      </c>
      <c r="L263" s="170"/>
      <c r="M263" s="174"/>
      <c r="N263" s="175"/>
      <c r="O263" s="175"/>
      <c r="P263" s="175"/>
      <c r="Q263" s="175"/>
      <c r="R263" s="175"/>
      <c r="S263" s="175"/>
      <c r="T263" s="176"/>
      <c r="AT263" s="171" t="s">
        <v>169</v>
      </c>
      <c r="AU263" s="171" t="s">
        <v>82</v>
      </c>
      <c r="AV263" s="15" t="s">
        <v>165</v>
      </c>
      <c r="AW263" s="15" t="s">
        <v>171</v>
      </c>
      <c r="AX263" s="15" t="s">
        <v>80</v>
      </c>
      <c r="AY263" s="171" t="s">
        <v>157</v>
      </c>
    </row>
    <row r="264" spans="1:65" s="2" customFormat="1" ht="24" x14ac:dyDescent="0.2">
      <c r="A264" s="29"/>
      <c r="B264" s="140"/>
      <c r="C264" s="141" t="s">
        <v>401</v>
      </c>
      <c r="D264" s="141" t="s">
        <v>160</v>
      </c>
      <c r="E264" s="142" t="s">
        <v>924</v>
      </c>
      <c r="F264" s="143" t="s">
        <v>925</v>
      </c>
      <c r="G264" s="144" t="s">
        <v>909</v>
      </c>
      <c r="H264" s="145">
        <v>20</v>
      </c>
      <c r="I264" s="146"/>
      <c r="J264" s="146">
        <f>ROUND(I264*H264,2)</f>
        <v>0</v>
      </c>
      <c r="K264" s="143" t="s">
        <v>910</v>
      </c>
      <c r="L264" s="30"/>
      <c r="M264" s="147" t="s">
        <v>1</v>
      </c>
      <c r="N264" s="148" t="s">
        <v>37</v>
      </c>
      <c r="O264" s="149">
        <v>0</v>
      </c>
      <c r="P264" s="149">
        <f>O264*H264</f>
        <v>0</v>
      </c>
      <c r="Q264" s="149">
        <v>0</v>
      </c>
      <c r="R264" s="149">
        <f>Q264*H264</f>
        <v>0</v>
      </c>
      <c r="S264" s="149">
        <v>0</v>
      </c>
      <c r="T264" s="150">
        <f>S264*H264</f>
        <v>0</v>
      </c>
      <c r="U264" s="29"/>
      <c r="V264" s="29"/>
      <c r="W264" s="29"/>
      <c r="X264" s="29"/>
      <c r="Y264" s="29"/>
      <c r="Z264" s="29"/>
      <c r="AA264" s="29"/>
      <c r="AB264" s="29"/>
      <c r="AC264" s="29"/>
      <c r="AD264" s="29"/>
      <c r="AE264" s="29"/>
      <c r="AR264" s="151" t="s">
        <v>165</v>
      </c>
      <c r="AT264" s="151" t="s">
        <v>160</v>
      </c>
      <c r="AU264" s="151" t="s">
        <v>82</v>
      </c>
      <c r="AY264" s="17" t="s">
        <v>157</v>
      </c>
      <c r="BE264" s="152">
        <f>IF(N264="základní",J264,0)</f>
        <v>0</v>
      </c>
      <c r="BF264" s="152">
        <f>IF(N264="snížená",J264,0)</f>
        <v>0</v>
      </c>
      <c r="BG264" s="152">
        <f>IF(N264="zákl. přenesená",J264,0)</f>
        <v>0</v>
      </c>
      <c r="BH264" s="152">
        <f>IF(N264="sníž. přenesená",J264,0)</f>
        <v>0</v>
      </c>
      <c r="BI264" s="152">
        <f>IF(N264="nulová",J264,0)</f>
        <v>0</v>
      </c>
      <c r="BJ264" s="17" t="s">
        <v>80</v>
      </c>
      <c r="BK264" s="152">
        <f>ROUND(I264*H264,2)</f>
        <v>0</v>
      </c>
      <c r="BL264" s="17" t="s">
        <v>165</v>
      </c>
      <c r="BM264" s="151" t="s">
        <v>926</v>
      </c>
    </row>
    <row r="265" spans="1:65" s="2" customFormat="1" ht="97.5" x14ac:dyDescent="0.2">
      <c r="A265" s="29"/>
      <c r="B265" s="30"/>
      <c r="C265" s="29"/>
      <c r="D265" s="153" t="s">
        <v>167</v>
      </c>
      <c r="E265" s="29"/>
      <c r="F265" s="154" t="s">
        <v>927</v>
      </c>
      <c r="G265" s="29"/>
      <c r="H265" s="29"/>
      <c r="I265" s="29"/>
      <c r="J265" s="29"/>
      <c r="K265" s="29"/>
      <c r="L265" s="30"/>
      <c r="M265" s="155"/>
      <c r="N265" s="156"/>
      <c r="O265" s="55"/>
      <c r="P265" s="55"/>
      <c r="Q265" s="55"/>
      <c r="R265" s="55"/>
      <c r="S265" s="55"/>
      <c r="T265" s="56"/>
      <c r="U265" s="29"/>
      <c r="V265" s="29"/>
      <c r="W265" s="29"/>
      <c r="X265" s="29"/>
      <c r="Y265" s="29"/>
      <c r="Z265" s="29"/>
      <c r="AA265" s="29"/>
      <c r="AB265" s="29"/>
      <c r="AC265" s="29"/>
      <c r="AD265" s="29"/>
      <c r="AE265" s="29"/>
      <c r="AT265" s="17" t="s">
        <v>167</v>
      </c>
      <c r="AU265" s="17" t="s">
        <v>82</v>
      </c>
    </row>
    <row r="266" spans="1:65" s="13" customFormat="1" ht="22.5" x14ac:dyDescent="0.2">
      <c r="B266" s="157"/>
      <c r="D266" s="153" t="s">
        <v>169</v>
      </c>
      <c r="E266" s="158" t="s">
        <v>1</v>
      </c>
      <c r="F266" s="159" t="s">
        <v>928</v>
      </c>
      <c r="H266" s="158" t="s">
        <v>1</v>
      </c>
      <c r="L266" s="157"/>
      <c r="M266" s="160"/>
      <c r="N266" s="161"/>
      <c r="O266" s="161"/>
      <c r="P266" s="161"/>
      <c r="Q266" s="161"/>
      <c r="R266" s="161"/>
      <c r="S266" s="161"/>
      <c r="T266" s="162"/>
      <c r="AT266" s="158" t="s">
        <v>169</v>
      </c>
      <c r="AU266" s="158" t="s">
        <v>82</v>
      </c>
      <c r="AV266" s="13" t="s">
        <v>80</v>
      </c>
      <c r="AW266" s="13" t="s">
        <v>171</v>
      </c>
      <c r="AX266" s="13" t="s">
        <v>72</v>
      </c>
      <c r="AY266" s="158" t="s">
        <v>157</v>
      </c>
    </row>
    <row r="267" spans="1:65" s="14" customFormat="1" ht="22.5" x14ac:dyDescent="0.2">
      <c r="B267" s="163"/>
      <c r="D267" s="153" t="s">
        <v>169</v>
      </c>
      <c r="E267" s="164" t="s">
        <v>1</v>
      </c>
      <c r="F267" s="165" t="s">
        <v>929</v>
      </c>
      <c r="H267" s="166">
        <v>20</v>
      </c>
      <c r="L267" s="163"/>
      <c r="M267" s="167"/>
      <c r="N267" s="168"/>
      <c r="O267" s="168"/>
      <c r="P267" s="168"/>
      <c r="Q267" s="168"/>
      <c r="R267" s="168"/>
      <c r="S267" s="168"/>
      <c r="T267" s="169"/>
      <c r="AT267" s="164" t="s">
        <v>169</v>
      </c>
      <c r="AU267" s="164" t="s">
        <v>82</v>
      </c>
      <c r="AV267" s="14" t="s">
        <v>82</v>
      </c>
      <c r="AW267" s="14" t="s">
        <v>171</v>
      </c>
      <c r="AX267" s="14" t="s">
        <v>80</v>
      </c>
      <c r="AY267" s="164" t="s">
        <v>157</v>
      </c>
    </row>
    <row r="268" spans="1:65" s="2" customFormat="1" ht="24" x14ac:dyDescent="0.2">
      <c r="A268" s="29"/>
      <c r="B268" s="140"/>
      <c r="C268" s="141" t="s">
        <v>406</v>
      </c>
      <c r="D268" s="141" t="s">
        <v>160</v>
      </c>
      <c r="E268" s="142" t="s">
        <v>930</v>
      </c>
      <c r="F268" s="143" t="s">
        <v>931</v>
      </c>
      <c r="G268" s="144" t="s">
        <v>932</v>
      </c>
      <c r="H268" s="145">
        <v>1680</v>
      </c>
      <c r="I268" s="146"/>
      <c r="J268" s="146">
        <f>ROUND(I268*H268,2)</f>
        <v>0</v>
      </c>
      <c r="K268" s="143" t="s">
        <v>910</v>
      </c>
      <c r="L268" s="30"/>
      <c r="M268" s="147" t="s">
        <v>1</v>
      </c>
      <c r="N268" s="148" t="s">
        <v>37</v>
      </c>
      <c r="O268" s="149">
        <v>0</v>
      </c>
      <c r="P268" s="149">
        <f>O268*H268</f>
        <v>0</v>
      </c>
      <c r="Q268" s="149">
        <v>0</v>
      </c>
      <c r="R268" s="149">
        <f>Q268*H268</f>
        <v>0</v>
      </c>
      <c r="S268" s="149">
        <v>0</v>
      </c>
      <c r="T268" s="150">
        <f>S268*H268</f>
        <v>0</v>
      </c>
      <c r="U268" s="29"/>
      <c r="V268" s="29"/>
      <c r="W268" s="29"/>
      <c r="X268" s="29"/>
      <c r="Y268" s="29"/>
      <c r="Z268" s="29"/>
      <c r="AA268" s="29"/>
      <c r="AB268" s="29"/>
      <c r="AC268" s="29"/>
      <c r="AD268" s="29"/>
      <c r="AE268" s="29"/>
      <c r="AR268" s="151" t="s">
        <v>165</v>
      </c>
      <c r="AT268" s="151" t="s">
        <v>160</v>
      </c>
      <c r="AU268" s="151" t="s">
        <v>82</v>
      </c>
      <c r="AY268" s="17" t="s">
        <v>157</v>
      </c>
      <c r="BE268" s="152">
        <f>IF(N268="základní",J268,0)</f>
        <v>0</v>
      </c>
      <c r="BF268" s="152">
        <f>IF(N268="snížená",J268,0)</f>
        <v>0</v>
      </c>
      <c r="BG268" s="152">
        <f>IF(N268="zákl. přenesená",J268,0)</f>
        <v>0</v>
      </c>
      <c r="BH268" s="152">
        <f>IF(N268="sníž. přenesená",J268,0)</f>
        <v>0</v>
      </c>
      <c r="BI268" s="152">
        <f>IF(N268="nulová",J268,0)</f>
        <v>0</v>
      </c>
      <c r="BJ268" s="17" t="s">
        <v>80</v>
      </c>
      <c r="BK268" s="152">
        <f>ROUND(I268*H268,2)</f>
        <v>0</v>
      </c>
      <c r="BL268" s="17" t="s">
        <v>165</v>
      </c>
      <c r="BM268" s="151" t="s">
        <v>933</v>
      </c>
    </row>
    <row r="269" spans="1:65" s="2" customFormat="1" ht="39" x14ac:dyDescent="0.2">
      <c r="A269" s="29"/>
      <c r="B269" s="30"/>
      <c r="C269" s="29"/>
      <c r="D269" s="153" t="s">
        <v>167</v>
      </c>
      <c r="E269" s="29"/>
      <c r="F269" s="154" t="s">
        <v>934</v>
      </c>
      <c r="G269" s="29"/>
      <c r="H269" s="29"/>
      <c r="I269" s="29"/>
      <c r="J269" s="29"/>
      <c r="K269" s="29"/>
      <c r="L269" s="30"/>
      <c r="M269" s="155"/>
      <c r="N269" s="156"/>
      <c r="O269" s="55"/>
      <c r="P269" s="55"/>
      <c r="Q269" s="55"/>
      <c r="R269" s="55"/>
      <c r="S269" s="55"/>
      <c r="T269" s="56"/>
      <c r="U269" s="29"/>
      <c r="V269" s="29"/>
      <c r="W269" s="29"/>
      <c r="X269" s="29"/>
      <c r="Y269" s="29"/>
      <c r="Z269" s="29"/>
      <c r="AA269" s="29"/>
      <c r="AB269" s="29"/>
      <c r="AC269" s="29"/>
      <c r="AD269" s="29"/>
      <c r="AE269" s="29"/>
      <c r="AT269" s="17" t="s">
        <v>167</v>
      </c>
      <c r="AU269" s="17" t="s">
        <v>82</v>
      </c>
    </row>
    <row r="270" spans="1:65" s="14" customFormat="1" ht="22.5" x14ac:dyDescent="0.2">
      <c r="B270" s="163"/>
      <c r="D270" s="153" t="s">
        <v>169</v>
      </c>
      <c r="E270" s="164" t="s">
        <v>1</v>
      </c>
      <c r="F270" s="165" t="s">
        <v>935</v>
      </c>
      <c r="H270" s="166">
        <v>1680</v>
      </c>
      <c r="L270" s="163"/>
      <c r="M270" s="167"/>
      <c r="N270" s="168"/>
      <c r="O270" s="168"/>
      <c r="P270" s="168"/>
      <c r="Q270" s="168"/>
      <c r="R270" s="168"/>
      <c r="S270" s="168"/>
      <c r="T270" s="169"/>
      <c r="AT270" s="164" t="s">
        <v>169</v>
      </c>
      <c r="AU270" s="164" t="s">
        <v>82</v>
      </c>
      <c r="AV270" s="14" t="s">
        <v>82</v>
      </c>
      <c r="AW270" s="14" t="s">
        <v>171</v>
      </c>
      <c r="AX270" s="14" t="s">
        <v>80</v>
      </c>
      <c r="AY270" s="164" t="s">
        <v>157</v>
      </c>
    </row>
    <row r="271" spans="1:65" s="12" customFormat="1" ht="25.9" customHeight="1" x14ac:dyDescent="0.2">
      <c r="B271" s="128"/>
      <c r="D271" s="129" t="s">
        <v>71</v>
      </c>
      <c r="E271" s="130" t="s">
        <v>325</v>
      </c>
      <c r="F271" s="130" t="s">
        <v>326</v>
      </c>
      <c r="J271" s="131">
        <f>BK271</f>
        <v>0</v>
      </c>
      <c r="L271" s="128"/>
      <c r="M271" s="132"/>
      <c r="N271" s="133"/>
      <c r="O271" s="133"/>
      <c r="P271" s="134">
        <f>SUM(P272:P318)</f>
        <v>0</v>
      </c>
      <c r="Q271" s="133"/>
      <c r="R271" s="134">
        <f>SUM(R272:R318)</f>
        <v>0</v>
      </c>
      <c r="S271" s="133"/>
      <c r="T271" s="135">
        <f>SUM(T272:T318)</f>
        <v>0</v>
      </c>
      <c r="AR271" s="129" t="s">
        <v>165</v>
      </c>
      <c r="AT271" s="136" t="s">
        <v>71</v>
      </c>
      <c r="AU271" s="136" t="s">
        <v>72</v>
      </c>
      <c r="AY271" s="129" t="s">
        <v>157</v>
      </c>
      <c r="BK271" s="137">
        <f>SUM(BK272:BK318)</f>
        <v>0</v>
      </c>
    </row>
    <row r="272" spans="1:65" s="2" customFormat="1" ht="156.75" customHeight="1" x14ac:dyDescent="0.2">
      <c r="A272" s="29"/>
      <c r="B272" s="140"/>
      <c r="C272" s="141" t="s">
        <v>413</v>
      </c>
      <c r="D272" s="141" t="s">
        <v>160</v>
      </c>
      <c r="E272" s="142" t="s">
        <v>328</v>
      </c>
      <c r="F272" s="143" t="s">
        <v>329</v>
      </c>
      <c r="G272" s="144" t="s">
        <v>186</v>
      </c>
      <c r="H272" s="145">
        <v>4679.1540000000005</v>
      </c>
      <c r="I272" s="146"/>
      <c r="J272" s="146">
        <f>ROUND(I272*H272,2)</f>
        <v>0</v>
      </c>
      <c r="K272" s="143" t="s">
        <v>330</v>
      </c>
      <c r="L272" s="30"/>
      <c r="M272" s="147" t="s">
        <v>1</v>
      </c>
      <c r="N272" s="148" t="s">
        <v>37</v>
      </c>
      <c r="O272" s="149">
        <v>0</v>
      </c>
      <c r="P272" s="149">
        <f>O272*H272</f>
        <v>0</v>
      </c>
      <c r="Q272" s="149">
        <v>0</v>
      </c>
      <c r="R272" s="149">
        <f>Q272*H272</f>
        <v>0</v>
      </c>
      <c r="S272" s="149">
        <v>0</v>
      </c>
      <c r="T272" s="150">
        <f>S272*H272</f>
        <v>0</v>
      </c>
      <c r="U272" s="29"/>
      <c r="V272" s="29"/>
      <c r="W272" s="29"/>
      <c r="X272" s="29"/>
      <c r="Y272" s="29"/>
      <c r="Z272" s="29"/>
      <c r="AA272" s="29"/>
      <c r="AB272" s="29"/>
      <c r="AC272" s="29"/>
      <c r="AD272" s="29"/>
      <c r="AE272" s="29"/>
      <c r="AR272" s="151" t="s">
        <v>331</v>
      </c>
      <c r="AT272" s="151" t="s">
        <v>160</v>
      </c>
      <c r="AU272" s="151" t="s">
        <v>80</v>
      </c>
      <c r="AY272" s="17" t="s">
        <v>157</v>
      </c>
      <c r="BE272" s="152">
        <f>IF(N272="základní",J272,0)</f>
        <v>0</v>
      </c>
      <c r="BF272" s="152">
        <f>IF(N272="snížená",J272,0)</f>
        <v>0</v>
      </c>
      <c r="BG272" s="152">
        <f>IF(N272="zákl. přenesená",J272,0)</f>
        <v>0</v>
      </c>
      <c r="BH272" s="152">
        <f>IF(N272="sníž. přenesená",J272,0)</f>
        <v>0</v>
      </c>
      <c r="BI272" s="152">
        <f>IF(N272="nulová",J272,0)</f>
        <v>0</v>
      </c>
      <c r="BJ272" s="17" t="s">
        <v>80</v>
      </c>
      <c r="BK272" s="152">
        <f>ROUND(I272*H272,2)</f>
        <v>0</v>
      </c>
      <c r="BL272" s="17" t="s">
        <v>331</v>
      </c>
      <c r="BM272" s="151" t="s">
        <v>936</v>
      </c>
    </row>
    <row r="273" spans="1:65" s="2" customFormat="1" ht="87.75" x14ac:dyDescent="0.2">
      <c r="A273" s="29"/>
      <c r="B273" s="30"/>
      <c r="C273" s="29"/>
      <c r="D273" s="153" t="s">
        <v>167</v>
      </c>
      <c r="E273" s="29"/>
      <c r="F273" s="154" t="s">
        <v>333</v>
      </c>
      <c r="G273" s="29"/>
      <c r="H273" s="29"/>
      <c r="I273" s="29"/>
      <c r="J273" s="29"/>
      <c r="K273" s="29"/>
      <c r="L273" s="30"/>
      <c r="M273" s="155"/>
      <c r="N273" s="156"/>
      <c r="O273" s="55"/>
      <c r="P273" s="55"/>
      <c r="Q273" s="55"/>
      <c r="R273" s="55"/>
      <c r="S273" s="55"/>
      <c r="T273" s="56"/>
      <c r="U273" s="29"/>
      <c r="V273" s="29"/>
      <c r="W273" s="29"/>
      <c r="X273" s="29"/>
      <c r="Y273" s="29"/>
      <c r="Z273" s="29"/>
      <c r="AA273" s="29"/>
      <c r="AB273" s="29"/>
      <c r="AC273" s="29"/>
      <c r="AD273" s="29"/>
      <c r="AE273" s="29"/>
      <c r="AT273" s="17" t="s">
        <v>167</v>
      </c>
      <c r="AU273" s="17" t="s">
        <v>80</v>
      </c>
    </row>
    <row r="274" spans="1:65" s="13" customFormat="1" x14ac:dyDescent="0.2">
      <c r="B274" s="157"/>
      <c r="D274" s="153" t="s">
        <v>169</v>
      </c>
      <c r="E274" s="158" t="s">
        <v>1</v>
      </c>
      <c r="F274" s="159" t="s">
        <v>937</v>
      </c>
      <c r="H274" s="158" t="s">
        <v>1</v>
      </c>
      <c r="L274" s="157"/>
      <c r="M274" s="160"/>
      <c r="N274" s="161"/>
      <c r="O274" s="161"/>
      <c r="P274" s="161"/>
      <c r="Q274" s="161"/>
      <c r="R274" s="161"/>
      <c r="S274" s="161"/>
      <c r="T274" s="162"/>
      <c r="AT274" s="158" t="s">
        <v>169</v>
      </c>
      <c r="AU274" s="158" t="s">
        <v>80</v>
      </c>
      <c r="AV274" s="13" t="s">
        <v>80</v>
      </c>
      <c r="AW274" s="13" t="s">
        <v>171</v>
      </c>
      <c r="AX274" s="13" t="s">
        <v>72</v>
      </c>
      <c r="AY274" s="158" t="s">
        <v>157</v>
      </c>
    </row>
    <row r="275" spans="1:65" s="14" customFormat="1" ht="22.5" x14ac:dyDescent="0.2">
      <c r="B275" s="163"/>
      <c r="D275" s="153" t="s">
        <v>169</v>
      </c>
      <c r="E275" s="164" t="s">
        <v>1</v>
      </c>
      <c r="F275" s="165" t="s">
        <v>938</v>
      </c>
      <c r="H275" s="166">
        <v>1025.154</v>
      </c>
      <c r="L275" s="163"/>
      <c r="M275" s="167"/>
      <c r="N275" s="168"/>
      <c r="O275" s="168"/>
      <c r="P275" s="168"/>
      <c r="Q275" s="168"/>
      <c r="R275" s="168"/>
      <c r="S275" s="168"/>
      <c r="T275" s="169"/>
      <c r="AT275" s="164" t="s">
        <v>169</v>
      </c>
      <c r="AU275" s="164" t="s">
        <v>80</v>
      </c>
      <c r="AV275" s="14" t="s">
        <v>82</v>
      </c>
      <c r="AW275" s="14" t="s">
        <v>171</v>
      </c>
      <c r="AX275" s="14" t="s">
        <v>72</v>
      </c>
      <c r="AY275" s="164" t="s">
        <v>157</v>
      </c>
    </row>
    <row r="276" spans="1:65" s="14" customFormat="1" ht="22.5" x14ac:dyDescent="0.2">
      <c r="B276" s="163"/>
      <c r="D276" s="153" t="s">
        <v>169</v>
      </c>
      <c r="E276" s="164" t="s">
        <v>1</v>
      </c>
      <c r="F276" s="165" t="s">
        <v>939</v>
      </c>
      <c r="H276" s="166">
        <v>3654</v>
      </c>
      <c r="L276" s="163"/>
      <c r="M276" s="167"/>
      <c r="N276" s="168"/>
      <c r="O276" s="168"/>
      <c r="P276" s="168"/>
      <c r="Q276" s="168"/>
      <c r="R276" s="168"/>
      <c r="S276" s="168"/>
      <c r="T276" s="169"/>
      <c r="AT276" s="164" t="s">
        <v>169</v>
      </c>
      <c r="AU276" s="164" t="s">
        <v>80</v>
      </c>
      <c r="AV276" s="14" t="s">
        <v>82</v>
      </c>
      <c r="AW276" s="14" t="s">
        <v>171</v>
      </c>
      <c r="AX276" s="14" t="s">
        <v>72</v>
      </c>
      <c r="AY276" s="164" t="s">
        <v>157</v>
      </c>
    </row>
    <row r="277" spans="1:65" s="15" customFormat="1" x14ac:dyDescent="0.2">
      <c r="B277" s="170"/>
      <c r="D277" s="153" t="s">
        <v>169</v>
      </c>
      <c r="E277" s="171" t="s">
        <v>1</v>
      </c>
      <c r="F277" s="172" t="s">
        <v>175</v>
      </c>
      <c r="H277" s="173">
        <v>4679.1540000000005</v>
      </c>
      <c r="L277" s="170"/>
      <c r="M277" s="174"/>
      <c r="N277" s="175"/>
      <c r="O277" s="175"/>
      <c r="P277" s="175"/>
      <c r="Q277" s="175"/>
      <c r="R277" s="175"/>
      <c r="S277" s="175"/>
      <c r="T277" s="176"/>
      <c r="AT277" s="171" t="s">
        <v>169</v>
      </c>
      <c r="AU277" s="171" t="s">
        <v>80</v>
      </c>
      <c r="AV277" s="15" t="s">
        <v>165</v>
      </c>
      <c r="AW277" s="15" t="s">
        <v>171</v>
      </c>
      <c r="AX277" s="15" t="s">
        <v>80</v>
      </c>
      <c r="AY277" s="171" t="s">
        <v>157</v>
      </c>
    </row>
    <row r="278" spans="1:65" s="2" customFormat="1" ht="156.75" customHeight="1" x14ac:dyDescent="0.2">
      <c r="A278" s="29"/>
      <c r="B278" s="140"/>
      <c r="C278" s="141" t="s">
        <v>418</v>
      </c>
      <c r="D278" s="141" t="s">
        <v>160</v>
      </c>
      <c r="E278" s="142" t="s">
        <v>633</v>
      </c>
      <c r="F278" s="143" t="s">
        <v>940</v>
      </c>
      <c r="G278" s="144" t="s">
        <v>186</v>
      </c>
      <c r="H278" s="145">
        <v>4754.0379999999996</v>
      </c>
      <c r="I278" s="146"/>
      <c r="J278" s="146">
        <f>ROUND(I278*H278,2)</f>
        <v>0</v>
      </c>
      <c r="K278" s="143" t="s">
        <v>330</v>
      </c>
      <c r="L278" s="30"/>
      <c r="M278" s="147" t="s">
        <v>1</v>
      </c>
      <c r="N278" s="148" t="s">
        <v>37</v>
      </c>
      <c r="O278" s="149">
        <v>0</v>
      </c>
      <c r="P278" s="149">
        <f>O278*H278</f>
        <v>0</v>
      </c>
      <c r="Q278" s="149">
        <v>0</v>
      </c>
      <c r="R278" s="149">
        <f>Q278*H278</f>
        <v>0</v>
      </c>
      <c r="S278" s="149">
        <v>0</v>
      </c>
      <c r="T278" s="150">
        <f>S278*H278</f>
        <v>0</v>
      </c>
      <c r="U278" s="29"/>
      <c r="V278" s="29"/>
      <c r="W278" s="29"/>
      <c r="X278" s="29"/>
      <c r="Y278" s="29"/>
      <c r="Z278" s="29"/>
      <c r="AA278" s="29"/>
      <c r="AB278" s="29"/>
      <c r="AC278" s="29"/>
      <c r="AD278" s="29"/>
      <c r="AE278" s="29"/>
      <c r="AR278" s="151" t="s">
        <v>331</v>
      </c>
      <c r="AT278" s="151" t="s">
        <v>160</v>
      </c>
      <c r="AU278" s="151" t="s">
        <v>80</v>
      </c>
      <c r="AY278" s="17" t="s">
        <v>157</v>
      </c>
      <c r="BE278" s="152">
        <f>IF(N278="základní",J278,0)</f>
        <v>0</v>
      </c>
      <c r="BF278" s="152">
        <f>IF(N278="snížená",J278,0)</f>
        <v>0</v>
      </c>
      <c r="BG278" s="152">
        <f>IF(N278="zákl. přenesená",J278,0)</f>
        <v>0</v>
      </c>
      <c r="BH278" s="152">
        <f>IF(N278="sníž. přenesená",J278,0)</f>
        <v>0</v>
      </c>
      <c r="BI278" s="152">
        <f>IF(N278="nulová",J278,0)</f>
        <v>0</v>
      </c>
      <c r="BJ278" s="17" t="s">
        <v>80</v>
      </c>
      <c r="BK278" s="152">
        <f>ROUND(I278*H278,2)</f>
        <v>0</v>
      </c>
      <c r="BL278" s="17" t="s">
        <v>331</v>
      </c>
      <c r="BM278" s="151" t="s">
        <v>941</v>
      </c>
    </row>
    <row r="279" spans="1:65" s="2" customFormat="1" ht="87.75" x14ac:dyDescent="0.2">
      <c r="A279" s="29"/>
      <c r="B279" s="30"/>
      <c r="C279" s="29"/>
      <c r="D279" s="153" t="s">
        <v>167</v>
      </c>
      <c r="E279" s="29"/>
      <c r="F279" s="154" t="s">
        <v>333</v>
      </c>
      <c r="G279" s="29"/>
      <c r="H279" s="29"/>
      <c r="I279" s="29"/>
      <c r="J279" s="29"/>
      <c r="K279" s="29"/>
      <c r="L279" s="30"/>
      <c r="M279" s="155"/>
      <c r="N279" s="156"/>
      <c r="O279" s="55"/>
      <c r="P279" s="55"/>
      <c r="Q279" s="55"/>
      <c r="R279" s="55"/>
      <c r="S279" s="55"/>
      <c r="T279" s="56"/>
      <c r="U279" s="29"/>
      <c r="V279" s="29"/>
      <c r="W279" s="29"/>
      <c r="X279" s="29"/>
      <c r="Y279" s="29"/>
      <c r="Z279" s="29"/>
      <c r="AA279" s="29"/>
      <c r="AB279" s="29"/>
      <c r="AC279" s="29"/>
      <c r="AD279" s="29"/>
      <c r="AE279" s="29"/>
      <c r="AT279" s="17" t="s">
        <v>167</v>
      </c>
      <c r="AU279" s="17" t="s">
        <v>80</v>
      </c>
    </row>
    <row r="280" spans="1:65" s="13" customFormat="1" x14ac:dyDescent="0.2">
      <c r="B280" s="157"/>
      <c r="D280" s="153" t="s">
        <v>169</v>
      </c>
      <c r="E280" s="158" t="s">
        <v>1</v>
      </c>
      <c r="F280" s="159" t="s">
        <v>942</v>
      </c>
      <c r="H280" s="158" t="s">
        <v>1</v>
      </c>
      <c r="L280" s="157"/>
      <c r="M280" s="160"/>
      <c r="N280" s="161"/>
      <c r="O280" s="161"/>
      <c r="P280" s="161"/>
      <c r="Q280" s="161"/>
      <c r="R280" s="161"/>
      <c r="S280" s="161"/>
      <c r="T280" s="162"/>
      <c r="AT280" s="158" t="s">
        <v>169</v>
      </c>
      <c r="AU280" s="158" t="s">
        <v>80</v>
      </c>
      <c r="AV280" s="13" t="s">
        <v>80</v>
      </c>
      <c r="AW280" s="13" t="s">
        <v>171</v>
      </c>
      <c r="AX280" s="13" t="s">
        <v>72</v>
      </c>
      <c r="AY280" s="158" t="s">
        <v>157</v>
      </c>
    </row>
    <row r="281" spans="1:65" s="14" customFormat="1" ht="22.5" x14ac:dyDescent="0.2">
      <c r="B281" s="163"/>
      <c r="D281" s="153" t="s">
        <v>169</v>
      </c>
      <c r="E281" s="164" t="s">
        <v>1</v>
      </c>
      <c r="F281" s="165" t="s">
        <v>943</v>
      </c>
      <c r="H281" s="166">
        <v>1025.154</v>
      </c>
      <c r="L281" s="163"/>
      <c r="M281" s="167"/>
      <c r="N281" s="168"/>
      <c r="O281" s="168"/>
      <c r="P281" s="168"/>
      <c r="Q281" s="168"/>
      <c r="R281" s="168"/>
      <c r="S281" s="168"/>
      <c r="T281" s="169"/>
      <c r="AT281" s="164" t="s">
        <v>169</v>
      </c>
      <c r="AU281" s="164" t="s">
        <v>80</v>
      </c>
      <c r="AV281" s="14" t="s">
        <v>82</v>
      </c>
      <c r="AW281" s="14" t="s">
        <v>171</v>
      </c>
      <c r="AX281" s="14" t="s">
        <v>72</v>
      </c>
      <c r="AY281" s="164" t="s">
        <v>157</v>
      </c>
    </row>
    <row r="282" spans="1:65" s="14" customFormat="1" ht="22.5" x14ac:dyDescent="0.2">
      <c r="B282" s="163"/>
      <c r="D282" s="153" t="s">
        <v>169</v>
      </c>
      <c r="E282" s="164" t="s">
        <v>1</v>
      </c>
      <c r="F282" s="165" t="s">
        <v>939</v>
      </c>
      <c r="H282" s="166">
        <v>3654</v>
      </c>
      <c r="L282" s="163"/>
      <c r="M282" s="167"/>
      <c r="N282" s="168"/>
      <c r="O282" s="168"/>
      <c r="P282" s="168"/>
      <c r="Q282" s="168"/>
      <c r="R282" s="168"/>
      <c r="S282" s="168"/>
      <c r="T282" s="169"/>
      <c r="AT282" s="164" t="s">
        <v>169</v>
      </c>
      <c r="AU282" s="164" t="s">
        <v>80</v>
      </c>
      <c r="AV282" s="14" t="s">
        <v>82</v>
      </c>
      <c r="AW282" s="14" t="s">
        <v>171</v>
      </c>
      <c r="AX282" s="14" t="s">
        <v>72</v>
      </c>
      <c r="AY282" s="164" t="s">
        <v>157</v>
      </c>
    </row>
    <row r="283" spans="1:65" s="14" customFormat="1" ht="22.5" x14ac:dyDescent="0.2">
      <c r="B283" s="163"/>
      <c r="D283" s="153" t="s">
        <v>169</v>
      </c>
      <c r="E283" s="164" t="s">
        <v>1</v>
      </c>
      <c r="F283" s="165" t="s">
        <v>944</v>
      </c>
      <c r="H283" s="166">
        <v>74.884</v>
      </c>
      <c r="L283" s="163"/>
      <c r="M283" s="167"/>
      <c r="N283" s="168"/>
      <c r="O283" s="168"/>
      <c r="P283" s="168"/>
      <c r="Q283" s="168"/>
      <c r="R283" s="168"/>
      <c r="S283" s="168"/>
      <c r="T283" s="169"/>
      <c r="AT283" s="164" t="s">
        <v>169</v>
      </c>
      <c r="AU283" s="164" t="s">
        <v>80</v>
      </c>
      <c r="AV283" s="14" t="s">
        <v>82</v>
      </c>
      <c r="AW283" s="14" t="s">
        <v>171</v>
      </c>
      <c r="AX283" s="14" t="s">
        <v>72</v>
      </c>
      <c r="AY283" s="164" t="s">
        <v>157</v>
      </c>
    </row>
    <row r="284" spans="1:65" s="15" customFormat="1" x14ac:dyDescent="0.2">
      <c r="B284" s="170"/>
      <c r="D284" s="153" t="s">
        <v>169</v>
      </c>
      <c r="E284" s="171" t="s">
        <v>1</v>
      </c>
      <c r="F284" s="172" t="s">
        <v>175</v>
      </c>
      <c r="H284" s="173">
        <v>4754.0380000000005</v>
      </c>
      <c r="L284" s="170"/>
      <c r="M284" s="174"/>
      <c r="N284" s="175"/>
      <c r="O284" s="175"/>
      <c r="P284" s="175"/>
      <c r="Q284" s="175"/>
      <c r="R284" s="175"/>
      <c r="S284" s="175"/>
      <c r="T284" s="176"/>
      <c r="AT284" s="171" t="s">
        <v>169</v>
      </c>
      <c r="AU284" s="171" t="s">
        <v>80</v>
      </c>
      <c r="AV284" s="15" t="s">
        <v>165</v>
      </c>
      <c r="AW284" s="15" t="s">
        <v>171</v>
      </c>
      <c r="AX284" s="15" t="s">
        <v>80</v>
      </c>
      <c r="AY284" s="171" t="s">
        <v>157</v>
      </c>
    </row>
    <row r="285" spans="1:65" s="2" customFormat="1" ht="156.75" customHeight="1" x14ac:dyDescent="0.2">
      <c r="A285" s="29"/>
      <c r="B285" s="140"/>
      <c r="C285" s="141" t="s">
        <v>422</v>
      </c>
      <c r="D285" s="141" t="s">
        <v>160</v>
      </c>
      <c r="E285" s="142" t="s">
        <v>336</v>
      </c>
      <c r="F285" s="143" t="s">
        <v>337</v>
      </c>
      <c r="G285" s="144" t="s">
        <v>186</v>
      </c>
      <c r="H285" s="145">
        <v>1164.3789999999999</v>
      </c>
      <c r="I285" s="146"/>
      <c r="J285" s="146">
        <f>ROUND(I285*H285,2)</f>
        <v>0</v>
      </c>
      <c r="K285" s="143" t="s">
        <v>330</v>
      </c>
      <c r="L285" s="30"/>
      <c r="M285" s="147" t="s">
        <v>1</v>
      </c>
      <c r="N285" s="148" t="s">
        <v>37</v>
      </c>
      <c r="O285" s="149">
        <v>0</v>
      </c>
      <c r="P285" s="149">
        <f>O285*H285</f>
        <v>0</v>
      </c>
      <c r="Q285" s="149">
        <v>0</v>
      </c>
      <c r="R285" s="149">
        <f>Q285*H285</f>
        <v>0</v>
      </c>
      <c r="S285" s="149">
        <v>0</v>
      </c>
      <c r="T285" s="150">
        <f>S285*H285</f>
        <v>0</v>
      </c>
      <c r="U285" s="29"/>
      <c r="V285" s="29"/>
      <c r="W285" s="29"/>
      <c r="X285" s="29"/>
      <c r="Y285" s="29"/>
      <c r="Z285" s="29"/>
      <c r="AA285" s="29"/>
      <c r="AB285" s="29"/>
      <c r="AC285" s="29"/>
      <c r="AD285" s="29"/>
      <c r="AE285" s="29"/>
      <c r="AR285" s="151" t="s">
        <v>331</v>
      </c>
      <c r="AT285" s="151" t="s">
        <v>160</v>
      </c>
      <c r="AU285" s="151" t="s">
        <v>80</v>
      </c>
      <c r="AY285" s="17" t="s">
        <v>157</v>
      </c>
      <c r="BE285" s="152">
        <f>IF(N285="základní",J285,0)</f>
        <v>0</v>
      </c>
      <c r="BF285" s="152">
        <f>IF(N285="snížená",J285,0)</f>
        <v>0</v>
      </c>
      <c r="BG285" s="152">
        <f>IF(N285="zákl. přenesená",J285,0)</f>
        <v>0</v>
      </c>
      <c r="BH285" s="152">
        <f>IF(N285="sníž. přenesená",J285,0)</f>
        <v>0</v>
      </c>
      <c r="BI285" s="152">
        <f>IF(N285="nulová",J285,0)</f>
        <v>0</v>
      </c>
      <c r="BJ285" s="17" t="s">
        <v>80</v>
      </c>
      <c r="BK285" s="152">
        <f>ROUND(I285*H285,2)</f>
        <v>0</v>
      </c>
      <c r="BL285" s="17" t="s">
        <v>331</v>
      </c>
      <c r="BM285" s="151" t="s">
        <v>945</v>
      </c>
    </row>
    <row r="286" spans="1:65" s="2" customFormat="1" ht="87.75" x14ac:dyDescent="0.2">
      <c r="A286" s="29"/>
      <c r="B286" s="30"/>
      <c r="C286" s="29"/>
      <c r="D286" s="153" t="s">
        <v>167</v>
      </c>
      <c r="E286" s="29"/>
      <c r="F286" s="154" t="s">
        <v>333</v>
      </c>
      <c r="G286" s="29"/>
      <c r="H286" s="29"/>
      <c r="I286" s="29"/>
      <c r="J286" s="29"/>
      <c r="K286" s="29"/>
      <c r="L286" s="30"/>
      <c r="M286" s="155"/>
      <c r="N286" s="156"/>
      <c r="O286" s="55"/>
      <c r="P286" s="55"/>
      <c r="Q286" s="55"/>
      <c r="R286" s="55"/>
      <c r="S286" s="55"/>
      <c r="T286" s="56"/>
      <c r="U286" s="29"/>
      <c r="V286" s="29"/>
      <c r="W286" s="29"/>
      <c r="X286" s="29"/>
      <c r="Y286" s="29"/>
      <c r="Z286" s="29"/>
      <c r="AA286" s="29"/>
      <c r="AB286" s="29"/>
      <c r="AC286" s="29"/>
      <c r="AD286" s="29"/>
      <c r="AE286" s="29"/>
      <c r="AT286" s="17" t="s">
        <v>167</v>
      </c>
      <c r="AU286" s="17" t="s">
        <v>80</v>
      </c>
    </row>
    <row r="287" spans="1:65" s="14" customFormat="1" x14ac:dyDescent="0.2">
      <c r="B287" s="163"/>
      <c r="D287" s="153" t="s">
        <v>169</v>
      </c>
      <c r="E287" s="164" t="s">
        <v>1</v>
      </c>
      <c r="F287" s="165" t="s">
        <v>946</v>
      </c>
      <c r="H287" s="166">
        <v>1094.6469999999999</v>
      </c>
      <c r="L287" s="163"/>
      <c r="M287" s="167"/>
      <c r="N287" s="168"/>
      <c r="O287" s="168"/>
      <c r="P287" s="168"/>
      <c r="Q287" s="168"/>
      <c r="R287" s="168"/>
      <c r="S287" s="168"/>
      <c r="T287" s="169"/>
      <c r="AT287" s="164" t="s">
        <v>169</v>
      </c>
      <c r="AU287" s="164" t="s">
        <v>80</v>
      </c>
      <c r="AV287" s="14" t="s">
        <v>82</v>
      </c>
      <c r="AW287" s="14" t="s">
        <v>171</v>
      </c>
      <c r="AX287" s="14" t="s">
        <v>72</v>
      </c>
      <c r="AY287" s="164" t="s">
        <v>157</v>
      </c>
    </row>
    <row r="288" spans="1:65" s="14" customFormat="1" x14ac:dyDescent="0.2">
      <c r="B288" s="163"/>
      <c r="D288" s="153" t="s">
        <v>169</v>
      </c>
      <c r="E288" s="164" t="s">
        <v>1</v>
      </c>
      <c r="F288" s="165" t="s">
        <v>947</v>
      </c>
      <c r="H288" s="166">
        <v>60.515999999999998</v>
      </c>
      <c r="L288" s="163"/>
      <c r="M288" s="167"/>
      <c r="N288" s="168"/>
      <c r="O288" s="168"/>
      <c r="P288" s="168"/>
      <c r="Q288" s="168"/>
      <c r="R288" s="168"/>
      <c r="S288" s="168"/>
      <c r="T288" s="169"/>
      <c r="AT288" s="164" t="s">
        <v>169</v>
      </c>
      <c r="AU288" s="164" t="s">
        <v>80</v>
      </c>
      <c r="AV288" s="14" t="s">
        <v>82</v>
      </c>
      <c r="AW288" s="14" t="s">
        <v>171</v>
      </c>
      <c r="AX288" s="14" t="s">
        <v>72</v>
      </c>
      <c r="AY288" s="164" t="s">
        <v>157</v>
      </c>
    </row>
    <row r="289" spans="1:65" s="14" customFormat="1" x14ac:dyDescent="0.2">
      <c r="B289" s="163"/>
      <c r="D289" s="153" t="s">
        <v>169</v>
      </c>
      <c r="E289" s="164" t="s">
        <v>1</v>
      </c>
      <c r="F289" s="165" t="s">
        <v>948</v>
      </c>
      <c r="H289" s="166">
        <v>9.2159999999999993</v>
      </c>
      <c r="L289" s="163"/>
      <c r="M289" s="167"/>
      <c r="N289" s="168"/>
      <c r="O289" s="168"/>
      <c r="P289" s="168"/>
      <c r="Q289" s="168"/>
      <c r="R289" s="168"/>
      <c r="S289" s="168"/>
      <c r="T289" s="169"/>
      <c r="AT289" s="164" t="s">
        <v>169</v>
      </c>
      <c r="AU289" s="164" t="s">
        <v>80</v>
      </c>
      <c r="AV289" s="14" t="s">
        <v>82</v>
      </c>
      <c r="AW289" s="14" t="s">
        <v>171</v>
      </c>
      <c r="AX289" s="14" t="s">
        <v>72</v>
      </c>
      <c r="AY289" s="164" t="s">
        <v>157</v>
      </c>
    </row>
    <row r="290" spans="1:65" s="15" customFormat="1" x14ac:dyDescent="0.2">
      <c r="B290" s="170"/>
      <c r="D290" s="153" t="s">
        <v>169</v>
      </c>
      <c r="E290" s="171" t="s">
        <v>1</v>
      </c>
      <c r="F290" s="172" t="s">
        <v>175</v>
      </c>
      <c r="H290" s="173">
        <v>1164.3789999999999</v>
      </c>
      <c r="L290" s="170"/>
      <c r="M290" s="174"/>
      <c r="N290" s="175"/>
      <c r="O290" s="175"/>
      <c r="P290" s="175"/>
      <c r="Q290" s="175"/>
      <c r="R290" s="175"/>
      <c r="S290" s="175"/>
      <c r="T290" s="176"/>
      <c r="AT290" s="171" t="s">
        <v>169</v>
      </c>
      <c r="AU290" s="171" t="s">
        <v>80</v>
      </c>
      <c r="AV290" s="15" t="s">
        <v>165</v>
      </c>
      <c r="AW290" s="15" t="s">
        <v>171</v>
      </c>
      <c r="AX290" s="15" t="s">
        <v>80</v>
      </c>
      <c r="AY290" s="171" t="s">
        <v>157</v>
      </c>
    </row>
    <row r="291" spans="1:65" s="2" customFormat="1" ht="168" customHeight="1" x14ac:dyDescent="0.2">
      <c r="A291" s="29"/>
      <c r="B291" s="140"/>
      <c r="C291" s="141" t="s">
        <v>427</v>
      </c>
      <c r="D291" s="141" t="s">
        <v>160</v>
      </c>
      <c r="E291" s="142" t="s">
        <v>341</v>
      </c>
      <c r="F291" s="143" t="s">
        <v>342</v>
      </c>
      <c r="G291" s="144" t="s">
        <v>186</v>
      </c>
      <c r="H291" s="145">
        <v>577.70000000000005</v>
      </c>
      <c r="I291" s="146"/>
      <c r="J291" s="146">
        <f>ROUND(I291*H291,2)</f>
        <v>0</v>
      </c>
      <c r="K291" s="143" t="s">
        <v>330</v>
      </c>
      <c r="L291" s="30"/>
      <c r="M291" s="147" t="s">
        <v>1</v>
      </c>
      <c r="N291" s="148" t="s">
        <v>37</v>
      </c>
      <c r="O291" s="149">
        <v>0</v>
      </c>
      <c r="P291" s="149">
        <f>O291*H291</f>
        <v>0</v>
      </c>
      <c r="Q291" s="149">
        <v>0</v>
      </c>
      <c r="R291" s="149">
        <f>Q291*H291</f>
        <v>0</v>
      </c>
      <c r="S291" s="149">
        <v>0</v>
      </c>
      <c r="T291" s="150">
        <f>S291*H291</f>
        <v>0</v>
      </c>
      <c r="U291" s="29"/>
      <c r="V291" s="29"/>
      <c r="W291" s="29"/>
      <c r="X291" s="29"/>
      <c r="Y291" s="29"/>
      <c r="Z291" s="29"/>
      <c r="AA291" s="29"/>
      <c r="AB291" s="29"/>
      <c r="AC291" s="29"/>
      <c r="AD291" s="29"/>
      <c r="AE291" s="29"/>
      <c r="AR291" s="151" t="s">
        <v>331</v>
      </c>
      <c r="AT291" s="151" t="s">
        <v>160</v>
      </c>
      <c r="AU291" s="151" t="s">
        <v>80</v>
      </c>
      <c r="AY291" s="17" t="s">
        <v>157</v>
      </c>
      <c r="BE291" s="152">
        <f>IF(N291="základní",J291,0)</f>
        <v>0</v>
      </c>
      <c r="BF291" s="152">
        <f>IF(N291="snížená",J291,0)</f>
        <v>0</v>
      </c>
      <c r="BG291" s="152">
        <f>IF(N291="zákl. přenesená",J291,0)</f>
        <v>0</v>
      </c>
      <c r="BH291" s="152">
        <f>IF(N291="sníž. přenesená",J291,0)</f>
        <v>0</v>
      </c>
      <c r="BI291" s="152">
        <f>IF(N291="nulová",J291,0)</f>
        <v>0</v>
      </c>
      <c r="BJ291" s="17" t="s">
        <v>80</v>
      </c>
      <c r="BK291" s="152">
        <f>ROUND(I291*H291,2)</f>
        <v>0</v>
      </c>
      <c r="BL291" s="17" t="s">
        <v>331</v>
      </c>
      <c r="BM291" s="151" t="s">
        <v>949</v>
      </c>
    </row>
    <row r="292" spans="1:65" s="2" customFormat="1" ht="87.75" x14ac:dyDescent="0.2">
      <c r="A292" s="29"/>
      <c r="B292" s="30"/>
      <c r="C292" s="29"/>
      <c r="D292" s="153" t="s">
        <v>167</v>
      </c>
      <c r="E292" s="29"/>
      <c r="F292" s="154" t="s">
        <v>333</v>
      </c>
      <c r="G292" s="29"/>
      <c r="H292" s="29"/>
      <c r="I292" s="29"/>
      <c r="J292" s="29"/>
      <c r="K292" s="29"/>
      <c r="L292" s="30"/>
      <c r="M292" s="155"/>
      <c r="N292" s="156"/>
      <c r="O292" s="55"/>
      <c r="P292" s="55"/>
      <c r="Q292" s="55"/>
      <c r="R292" s="55"/>
      <c r="S292" s="55"/>
      <c r="T292" s="56"/>
      <c r="U292" s="29"/>
      <c r="V292" s="29"/>
      <c r="W292" s="29"/>
      <c r="X292" s="29"/>
      <c r="Y292" s="29"/>
      <c r="Z292" s="29"/>
      <c r="AA292" s="29"/>
      <c r="AB292" s="29"/>
      <c r="AC292" s="29"/>
      <c r="AD292" s="29"/>
      <c r="AE292" s="29"/>
      <c r="AT292" s="17" t="s">
        <v>167</v>
      </c>
      <c r="AU292" s="17" t="s">
        <v>80</v>
      </c>
    </row>
    <row r="293" spans="1:65" s="14" customFormat="1" ht="22.5" x14ac:dyDescent="0.2">
      <c r="B293" s="163"/>
      <c r="D293" s="153" t="s">
        <v>169</v>
      </c>
      <c r="E293" s="164" t="s">
        <v>1</v>
      </c>
      <c r="F293" s="165" t="s">
        <v>950</v>
      </c>
      <c r="H293" s="166">
        <v>577.70000000000005</v>
      </c>
      <c r="L293" s="163"/>
      <c r="M293" s="167"/>
      <c r="N293" s="168"/>
      <c r="O293" s="168"/>
      <c r="P293" s="168"/>
      <c r="Q293" s="168"/>
      <c r="R293" s="168"/>
      <c r="S293" s="168"/>
      <c r="T293" s="169"/>
      <c r="AT293" s="164" t="s">
        <v>169</v>
      </c>
      <c r="AU293" s="164" t="s">
        <v>80</v>
      </c>
      <c r="AV293" s="14" t="s">
        <v>82</v>
      </c>
      <c r="AW293" s="14" t="s">
        <v>171</v>
      </c>
      <c r="AX293" s="14" t="s">
        <v>80</v>
      </c>
      <c r="AY293" s="164" t="s">
        <v>157</v>
      </c>
    </row>
    <row r="294" spans="1:65" s="2" customFormat="1" ht="168" customHeight="1" x14ac:dyDescent="0.2">
      <c r="A294" s="29"/>
      <c r="B294" s="140"/>
      <c r="C294" s="141" t="s">
        <v>433</v>
      </c>
      <c r="D294" s="141" t="s">
        <v>160</v>
      </c>
      <c r="E294" s="142" t="s">
        <v>362</v>
      </c>
      <c r="F294" s="143" t="s">
        <v>363</v>
      </c>
      <c r="G294" s="144" t="s">
        <v>186</v>
      </c>
      <c r="H294" s="145">
        <v>77.751999999999995</v>
      </c>
      <c r="I294" s="146"/>
      <c r="J294" s="146">
        <f>ROUND(I294*H294,2)</f>
        <v>0</v>
      </c>
      <c r="K294" s="143" t="s">
        <v>330</v>
      </c>
      <c r="L294" s="30"/>
      <c r="M294" s="147" t="s">
        <v>1</v>
      </c>
      <c r="N294" s="148" t="s">
        <v>37</v>
      </c>
      <c r="O294" s="149">
        <v>0</v>
      </c>
      <c r="P294" s="149">
        <f>O294*H294</f>
        <v>0</v>
      </c>
      <c r="Q294" s="149">
        <v>0</v>
      </c>
      <c r="R294" s="149">
        <f>Q294*H294</f>
        <v>0</v>
      </c>
      <c r="S294" s="149">
        <v>0</v>
      </c>
      <c r="T294" s="150">
        <f>S294*H294</f>
        <v>0</v>
      </c>
      <c r="U294" s="29"/>
      <c r="V294" s="29"/>
      <c r="W294" s="29"/>
      <c r="X294" s="29"/>
      <c r="Y294" s="29"/>
      <c r="Z294" s="29"/>
      <c r="AA294" s="29"/>
      <c r="AB294" s="29"/>
      <c r="AC294" s="29"/>
      <c r="AD294" s="29"/>
      <c r="AE294" s="29"/>
      <c r="AR294" s="151" t="s">
        <v>331</v>
      </c>
      <c r="AT294" s="151" t="s">
        <v>160</v>
      </c>
      <c r="AU294" s="151" t="s">
        <v>80</v>
      </c>
      <c r="AY294" s="17" t="s">
        <v>157</v>
      </c>
      <c r="BE294" s="152">
        <f>IF(N294="základní",J294,0)</f>
        <v>0</v>
      </c>
      <c r="BF294" s="152">
        <f>IF(N294="snížená",J294,0)</f>
        <v>0</v>
      </c>
      <c r="BG294" s="152">
        <f>IF(N294="zákl. přenesená",J294,0)</f>
        <v>0</v>
      </c>
      <c r="BH294" s="152">
        <f>IF(N294="sníž. přenesená",J294,0)</f>
        <v>0</v>
      </c>
      <c r="BI294" s="152">
        <f>IF(N294="nulová",J294,0)</f>
        <v>0</v>
      </c>
      <c r="BJ294" s="17" t="s">
        <v>80</v>
      </c>
      <c r="BK294" s="152">
        <f>ROUND(I294*H294,2)</f>
        <v>0</v>
      </c>
      <c r="BL294" s="17" t="s">
        <v>331</v>
      </c>
      <c r="BM294" s="151" t="s">
        <v>951</v>
      </c>
    </row>
    <row r="295" spans="1:65" s="2" customFormat="1" ht="87.75" x14ac:dyDescent="0.2">
      <c r="A295" s="29"/>
      <c r="B295" s="30"/>
      <c r="C295" s="29"/>
      <c r="D295" s="153" t="s">
        <v>167</v>
      </c>
      <c r="E295" s="29"/>
      <c r="F295" s="154" t="s">
        <v>333</v>
      </c>
      <c r="G295" s="29"/>
      <c r="H295" s="29"/>
      <c r="I295" s="29"/>
      <c r="J295" s="29"/>
      <c r="K295" s="29"/>
      <c r="L295" s="30"/>
      <c r="M295" s="155"/>
      <c r="N295" s="156"/>
      <c r="O295" s="55"/>
      <c r="P295" s="55"/>
      <c r="Q295" s="55"/>
      <c r="R295" s="55"/>
      <c r="S295" s="55"/>
      <c r="T295" s="56"/>
      <c r="U295" s="29"/>
      <c r="V295" s="29"/>
      <c r="W295" s="29"/>
      <c r="X295" s="29"/>
      <c r="Y295" s="29"/>
      <c r="Z295" s="29"/>
      <c r="AA295" s="29"/>
      <c r="AB295" s="29"/>
      <c r="AC295" s="29"/>
      <c r="AD295" s="29"/>
      <c r="AE295" s="29"/>
      <c r="AT295" s="17" t="s">
        <v>167</v>
      </c>
      <c r="AU295" s="17" t="s">
        <v>80</v>
      </c>
    </row>
    <row r="296" spans="1:65" s="14" customFormat="1" ht="22.5" x14ac:dyDescent="0.2">
      <c r="B296" s="163"/>
      <c r="D296" s="153" t="s">
        <v>169</v>
      </c>
      <c r="E296" s="164" t="s">
        <v>1</v>
      </c>
      <c r="F296" s="165" t="s">
        <v>952</v>
      </c>
      <c r="H296" s="166">
        <v>29.799999999999997</v>
      </c>
      <c r="L296" s="163"/>
      <c r="M296" s="167"/>
      <c r="N296" s="168"/>
      <c r="O296" s="168"/>
      <c r="P296" s="168"/>
      <c r="Q296" s="168"/>
      <c r="R296" s="168"/>
      <c r="S296" s="168"/>
      <c r="T296" s="169"/>
      <c r="AT296" s="164" t="s">
        <v>169</v>
      </c>
      <c r="AU296" s="164" t="s">
        <v>80</v>
      </c>
      <c r="AV296" s="14" t="s">
        <v>82</v>
      </c>
      <c r="AW296" s="14" t="s">
        <v>171</v>
      </c>
      <c r="AX296" s="14" t="s">
        <v>72</v>
      </c>
      <c r="AY296" s="164" t="s">
        <v>157</v>
      </c>
    </row>
    <row r="297" spans="1:65" s="14" customFormat="1" ht="22.5" x14ac:dyDescent="0.2">
      <c r="B297" s="163"/>
      <c r="D297" s="153" t="s">
        <v>169</v>
      </c>
      <c r="E297" s="164" t="s">
        <v>1</v>
      </c>
      <c r="F297" s="165" t="s">
        <v>953</v>
      </c>
      <c r="H297" s="166">
        <v>47.952000000000005</v>
      </c>
      <c r="L297" s="163"/>
      <c r="M297" s="167"/>
      <c r="N297" s="168"/>
      <c r="O297" s="168"/>
      <c r="P297" s="168"/>
      <c r="Q297" s="168"/>
      <c r="R297" s="168"/>
      <c r="S297" s="168"/>
      <c r="T297" s="169"/>
      <c r="AT297" s="164" t="s">
        <v>169</v>
      </c>
      <c r="AU297" s="164" t="s">
        <v>80</v>
      </c>
      <c r="AV297" s="14" t="s">
        <v>82</v>
      </c>
      <c r="AW297" s="14" t="s">
        <v>171</v>
      </c>
      <c r="AX297" s="14" t="s">
        <v>72</v>
      </c>
      <c r="AY297" s="164" t="s">
        <v>157</v>
      </c>
    </row>
    <row r="298" spans="1:65" s="15" customFormat="1" x14ac:dyDescent="0.2">
      <c r="B298" s="170"/>
      <c r="D298" s="153" t="s">
        <v>169</v>
      </c>
      <c r="E298" s="171" t="s">
        <v>1</v>
      </c>
      <c r="F298" s="172" t="s">
        <v>175</v>
      </c>
      <c r="H298" s="173">
        <v>77.75200000000001</v>
      </c>
      <c r="L298" s="170"/>
      <c r="M298" s="174"/>
      <c r="N298" s="175"/>
      <c r="O298" s="175"/>
      <c r="P298" s="175"/>
      <c r="Q298" s="175"/>
      <c r="R298" s="175"/>
      <c r="S298" s="175"/>
      <c r="T298" s="176"/>
      <c r="AT298" s="171" t="s">
        <v>169</v>
      </c>
      <c r="AU298" s="171" t="s">
        <v>80</v>
      </c>
      <c r="AV298" s="15" t="s">
        <v>165</v>
      </c>
      <c r="AW298" s="15" t="s">
        <v>171</v>
      </c>
      <c r="AX298" s="15" t="s">
        <v>80</v>
      </c>
      <c r="AY298" s="171" t="s">
        <v>157</v>
      </c>
    </row>
    <row r="299" spans="1:65" s="2" customFormat="1" ht="84" x14ac:dyDescent="0.2">
      <c r="A299" s="29"/>
      <c r="B299" s="140"/>
      <c r="C299" s="141" t="s">
        <v>438</v>
      </c>
      <c r="D299" s="141" t="s">
        <v>160</v>
      </c>
      <c r="E299" s="142" t="s">
        <v>391</v>
      </c>
      <c r="F299" s="143" t="s">
        <v>954</v>
      </c>
      <c r="G299" s="144" t="s">
        <v>236</v>
      </c>
      <c r="H299" s="145">
        <v>6</v>
      </c>
      <c r="I299" s="146"/>
      <c r="J299" s="146">
        <f>ROUND(I299*H299,2)</f>
        <v>0</v>
      </c>
      <c r="K299" s="143" t="s">
        <v>164</v>
      </c>
      <c r="L299" s="30"/>
      <c r="M299" s="147" t="s">
        <v>1</v>
      </c>
      <c r="N299" s="148" t="s">
        <v>37</v>
      </c>
      <c r="O299" s="149">
        <v>0</v>
      </c>
      <c r="P299" s="149">
        <f>O299*H299</f>
        <v>0</v>
      </c>
      <c r="Q299" s="149">
        <v>0</v>
      </c>
      <c r="R299" s="149">
        <f>Q299*H299</f>
        <v>0</v>
      </c>
      <c r="S299" s="149">
        <v>0</v>
      </c>
      <c r="T299" s="150">
        <f>S299*H299</f>
        <v>0</v>
      </c>
      <c r="U299" s="29"/>
      <c r="V299" s="29"/>
      <c r="W299" s="29"/>
      <c r="X299" s="29"/>
      <c r="Y299" s="29"/>
      <c r="Z299" s="29"/>
      <c r="AA299" s="29"/>
      <c r="AB299" s="29"/>
      <c r="AC299" s="29"/>
      <c r="AD299" s="29"/>
      <c r="AE299" s="29"/>
      <c r="AR299" s="151" t="s">
        <v>331</v>
      </c>
      <c r="AT299" s="151" t="s">
        <v>160</v>
      </c>
      <c r="AU299" s="151" t="s">
        <v>80</v>
      </c>
      <c r="AY299" s="17" t="s">
        <v>157</v>
      </c>
      <c r="BE299" s="152">
        <f>IF(N299="základní",J299,0)</f>
        <v>0</v>
      </c>
      <c r="BF299" s="152">
        <f>IF(N299="snížená",J299,0)</f>
        <v>0</v>
      </c>
      <c r="BG299" s="152">
        <f>IF(N299="zákl. přenesená",J299,0)</f>
        <v>0</v>
      </c>
      <c r="BH299" s="152">
        <f>IF(N299="sníž. přenesená",J299,0)</f>
        <v>0</v>
      </c>
      <c r="BI299" s="152">
        <f>IF(N299="nulová",J299,0)</f>
        <v>0</v>
      </c>
      <c r="BJ299" s="17" t="s">
        <v>80</v>
      </c>
      <c r="BK299" s="152">
        <f>ROUND(I299*H299,2)</f>
        <v>0</v>
      </c>
      <c r="BL299" s="17" t="s">
        <v>331</v>
      </c>
      <c r="BM299" s="151" t="s">
        <v>955</v>
      </c>
    </row>
    <row r="300" spans="1:65" s="2" customFormat="1" ht="48.75" x14ac:dyDescent="0.2">
      <c r="A300" s="29"/>
      <c r="B300" s="30"/>
      <c r="C300" s="29"/>
      <c r="D300" s="153" t="s">
        <v>167</v>
      </c>
      <c r="E300" s="29"/>
      <c r="F300" s="154" t="s">
        <v>394</v>
      </c>
      <c r="G300" s="29"/>
      <c r="H300" s="29"/>
      <c r="I300" s="29"/>
      <c r="J300" s="29"/>
      <c r="K300" s="29"/>
      <c r="L300" s="30"/>
      <c r="M300" s="155"/>
      <c r="N300" s="156"/>
      <c r="O300" s="55"/>
      <c r="P300" s="55"/>
      <c r="Q300" s="55"/>
      <c r="R300" s="55"/>
      <c r="S300" s="55"/>
      <c r="T300" s="56"/>
      <c r="U300" s="29"/>
      <c r="V300" s="29"/>
      <c r="W300" s="29"/>
      <c r="X300" s="29"/>
      <c r="Y300" s="29"/>
      <c r="Z300" s="29"/>
      <c r="AA300" s="29"/>
      <c r="AB300" s="29"/>
      <c r="AC300" s="29"/>
      <c r="AD300" s="29"/>
      <c r="AE300" s="29"/>
      <c r="AT300" s="17" t="s">
        <v>167</v>
      </c>
      <c r="AU300" s="17" t="s">
        <v>80</v>
      </c>
    </row>
    <row r="301" spans="1:65" s="2" customFormat="1" ht="90" customHeight="1" x14ac:dyDescent="0.2">
      <c r="A301" s="29"/>
      <c r="B301" s="140"/>
      <c r="C301" s="141" t="s">
        <v>445</v>
      </c>
      <c r="D301" s="141" t="s">
        <v>160</v>
      </c>
      <c r="E301" s="142" t="s">
        <v>679</v>
      </c>
      <c r="F301" s="143" t="s">
        <v>680</v>
      </c>
      <c r="G301" s="144" t="s">
        <v>186</v>
      </c>
      <c r="H301" s="145">
        <v>4754.0379999999996</v>
      </c>
      <c r="I301" s="146"/>
      <c r="J301" s="146">
        <f>ROUND(I301*H301,2)</f>
        <v>0</v>
      </c>
      <c r="K301" s="143" t="s">
        <v>164</v>
      </c>
      <c r="L301" s="30"/>
      <c r="M301" s="147" t="s">
        <v>1</v>
      </c>
      <c r="N301" s="148" t="s">
        <v>37</v>
      </c>
      <c r="O301" s="149">
        <v>0</v>
      </c>
      <c r="P301" s="149">
        <f>O301*H301</f>
        <v>0</v>
      </c>
      <c r="Q301" s="149">
        <v>0</v>
      </c>
      <c r="R301" s="149">
        <f>Q301*H301</f>
        <v>0</v>
      </c>
      <c r="S301" s="149">
        <v>0</v>
      </c>
      <c r="T301" s="150">
        <f>S301*H301</f>
        <v>0</v>
      </c>
      <c r="U301" s="29"/>
      <c r="V301" s="29"/>
      <c r="W301" s="29"/>
      <c r="X301" s="29"/>
      <c r="Y301" s="29"/>
      <c r="Z301" s="29"/>
      <c r="AA301" s="29"/>
      <c r="AB301" s="29"/>
      <c r="AC301" s="29"/>
      <c r="AD301" s="29"/>
      <c r="AE301" s="29"/>
      <c r="AR301" s="151" t="s">
        <v>331</v>
      </c>
      <c r="AT301" s="151" t="s">
        <v>160</v>
      </c>
      <c r="AU301" s="151" t="s">
        <v>80</v>
      </c>
      <c r="AY301" s="17" t="s">
        <v>157</v>
      </c>
      <c r="BE301" s="152">
        <f>IF(N301="základní",J301,0)</f>
        <v>0</v>
      </c>
      <c r="BF301" s="152">
        <f>IF(N301="snížená",J301,0)</f>
        <v>0</v>
      </c>
      <c r="BG301" s="152">
        <f>IF(N301="zákl. přenesená",J301,0)</f>
        <v>0</v>
      </c>
      <c r="BH301" s="152">
        <f>IF(N301="sníž. přenesená",J301,0)</f>
        <v>0</v>
      </c>
      <c r="BI301" s="152">
        <f>IF(N301="nulová",J301,0)</f>
        <v>0</v>
      </c>
      <c r="BJ301" s="17" t="s">
        <v>80</v>
      </c>
      <c r="BK301" s="152">
        <f>ROUND(I301*H301,2)</f>
        <v>0</v>
      </c>
      <c r="BL301" s="17" t="s">
        <v>331</v>
      </c>
      <c r="BM301" s="151" t="s">
        <v>956</v>
      </c>
    </row>
    <row r="302" spans="1:65" s="2" customFormat="1" ht="58.5" x14ac:dyDescent="0.2">
      <c r="A302" s="29"/>
      <c r="B302" s="30"/>
      <c r="C302" s="29"/>
      <c r="D302" s="153" t="s">
        <v>167</v>
      </c>
      <c r="E302" s="29"/>
      <c r="F302" s="154" t="s">
        <v>405</v>
      </c>
      <c r="G302" s="29"/>
      <c r="H302" s="29"/>
      <c r="I302" s="29"/>
      <c r="J302" s="29"/>
      <c r="K302" s="29"/>
      <c r="L302" s="30"/>
      <c r="M302" s="155"/>
      <c r="N302" s="156"/>
      <c r="O302" s="55"/>
      <c r="P302" s="55"/>
      <c r="Q302" s="55"/>
      <c r="R302" s="55"/>
      <c r="S302" s="55"/>
      <c r="T302" s="56"/>
      <c r="U302" s="29"/>
      <c r="V302" s="29"/>
      <c r="W302" s="29"/>
      <c r="X302" s="29"/>
      <c r="Y302" s="29"/>
      <c r="Z302" s="29"/>
      <c r="AA302" s="29"/>
      <c r="AB302" s="29"/>
      <c r="AC302" s="29"/>
      <c r="AD302" s="29"/>
      <c r="AE302" s="29"/>
      <c r="AT302" s="17" t="s">
        <v>167</v>
      </c>
      <c r="AU302" s="17" t="s">
        <v>80</v>
      </c>
    </row>
    <row r="303" spans="1:65" s="13" customFormat="1" x14ac:dyDescent="0.2">
      <c r="B303" s="157"/>
      <c r="D303" s="153" t="s">
        <v>169</v>
      </c>
      <c r="E303" s="158" t="s">
        <v>1</v>
      </c>
      <c r="F303" s="159" t="s">
        <v>957</v>
      </c>
      <c r="H303" s="158" t="s">
        <v>1</v>
      </c>
      <c r="L303" s="157"/>
      <c r="M303" s="160"/>
      <c r="N303" s="161"/>
      <c r="O303" s="161"/>
      <c r="P303" s="161"/>
      <c r="Q303" s="161"/>
      <c r="R303" s="161"/>
      <c r="S303" s="161"/>
      <c r="T303" s="162"/>
      <c r="AT303" s="158" t="s">
        <v>169</v>
      </c>
      <c r="AU303" s="158" t="s">
        <v>80</v>
      </c>
      <c r="AV303" s="13" t="s">
        <v>80</v>
      </c>
      <c r="AW303" s="13" t="s">
        <v>171</v>
      </c>
      <c r="AX303" s="13" t="s">
        <v>72</v>
      </c>
      <c r="AY303" s="158" t="s">
        <v>157</v>
      </c>
    </row>
    <row r="304" spans="1:65" s="14" customFormat="1" ht="22.5" x14ac:dyDescent="0.2">
      <c r="B304" s="163"/>
      <c r="D304" s="153" t="s">
        <v>169</v>
      </c>
      <c r="E304" s="164" t="s">
        <v>1</v>
      </c>
      <c r="F304" s="165" t="s">
        <v>943</v>
      </c>
      <c r="H304" s="166">
        <v>1025.154</v>
      </c>
      <c r="L304" s="163"/>
      <c r="M304" s="167"/>
      <c r="N304" s="168"/>
      <c r="O304" s="168"/>
      <c r="P304" s="168"/>
      <c r="Q304" s="168"/>
      <c r="R304" s="168"/>
      <c r="S304" s="168"/>
      <c r="T304" s="169"/>
      <c r="AT304" s="164" t="s">
        <v>169</v>
      </c>
      <c r="AU304" s="164" t="s">
        <v>80</v>
      </c>
      <c r="AV304" s="14" t="s">
        <v>82</v>
      </c>
      <c r="AW304" s="14" t="s">
        <v>171</v>
      </c>
      <c r="AX304" s="14" t="s">
        <v>72</v>
      </c>
      <c r="AY304" s="164" t="s">
        <v>157</v>
      </c>
    </row>
    <row r="305" spans="1:65" s="14" customFormat="1" ht="22.5" x14ac:dyDescent="0.2">
      <c r="B305" s="163"/>
      <c r="D305" s="153" t="s">
        <v>169</v>
      </c>
      <c r="E305" s="164" t="s">
        <v>1</v>
      </c>
      <c r="F305" s="165" t="s">
        <v>939</v>
      </c>
      <c r="H305" s="166">
        <v>3654</v>
      </c>
      <c r="L305" s="163"/>
      <c r="M305" s="167"/>
      <c r="N305" s="168"/>
      <c r="O305" s="168"/>
      <c r="P305" s="168"/>
      <c r="Q305" s="168"/>
      <c r="R305" s="168"/>
      <c r="S305" s="168"/>
      <c r="T305" s="169"/>
      <c r="AT305" s="164" t="s">
        <v>169</v>
      </c>
      <c r="AU305" s="164" t="s">
        <v>80</v>
      </c>
      <c r="AV305" s="14" t="s">
        <v>82</v>
      </c>
      <c r="AW305" s="14" t="s">
        <v>171</v>
      </c>
      <c r="AX305" s="14" t="s">
        <v>72</v>
      </c>
      <c r="AY305" s="164" t="s">
        <v>157</v>
      </c>
    </row>
    <row r="306" spans="1:65" s="14" customFormat="1" ht="22.5" x14ac:dyDescent="0.2">
      <c r="B306" s="163"/>
      <c r="D306" s="153" t="s">
        <v>169</v>
      </c>
      <c r="E306" s="164" t="s">
        <v>1</v>
      </c>
      <c r="F306" s="165" t="s">
        <v>944</v>
      </c>
      <c r="H306" s="166">
        <v>74.884</v>
      </c>
      <c r="L306" s="163"/>
      <c r="M306" s="167"/>
      <c r="N306" s="168"/>
      <c r="O306" s="168"/>
      <c r="P306" s="168"/>
      <c r="Q306" s="168"/>
      <c r="R306" s="168"/>
      <c r="S306" s="168"/>
      <c r="T306" s="169"/>
      <c r="AT306" s="164" t="s">
        <v>169</v>
      </c>
      <c r="AU306" s="164" t="s">
        <v>80</v>
      </c>
      <c r="AV306" s="14" t="s">
        <v>82</v>
      </c>
      <c r="AW306" s="14" t="s">
        <v>171</v>
      </c>
      <c r="AX306" s="14" t="s">
        <v>72</v>
      </c>
      <c r="AY306" s="164" t="s">
        <v>157</v>
      </c>
    </row>
    <row r="307" spans="1:65" s="15" customFormat="1" x14ac:dyDescent="0.2">
      <c r="B307" s="170"/>
      <c r="D307" s="153" t="s">
        <v>169</v>
      </c>
      <c r="E307" s="171" t="s">
        <v>1</v>
      </c>
      <c r="F307" s="172" t="s">
        <v>175</v>
      </c>
      <c r="H307" s="173">
        <v>4754.0380000000005</v>
      </c>
      <c r="L307" s="170"/>
      <c r="M307" s="174"/>
      <c r="N307" s="175"/>
      <c r="O307" s="175"/>
      <c r="P307" s="175"/>
      <c r="Q307" s="175"/>
      <c r="R307" s="175"/>
      <c r="S307" s="175"/>
      <c r="T307" s="176"/>
      <c r="AT307" s="171" t="s">
        <v>169</v>
      </c>
      <c r="AU307" s="171" t="s">
        <v>80</v>
      </c>
      <c r="AV307" s="15" t="s">
        <v>165</v>
      </c>
      <c r="AW307" s="15" t="s">
        <v>171</v>
      </c>
      <c r="AX307" s="15" t="s">
        <v>80</v>
      </c>
      <c r="AY307" s="171" t="s">
        <v>157</v>
      </c>
    </row>
    <row r="308" spans="1:65" s="2" customFormat="1" ht="90" customHeight="1" x14ac:dyDescent="0.2">
      <c r="A308" s="29"/>
      <c r="B308" s="140"/>
      <c r="C308" s="141" t="s">
        <v>453</v>
      </c>
      <c r="D308" s="141" t="s">
        <v>160</v>
      </c>
      <c r="E308" s="142" t="s">
        <v>407</v>
      </c>
      <c r="F308" s="143" t="s">
        <v>408</v>
      </c>
      <c r="G308" s="144" t="s">
        <v>186</v>
      </c>
      <c r="H308" s="145">
        <v>119.752</v>
      </c>
      <c r="I308" s="146"/>
      <c r="J308" s="146">
        <f>ROUND(I308*H308,2)</f>
        <v>0</v>
      </c>
      <c r="K308" s="143" t="s">
        <v>164</v>
      </c>
      <c r="L308" s="30"/>
      <c r="M308" s="147" t="s">
        <v>1</v>
      </c>
      <c r="N308" s="148" t="s">
        <v>37</v>
      </c>
      <c r="O308" s="149">
        <v>0</v>
      </c>
      <c r="P308" s="149">
        <f>O308*H308</f>
        <v>0</v>
      </c>
      <c r="Q308" s="149">
        <v>0</v>
      </c>
      <c r="R308" s="149">
        <f>Q308*H308</f>
        <v>0</v>
      </c>
      <c r="S308" s="149">
        <v>0</v>
      </c>
      <c r="T308" s="150">
        <f>S308*H308</f>
        <v>0</v>
      </c>
      <c r="U308" s="29"/>
      <c r="V308" s="29"/>
      <c r="W308" s="29"/>
      <c r="X308" s="29"/>
      <c r="Y308" s="29"/>
      <c r="Z308" s="29"/>
      <c r="AA308" s="29"/>
      <c r="AB308" s="29"/>
      <c r="AC308" s="29"/>
      <c r="AD308" s="29"/>
      <c r="AE308" s="29"/>
      <c r="AR308" s="151" t="s">
        <v>331</v>
      </c>
      <c r="AT308" s="151" t="s">
        <v>160</v>
      </c>
      <c r="AU308" s="151" t="s">
        <v>80</v>
      </c>
      <c r="AY308" s="17" t="s">
        <v>157</v>
      </c>
      <c r="BE308" s="152">
        <f>IF(N308="základní",J308,0)</f>
        <v>0</v>
      </c>
      <c r="BF308" s="152">
        <f>IF(N308="snížená",J308,0)</f>
        <v>0</v>
      </c>
      <c r="BG308" s="152">
        <f>IF(N308="zákl. přenesená",J308,0)</f>
        <v>0</v>
      </c>
      <c r="BH308" s="152">
        <f>IF(N308="sníž. přenesená",J308,0)</f>
        <v>0</v>
      </c>
      <c r="BI308" s="152">
        <f>IF(N308="nulová",J308,0)</f>
        <v>0</v>
      </c>
      <c r="BJ308" s="17" t="s">
        <v>80</v>
      </c>
      <c r="BK308" s="152">
        <f>ROUND(I308*H308,2)</f>
        <v>0</v>
      </c>
      <c r="BL308" s="17" t="s">
        <v>331</v>
      </c>
      <c r="BM308" s="151" t="s">
        <v>958</v>
      </c>
    </row>
    <row r="309" spans="1:65" s="2" customFormat="1" ht="58.5" x14ac:dyDescent="0.2">
      <c r="A309" s="29"/>
      <c r="B309" s="30"/>
      <c r="C309" s="29"/>
      <c r="D309" s="153" t="s">
        <v>167</v>
      </c>
      <c r="E309" s="29"/>
      <c r="F309" s="154" t="s">
        <v>405</v>
      </c>
      <c r="G309" s="29"/>
      <c r="H309" s="29"/>
      <c r="I309" s="29"/>
      <c r="J309" s="29"/>
      <c r="K309" s="29"/>
      <c r="L309" s="30"/>
      <c r="M309" s="155"/>
      <c r="N309" s="156"/>
      <c r="O309" s="55"/>
      <c r="P309" s="55"/>
      <c r="Q309" s="55"/>
      <c r="R309" s="55"/>
      <c r="S309" s="55"/>
      <c r="T309" s="56"/>
      <c r="U309" s="29"/>
      <c r="V309" s="29"/>
      <c r="W309" s="29"/>
      <c r="X309" s="29"/>
      <c r="Y309" s="29"/>
      <c r="Z309" s="29"/>
      <c r="AA309" s="29"/>
      <c r="AB309" s="29"/>
      <c r="AC309" s="29"/>
      <c r="AD309" s="29"/>
      <c r="AE309" s="29"/>
      <c r="AT309" s="17" t="s">
        <v>167</v>
      </c>
      <c r="AU309" s="17" t="s">
        <v>80</v>
      </c>
    </row>
    <row r="310" spans="1:65" s="14" customFormat="1" ht="22.5" x14ac:dyDescent="0.2">
      <c r="B310" s="163"/>
      <c r="D310" s="153" t="s">
        <v>169</v>
      </c>
      <c r="E310" s="164" t="s">
        <v>1</v>
      </c>
      <c r="F310" s="165" t="s">
        <v>959</v>
      </c>
      <c r="H310" s="166">
        <v>29.799999999999997</v>
      </c>
      <c r="L310" s="163"/>
      <c r="M310" s="167"/>
      <c r="N310" s="168"/>
      <c r="O310" s="168"/>
      <c r="P310" s="168"/>
      <c r="Q310" s="168"/>
      <c r="R310" s="168"/>
      <c r="S310" s="168"/>
      <c r="T310" s="169"/>
      <c r="AT310" s="164" t="s">
        <v>169</v>
      </c>
      <c r="AU310" s="164" t="s">
        <v>80</v>
      </c>
      <c r="AV310" s="14" t="s">
        <v>82</v>
      </c>
      <c r="AW310" s="14" t="s">
        <v>171</v>
      </c>
      <c r="AX310" s="14" t="s">
        <v>72</v>
      </c>
      <c r="AY310" s="164" t="s">
        <v>157</v>
      </c>
    </row>
    <row r="311" spans="1:65" s="14" customFormat="1" ht="22.5" x14ac:dyDescent="0.2">
      <c r="B311" s="163"/>
      <c r="D311" s="153" t="s">
        <v>169</v>
      </c>
      <c r="E311" s="164" t="s">
        <v>1</v>
      </c>
      <c r="F311" s="165" t="s">
        <v>960</v>
      </c>
      <c r="H311" s="166">
        <v>47.952000000000005</v>
      </c>
      <c r="L311" s="163"/>
      <c r="M311" s="167"/>
      <c r="N311" s="168"/>
      <c r="O311" s="168"/>
      <c r="P311" s="168"/>
      <c r="Q311" s="168"/>
      <c r="R311" s="168"/>
      <c r="S311" s="168"/>
      <c r="T311" s="169"/>
      <c r="AT311" s="164" t="s">
        <v>169</v>
      </c>
      <c r="AU311" s="164" t="s">
        <v>80</v>
      </c>
      <c r="AV311" s="14" t="s">
        <v>82</v>
      </c>
      <c r="AW311" s="14" t="s">
        <v>171</v>
      </c>
      <c r="AX311" s="14" t="s">
        <v>72</v>
      </c>
      <c r="AY311" s="164" t="s">
        <v>157</v>
      </c>
    </row>
    <row r="312" spans="1:65" s="14" customFormat="1" x14ac:dyDescent="0.2">
      <c r="B312" s="163"/>
      <c r="D312" s="153" t="s">
        <v>169</v>
      </c>
      <c r="E312" s="164" t="s">
        <v>1</v>
      </c>
      <c r="F312" s="165" t="s">
        <v>961</v>
      </c>
      <c r="H312" s="166">
        <v>42</v>
      </c>
      <c r="L312" s="163"/>
      <c r="M312" s="167"/>
      <c r="N312" s="168"/>
      <c r="O312" s="168"/>
      <c r="P312" s="168"/>
      <c r="Q312" s="168"/>
      <c r="R312" s="168"/>
      <c r="S312" s="168"/>
      <c r="T312" s="169"/>
      <c r="AT312" s="164" t="s">
        <v>169</v>
      </c>
      <c r="AU312" s="164" t="s">
        <v>80</v>
      </c>
      <c r="AV312" s="14" t="s">
        <v>82</v>
      </c>
      <c r="AW312" s="14" t="s">
        <v>171</v>
      </c>
      <c r="AX312" s="14" t="s">
        <v>72</v>
      </c>
      <c r="AY312" s="164" t="s">
        <v>157</v>
      </c>
    </row>
    <row r="313" spans="1:65" s="15" customFormat="1" x14ac:dyDescent="0.2">
      <c r="B313" s="170"/>
      <c r="D313" s="153" t="s">
        <v>169</v>
      </c>
      <c r="E313" s="171" t="s">
        <v>1</v>
      </c>
      <c r="F313" s="172" t="s">
        <v>175</v>
      </c>
      <c r="H313" s="173">
        <v>119.75200000000001</v>
      </c>
      <c r="L313" s="170"/>
      <c r="M313" s="174"/>
      <c r="N313" s="175"/>
      <c r="O313" s="175"/>
      <c r="P313" s="175"/>
      <c r="Q313" s="175"/>
      <c r="R313" s="175"/>
      <c r="S313" s="175"/>
      <c r="T313" s="176"/>
      <c r="AT313" s="171" t="s">
        <v>169</v>
      </c>
      <c r="AU313" s="171" t="s">
        <v>80</v>
      </c>
      <c r="AV313" s="15" t="s">
        <v>165</v>
      </c>
      <c r="AW313" s="15" t="s">
        <v>171</v>
      </c>
      <c r="AX313" s="15" t="s">
        <v>80</v>
      </c>
      <c r="AY313" s="171" t="s">
        <v>157</v>
      </c>
    </row>
    <row r="314" spans="1:65" s="2" customFormat="1" ht="84" x14ac:dyDescent="0.2">
      <c r="A314" s="29"/>
      <c r="B314" s="140"/>
      <c r="C314" s="141" t="s">
        <v>460</v>
      </c>
      <c r="D314" s="141" t="s">
        <v>160</v>
      </c>
      <c r="E314" s="142" t="s">
        <v>372</v>
      </c>
      <c r="F314" s="143" t="s">
        <v>962</v>
      </c>
      <c r="G314" s="144" t="s">
        <v>186</v>
      </c>
      <c r="H314" s="145">
        <v>577.70000000000005</v>
      </c>
      <c r="I314" s="146"/>
      <c r="J314" s="146">
        <f>ROUND(I314*H314,2)</f>
        <v>0</v>
      </c>
      <c r="K314" s="143" t="s">
        <v>330</v>
      </c>
      <c r="L314" s="30"/>
      <c r="M314" s="147" t="s">
        <v>1</v>
      </c>
      <c r="N314" s="148" t="s">
        <v>37</v>
      </c>
      <c r="O314" s="149">
        <v>0</v>
      </c>
      <c r="P314" s="149">
        <f>O314*H314</f>
        <v>0</v>
      </c>
      <c r="Q314" s="149">
        <v>0</v>
      </c>
      <c r="R314" s="149">
        <f>Q314*H314</f>
        <v>0</v>
      </c>
      <c r="S314" s="149">
        <v>0</v>
      </c>
      <c r="T314" s="150">
        <f>S314*H314</f>
        <v>0</v>
      </c>
      <c r="U314" s="29"/>
      <c r="V314" s="29"/>
      <c r="W314" s="29"/>
      <c r="X314" s="29"/>
      <c r="Y314" s="29"/>
      <c r="Z314" s="29"/>
      <c r="AA314" s="29"/>
      <c r="AB314" s="29"/>
      <c r="AC314" s="29"/>
      <c r="AD314" s="29"/>
      <c r="AE314" s="29"/>
      <c r="AR314" s="151" t="s">
        <v>331</v>
      </c>
      <c r="AT314" s="151" t="s">
        <v>160</v>
      </c>
      <c r="AU314" s="151" t="s">
        <v>80</v>
      </c>
      <c r="AY314" s="17" t="s">
        <v>157</v>
      </c>
      <c r="BE314" s="152">
        <f>IF(N314="základní",J314,0)</f>
        <v>0</v>
      </c>
      <c r="BF314" s="152">
        <f>IF(N314="snížená",J314,0)</f>
        <v>0</v>
      </c>
      <c r="BG314" s="152">
        <f>IF(N314="zákl. přenesená",J314,0)</f>
        <v>0</v>
      </c>
      <c r="BH314" s="152">
        <f>IF(N314="sníž. přenesená",J314,0)</f>
        <v>0</v>
      </c>
      <c r="BI314" s="152">
        <f>IF(N314="nulová",J314,0)</f>
        <v>0</v>
      </c>
      <c r="BJ314" s="17" t="s">
        <v>80</v>
      </c>
      <c r="BK314" s="152">
        <f>ROUND(I314*H314,2)</f>
        <v>0</v>
      </c>
      <c r="BL314" s="17" t="s">
        <v>331</v>
      </c>
      <c r="BM314" s="151" t="s">
        <v>963</v>
      </c>
    </row>
    <row r="315" spans="1:65" s="2" customFormat="1" ht="48.75" x14ac:dyDescent="0.2">
      <c r="A315" s="29"/>
      <c r="B315" s="30"/>
      <c r="C315" s="29"/>
      <c r="D315" s="153" t="s">
        <v>167</v>
      </c>
      <c r="E315" s="29"/>
      <c r="F315" s="154" t="s">
        <v>375</v>
      </c>
      <c r="G315" s="29"/>
      <c r="H315" s="29"/>
      <c r="I315" s="29"/>
      <c r="J315" s="29"/>
      <c r="K315" s="29"/>
      <c r="L315" s="30"/>
      <c r="M315" s="155"/>
      <c r="N315" s="156"/>
      <c r="O315" s="55"/>
      <c r="P315" s="55"/>
      <c r="Q315" s="55"/>
      <c r="R315" s="55"/>
      <c r="S315" s="55"/>
      <c r="T315" s="56"/>
      <c r="U315" s="29"/>
      <c r="V315" s="29"/>
      <c r="W315" s="29"/>
      <c r="X315" s="29"/>
      <c r="Y315" s="29"/>
      <c r="Z315" s="29"/>
      <c r="AA315" s="29"/>
      <c r="AB315" s="29"/>
      <c r="AC315" s="29"/>
      <c r="AD315" s="29"/>
      <c r="AE315" s="29"/>
      <c r="AT315" s="17" t="s">
        <v>167</v>
      </c>
      <c r="AU315" s="17" t="s">
        <v>80</v>
      </c>
    </row>
    <row r="316" spans="1:65" s="13" customFormat="1" x14ac:dyDescent="0.2">
      <c r="B316" s="157"/>
      <c r="D316" s="153" t="s">
        <v>169</v>
      </c>
      <c r="E316" s="158" t="s">
        <v>1</v>
      </c>
      <c r="F316" s="159" t="s">
        <v>964</v>
      </c>
      <c r="H316" s="158" t="s">
        <v>1</v>
      </c>
      <c r="L316" s="157"/>
      <c r="M316" s="160"/>
      <c r="N316" s="161"/>
      <c r="O316" s="161"/>
      <c r="P316" s="161"/>
      <c r="Q316" s="161"/>
      <c r="R316" s="161"/>
      <c r="S316" s="161"/>
      <c r="T316" s="162"/>
      <c r="AT316" s="158" t="s">
        <v>169</v>
      </c>
      <c r="AU316" s="158" t="s">
        <v>80</v>
      </c>
      <c r="AV316" s="13" t="s">
        <v>80</v>
      </c>
      <c r="AW316" s="13" t="s">
        <v>171</v>
      </c>
      <c r="AX316" s="13" t="s">
        <v>72</v>
      </c>
      <c r="AY316" s="158" t="s">
        <v>157</v>
      </c>
    </row>
    <row r="317" spans="1:65" s="14" customFormat="1" x14ac:dyDescent="0.2">
      <c r="B317" s="163"/>
      <c r="D317" s="153" t="s">
        <v>169</v>
      </c>
      <c r="E317" s="164" t="s">
        <v>1</v>
      </c>
      <c r="F317" s="165" t="s">
        <v>965</v>
      </c>
      <c r="H317" s="166">
        <v>577.70000000000005</v>
      </c>
      <c r="L317" s="163"/>
      <c r="M317" s="167"/>
      <c r="N317" s="168"/>
      <c r="O317" s="168"/>
      <c r="P317" s="168"/>
      <c r="Q317" s="168"/>
      <c r="R317" s="168"/>
      <c r="S317" s="168"/>
      <c r="T317" s="169"/>
      <c r="AT317" s="164" t="s">
        <v>169</v>
      </c>
      <c r="AU317" s="164" t="s">
        <v>80</v>
      </c>
      <c r="AV317" s="14" t="s">
        <v>82</v>
      </c>
      <c r="AW317" s="14" t="s">
        <v>171</v>
      </c>
      <c r="AX317" s="14" t="s">
        <v>72</v>
      </c>
      <c r="AY317" s="164" t="s">
        <v>157</v>
      </c>
    </row>
    <row r="318" spans="1:65" s="15" customFormat="1" x14ac:dyDescent="0.2">
      <c r="B318" s="170"/>
      <c r="D318" s="153" t="s">
        <v>169</v>
      </c>
      <c r="E318" s="171" t="s">
        <v>1</v>
      </c>
      <c r="F318" s="172" t="s">
        <v>175</v>
      </c>
      <c r="H318" s="173">
        <v>577.70000000000005</v>
      </c>
      <c r="L318" s="170"/>
      <c r="M318" s="186"/>
      <c r="N318" s="187"/>
      <c r="O318" s="187"/>
      <c r="P318" s="187"/>
      <c r="Q318" s="187"/>
      <c r="R318" s="187"/>
      <c r="S318" s="187"/>
      <c r="T318" s="188"/>
      <c r="AT318" s="171" t="s">
        <v>169</v>
      </c>
      <c r="AU318" s="171" t="s">
        <v>80</v>
      </c>
      <c r="AV318" s="15" t="s">
        <v>165</v>
      </c>
      <c r="AW318" s="15" t="s">
        <v>171</v>
      </c>
      <c r="AX318" s="15" t="s">
        <v>80</v>
      </c>
      <c r="AY318" s="171" t="s">
        <v>157</v>
      </c>
    </row>
    <row r="319" spans="1:65" s="2" customFormat="1" ht="6.95" customHeight="1" x14ac:dyDescent="0.2">
      <c r="A319" s="29"/>
      <c r="B319" s="44"/>
      <c r="C319" s="45"/>
      <c r="D319" s="45"/>
      <c r="E319" s="45"/>
      <c r="F319" s="45"/>
      <c r="G319" s="45"/>
      <c r="H319" s="45"/>
      <c r="I319" s="45"/>
      <c r="J319" s="45"/>
      <c r="K319" s="45"/>
      <c r="L319" s="30"/>
      <c r="M319" s="29"/>
      <c r="O319" s="29"/>
      <c r="P319" s="29"/>
      <c r="Q319" s="29"/>
      <c r="R319" s="29"/>
      <c r="S319" s="29"/>
      <c r="T319" s="29"/>
      <c r="U319" s="29"/>
      <c r="V319" s="29"/>
      <c r="W319" s="29"/>
      <c r="X319" s="29"/>
      <c r="Y319" s="29"/>
      <c r="Z319" s="29"/>
      <c r="AA319" s="29"/>
      <c r="AB319" s="29"/>
      <c r="AC319" s="29"/>
      <c r="AD319" s="29"/>
      <c r="AE319" s="29"/>
    </row>
  </sheetData>
  <autoFilter ref="C120:K318"/>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50"/>
  <sheetViews>
    <sheetView showGridLines="0" topLeftCell="A113" workbookViewId="0">
      <selection activeCell="I128" sqref="I128:I249"/>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90</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966</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ROUND(J125,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ROUND((SUM(BE125:BE249)),  2)</f>
        <v>0</v>
      </c>
      <c r="G33" s="29"/>
      <c r="H33" s="29"/>
      <c r="I33" s="98">
        <v>0.21</v>
      </c>
      <c r="J33" s="97">
        <f>ROUND(((SUM(BE125:BE249))*I33),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ROUND((SUM(BF125:BF249)),  2)</f>
        <v>0</v>
      </c>
      <c r="G34" s="29"/>
      <c r="H34" s="29"/>
      <c r="I34" s="98">
        <v>0.15</v>
      </c>
      <c r="J34" s="97">
        <f>ROUND(((SUM(BF125:BF249))*I34),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ROUND((SUM(BG125:BG249)),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ROUND((SUM(BH125:BH249)),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ROUND((SUM(BI125:BI249)),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210 - Propustek v km 125,702</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J125</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J126</f>
        <v>0</v>
      </c>
      <c r="L97" s="110"/>
    </row>
    <row r="98" spans="1:31" s="10" customFormat="1" ht="19.899999999999999" customHeight="1" x14ac:dyDescent="0.2">
      <c r="B98" s="114"/>
      <c r="D98" s="115" t="s">
        <v>743</v>
      </c>
      <c r="E98" s="116"/>
      <c r="F98" s="116"/>
      <c r="G98" s="116"/>
      <c r="H98" s="116"/>
      <c r="I98" s="116"/>
      <c r="J98" s="117">
        <f>J127</f>
        <v>0</v>
      </c>
      <c r="L98" s="114"/>
    </row>
    <row r="99" spans="1:31" s="10" customFormat="1" ht="19.899999999999999" customHeight="1" x14ac:dyDescent="0.2">
      <c r="B99" s="114"/>
      <c r="D99" s="115" t="s">
        <v>967</v>
      </c>
      <c r="E99" s="116"/>
      <c r="F99" s="116"/>
      <c r="G99" s="116"/>
      <c r="H99" s="116"/>
      <c r="I99" s="116"/>
      <c r="J99" s="117">
        <f>J154</f>
        <v>0</v>
      </c>
      <c r="L99" s="114"/>
    </row>
    <row r="100" spans="1:31" s="10" customFormat="1" ht="19.899999999999999" customHeight="1" x14ac:dyDescent="0.2">
      <c r="B100" s="114"/>
      <c r="D100" s="115" t="s">
        <v>968</v>
      </c>
      <c r="E100" s="116"/>
      <c r="F100" s="116"/>
      <c r="G100" s="116"/>
      <c r="H100" s="116"/>
      <c r="I100" s="116"/>
      <c r="J100" s="117">
        <f>J173</f>
        <v>0</v>
      </c>
      <c r="L100" s="114"/>
    </row>
    <row r="101" spans="1:31" s="10" customFormat="1" ht="19.899999999999999" customHeight="1" x14ac:dyDescent="0.2">
      <c r="B101" s="114"/>
      <c r="D101" s="115" t="s">
        <v>139</v>
      </c>
      <c r="E101" s="116"/>
      <c r="F101" s="116"/>
      <c r="G101" s="116"/>
      <c r="H101" s="116"/>
      <c r="I101" s="116"/>
      <c r="J101" s="117">
        <f>J180</f>
        <v>0</v>
      </c>
      <c r="L101" s="114"/>
    </row>
    <row r="102" spans="1:31" s="10" customFormat="1" ht="19.899999999999999" customHeight="1" x14ac:dyDescent="0.2">
      <c r="B102" s="114"/>
      <c r="D102" s="115" t="s">
        <v>744</v>
      </c>
      <c r="E102" s="116"/>
      <c r="F102" s="116"/>
      <c r="G102" s="116"/>
      <c r="H102" s="116"/>
      <c r="I102" s="116"/>
      <c r="J102" s="117">
        <f>J184</f>
        <v>0</v>
      </c>
      <c r="L102" s="114"/>
    </row>
    <row r="103" spans="1:31" s="10" customFormat="1" ht="19.899999999999999" customHeight="1" x14ac:dyDescent="0.2">
      <c r="B103" s="114"/>
      <c r="D103" s="115" t="s">
        <v>969</v>
      </c>
      <c r="E103" s="116"/>
      <c r="F103" s="116"/>
      <c r="G103" s="116"/>
      <c r="H103" s="116"/>
      <c r="I103" s="116"/>
      <c r="J103" s="117">
        <f>J230</f>
        <v>0</v>
      </c>
      <c r="L103" s="114"/>
    </row>
    <row r="104" spans="1:31" s="9" customFormat="1" ht="24.95" customHeight="1" x14ac:dyDescent="0.2">
      <c r="B104" s="110"/>
      <c r="D104" s="111" t="s">
        <v>141</v>
      </c>
      <c r="E104" s="112"/>
      <c r="F104" s="112"/>
      <c r="G104" s="112"/>
      <c r="H104" s="112"/>
      <c r="I104" s="112"/>
      <c r="J104" s="113">
        <f>J246</f>
        <v>0</v>
      </c>
      <c r="L104" s="110"/>
    </row>
    <row r="105" spans="1:31" s="10" customFormat="1" ht="19.899999999999999" customHeight="1" x14ac:dyDescent="0.2">
      <c r="B105" s="114"/>
      <c r="D105" s="115" t="s">
        <v>970</v>
      </c>
      <c r="E105" s="116"/>
      <c r="F105" s="116"/>
      <c r="G105" s="116"/>
      <c r="H105" s="116"/>
      <c r="I105" s="116"/>
      <c r="J105" s="117">
        <f>J247</f>
        <v>0</v>
      </c>
      <c r="L105" s="114"/>
    </row>
    <row r="106" spans="1:31" s="2" customFormat="1" ht="21.75" customHeight="1" x14ac:dyDescent="0.2">
      <c r="A106" s="29"/>
      <c r="B106" s="30"/>
      <c r="C106" s="29"/>
      <c r="D106" s="29"/>
      <c r="E106" s="29"/>
      <c r="F106" s="29"/>
      <c r="G106" s="29"/>
      <c r="H106" s="29"/>
      <c r="I106" s="29"/>
      <c r="J106" s="29"/>
      <c r="K106" s="29"/>
      <c r="L106" s="39"/>
      <c r="S106" s="29"/>
      <c r="T106" s="29"/>
      <c r="U106" s="29"/>
      <c r="V106" s="29"/>
      <c r="W106" s="29"/>
      <c r="X106" s="29"/>
      <c r="Y106" s="29"/>
      <c r="Z106" s="29"/>
      <c r="AA106" s="29"/>
      <c r="AB106" s="29"/>
      <c r="AC106" s="29"/>
      <c r="AD106" s="29"/>
      <c r="AE106" s="29"/>
    </row>
    <row r="107" spans="1:31" s="2" customFormat="1" ht="6.95" customHeight="1" x14ac:dyDescent="0.2">
      <c r="A107" s="29"/>
      <c r="B107" s="44"/>
      <c r="C107" s="45"/>
      <c r="D107" s="45"/>
      <c r="E107" s="45"/>
      <c r="F107" s="45"/>
      <c r="G107" s="45"/>
      <c r="H107" s="45"/>
      <c r="I107" s="45"/>
      <c r="J107" s="45"/>
      <c r="K107" s="45"/>
      <c r="L107" s="39"/>
      <c r="S107" s="29"/>
      <c r="T107" s="29"/>
      <c r="U107" s="29"/>
      <c r="V107" s="29"/>
      <c r="W107" s="29"/>
      <c r="X107" s="29"/>
      <c r="Y107" s="29"/>
      <c r="Z107" s="29"/>
      <c r="AA107" s="29"/>
      <c r="AB107" s="29"/>
      <c r="AC107" s="29"/>
      <c r="AD107" s="29"/>
      <c r="AE107" s="29"/>
    </row>
    <row r="111" spans="1:31" s="2" customFormat="1" ht="6.95" customHeight="1" x14ac:dyDescent="0.2">
      <c r="A111" s="29"/>
      <c r="B111" s="46"/>
      <c r="C111" s="47"/>
      <c r="D111" s="47"/>
      <c r="E111" s="47"/>
      <c r="F111" s="47"/>
      <c r="G111" s="47"/>
      <c r="H111" s="47"/>
      <c r="I111" s="47"/>
      <c r="J111" s="47"/>
      <c r="K111" s="47"/>
      <c r="L111" s="39"/>
      <c r="S111" s="29"/>
      <c r="T111" s="29"/>
      <c r="U111" s="29"/>
      <c r="V111" s="29"/>
      <c r="W111" s="29"/>
      <c r="X111" s="29"/>
      <c r="Y111" s="29"/>
      <c r="Z111" s="29"/>
      <c r="AA111" s="29"/>
      <c r="AB111" s="29"/>
      <c r="AC111" s="29"/>
      <c r="AD111" s="29"/>
      <c r="AE111" s="29"/>
    </row>
    <row r="112" spans="1:31" s="2" customFormat="1" ht="24.95" customHeight="1" x14ac:dyDescent="0.2">
      <c r="A112" s="29"/>
      <c r="B112" s="30"/>
      <c r="C112" s="21" t="s">
        <v>142</v>
      </c>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65" s="2" customFormat="1" ht="6.95" customHeight="1" x14ac:dyDescent="0.2">
      <c r="A113" s="29"/>
      <c r="B113" s="30"/>
      <c r="C113" s="29"/>
      <c r="D113" s="29"/>
      <c r="E113" s="29"/>
      <c r="F113" s="29"/>
      <c r="G113" s="29"/>
      <c r="H113" s="29"/>
      <c r="I113" s="29"/>
      <c r="J113" s="29"/>
      <c r="K113" s="29"/>
      <c r="L113" s="39"/>
      <c r="S113" s="29"/>
      <c r="T113" s="29"/>
      <c r="U113" s="29"/>
      <c r="V113" s="29"/>
      <c r="W113" s="29"/>
      <c r="X113" s="29"/>
      <c r="Y113" s="29"/>
      <c r="Z113" s="29"/>
      <c r="AA113" s="29"/>
      <c r="AB113" s="29"/>
      <c r="AC113" s="29"/>
      <c r="AD113" s="29"/>
      <c r="AE113" s="29"/>
    </row>
    <row r="114" spans="1:65" s="2" customFormat="1" ht="12" customHeight="1" x14ac:dyDescent="0.2">
      <c r="A114" s="29"/>
      <c r="B114" s="30"/>
      <c r="C114" s="26" t="s">
        <v>14</v>
      </c>
      <c r="D114" s="29"/>
      <c r="E114" s="29"/>
      <c r="F114" s="29"/>
      <c r="G114" s="29"/>
      <c r="H114" s="29"/>
      <c r="I114" s="29"/>
      <c r="J114" s="29"/>
      <c r="K114" s="29"/>
      <c r="L114" s="39"/>
      <c r="S114" s="29"/>
      <c r="T114" s="29"/>
      <c r="U114" s="29"/>
      <c r="V114" s="29"/>
      <c r="W114" s="29"/>
      <c r="X114" s="29"/>
      <c r="Y114" s="29"/>
      <c r="Z114" s="29"/>
      <c r="AA114" s="29"/>
      <c r="AB114" s="29"/>
      <c r="AC114" s="29"/>
      <c r="AD114" s="29"/>
      <c r="AE114" s="29"/>
    </row>
    <row r="115" spans="1:65" s="2" customFormat="1" ht="16.5" customHeight="1" x14ac:dyDescent="0.2">
      <c r="A115" s="29"/>
      <c r="B115" s="30"/>
      <c r="C115" s="29"/>
      <c r="D115" s="29"/>
      <c r="E115" s="253" t="str">
        <f>E7</f>
        <v>Oprava trati Moravské Bránice – Moravský Krumlov</v>
      </c>
      <c r="F115" s="254"/>
      <c r="G115" s="254"/>
      <c r="H115" s="254"/>
      <c r="I115" s="29"/>
      <c r="J115" s="29"/>
      <c r="K115" s="29"/>
      <c r="L115" s="39"/>
      <c r="S115" s="29"/>
      <c r="T115" s="29"/>
      <c r="U115" s="29"/>
      <c r="V115" s="29"/>
      <c r="W115" s="29"/>
      <c r="X115" s="29"/>
      <c r="Y115" s="29"/>
      <c r="Z115" s="29"/>
      <c r="AA115" s="29"/>
      <c r="AB115" s="29"/>
      <c r="AC115" s="29"/>
      <c r="AD115" s="29"/>
      <c r="AE115" s="29"/>
    </row>
    <row r="116" spans="1:65" s="2" customFormat="1" ht="12" customHeight="1" x14ac:dyDescent="0.2">
      <c r="A116" s="29"/>
      <c r="B116" s="30"/>
      <c r="C116" s="26" t="s">
        <v>131</v>
      </c>
      <c r="D116" s="29"/>
      <c r="E116" s="29"/>
      <c r="F116" s="29"/>
      <c r="G116" s="29"/>
      <c r="H116" s="29"/>
      <c r="I116" s="29"/>
      <c r="J116" s="29"/>
      <c r="K116" s="29"/>
      <c r="L116" s="39"/>
      <c r="S116" s="29"/>
      <c r="T116" s="29"/>
      <c r="U116" s="29"/>
      <c r="V116" s="29"/>
      <c r="W116" s="29"/>
      <c r="X116" s="29"/>
      <c r="Y116" s="29"/>
      <c r="Z116" s="29"/>
      <c r="AA116" s="29"/>
      <c r="AB116" s="29"/>
      <c r="AC116" s="29"/>
      <c r="AD116" s="29"/>
      <c r="AE116" s="29"/>
    </row>
    <row r="117" spans="1:65" s="2" customFormat="1" ht="16.5" customHeight="1" x14ac:dyDescent="0.2">
      <c r="A117" s="29"/>
      <c r="B117" s="30"/>
      <c r="C117" s="29"/>
      <c r="D117" s="29"/>
      <c r="E117" s="247" t="str">
        <f>E9</f>
        <v>SO 210 - Propustek v km 125,702</v>
      </c>
      <c r="F117" s="252"/>
      <c r="G117" s="252"/>
      <c r="H117" s="252"/>
      <c r="I117" s="29"/>
      <c r="J117" s="29"/>
      <c r="K117" s="29"/>
      <c r="L117" s="39"/>
      <c r="S117" s="29"/>
      <c r="T117" s="29"/>
      <c r="U117" s="29"/>
      <c r="V117" s="29"/>
      <c r="W117" s="29"/>
      <c r="X117" s="29"/>
      <c r="Y117" s="29"/>
      <c r="Z117" s="29"/>
      <c r="AA117" s="29"/>
      <c r="AB117" s="29"/>
      <c r="AC117" s="29"/>
      <c r="AD117" s="29"/>
      <c r="AE117" s="29"/>
    </row>
    <row r="118" spans="1:65" s="2" customFormat="1" ht="6.95" customHeight="1" x14ac:dyDescent="0.2">
      <c r="A118" s="29"/>
      <c r="B118" s="30"/>
      <c r="C118" s="29"/>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65" s="2" customFormat="1" ht="12" customHeight="1" x14ac:dyDescent="0.2">
      <c r="A119" s="29"/>
      <c r="B119" s="30"/>
      <c r="C119" s="26" t="s">
        <v>18</v>
      </c>
      <c r="D119" s="29"/>
      <c r="E119" s="29"/>
      <c r="F119" s="24" t="str">
        <f>F12</f>
        <v>Mezistaniční úsek km 128,431 – 122,460</v>
      </c>
      <c r="G119" s="29"/>
      <c r="H119" s="29"/>
      <c r="I119" s="26" t="s">
        <v>20</v>
      </c>
      <c r="J119" s="52" t="str">
        <f>IF(J12="","",J12)</f>
        <v>11. 2. 2021</v>
      </c>
      <c r="K119" s="29"/>
      <c r="L119" s="39"/>
      <c r="S119" s="29"/>
      <c r="T119" s="29"/>
      <c r="U119" s="29"/>
      <c r="V119" s="29"/>
      <c r="W119" s="29"/>
      <c r="X119" s="29"/>
      <c r="Y119" s="29"/>
      <c r="Z119" s="29"/>
      <c r="AA119" s="29"/>
      <c r="AB119" s="29"/>
      <c r="AC119" s="29"/>
      <c r="AD119" s="29"/>
      <c r="AE119" s="29"/>
    </row>
    <row r="120" spans="1:65" s="2" customFormat="1" ht="6.95" customHeight="1" x14ac:dyDescent="0.2">
      <c r="A120" s="29"/>
      <c r="B120" s="30"/>
      <c r="C120" s="29"/>
      <c r="D120" s="29"/>
      <c r="E120" s="29"/>
      <c r="F120" s="29"/>
      <c r="G120" s="29"/>
      <c r="H120" s="29"/>
      <c r="I120" s="29"/>
      <c r="J120" s="29"/>
      <c r="K120" s="29"/>
      <c r="L120" s="39"/>
      <c r="S120" s="29"/>
      <c r="T120" s="29"/>
      <c r="U120" s="29"/>
      <c r="V120" s="29"/>
      <c r="W120" s="29"/>
      <c r="X120" s="29"/>
      <c r="Y120" s="29"/>
      <c r="Z120" s="29"/>
      <c r="AA120" s="29"/>
      <c r="AB120" s="29"/>
      <c r="AC120" s="29"/>
      <c r="AD120" s="29"/>
      <c r="AE120" s="29"/>
    </row>
    <row r="121" spans="1:65" s="2" customFormat="1" ht="25.7" customHeight="1" x14ac:dyDescent="0.2">
      <c r="A121" s="29"/>
      <c r="B121" s="30"/>
      <c r="C121" s="26" t="s">
        <v>22</v>
      </c>
      <c r="D121" s="29"/>
      <c r="E121" s="29"/>
      <c r="F121" s="24" t="str">
        <f>E15</f>
        <v>SPRÁVA ŽELEZNIC, STÁTNÍ ORGANIZACE</v>
      </c>
      <c r="G121" s="29"/>
      <c r="H121" s="29"/>
      <c r="I121" s="26" t="s">
        <v>28</v>
      </c>
      <c r="J121" s="27" t="str">
        <f>E21</f>
        <v>Dopravní projektování spol. s r.o.</v>
      </c>
      <c r="K121" s="29"/>
      <c r="L121" s="39"/>
      <c r="S121" s="29"/>
      <c r="T121" s="29"/>
      <c r="U121" s="29"/>
      <c r="V121" s="29"/>
      <c r="W121" s="29"/>
      <c r="X121" s="29"/>
      <c r="Y121" s="29"/>
      <c r="Z121" s="29"/>
      <c r="AA121" s="29"/>
      <c r="AB121" s="29"/>
      <c r="AC121" s="29"/>
      <c r="AD121" s="29"/>
      <c r="AE121" s="29"/>
    </row>
    <row r="122" spans="1:65" s="2" customFormat="1" ht="25.7" customHeight="1" x14ac:dyDescent="0.2">
      <c r="A122" s="29"/>
      <c r="B122" s="30"/>
      <c r="C122" s="26" t="s">
        <v>26</v>
      </c>
      <c r="D122" s="29"/>
      <c r="E122" s="29"/>
      <c r="F122" s="24" t="str">
        <f>IF(E18="","",E18)</f>
        <v xml:space="preserve"> </v>
      </c>
      <c r="G122" s="29"/>
      <c r="H122" s="29"/>
      <c r="I122" s="26" t="s">
        <v>30</v>
      </c>
      <c r="J122" s="27" t="str">
        <f>E24</f>
        <v>Dopravní projektování spol. s r.o.</v>
      </c>
      <c r="K122" s="29"/>
      <c r="L122" s="39"/>
      <c r="S122" s="29"/>
      <c r="T122" s="29"/>
      <c r="U122" s="29"/>
      <c r="V122" s="29"/>
      <c r="W122" s="29"/>
      <c r="X122" s="29"/>
      <c r="Y122" s="29"/>
      <c r="Z122" s="29"/>
      <c r="AA122" s="29"/>
      <c r="AB122" s="29"/>
      <c r="AC122" s="29"/>
      <c r="AD122" s="29"/>
      <c r="AE122" s="29"/>
    </row>
    <row r="123" spans="1:65" s="2" customFormat="1" ht="10.35" customHeight="1" x14ac:dyDescent="0.2">
      <c r="A123" s="29"/>
      <c r="B123" s="30"/>
      <c r="C123" s="29"/>
      <c r="D123" s="29"/>
      <c r="E123" s="29"/>
      <c r="F123" s="29"/>
      <c r="G123" s="29"/>
      <c r="H123" s="29"/>
      <c r="I123" s="29"/>
      <c r="J123" s="29"/>
      <c r="K123" s="29"/>
      <c r="L123" s="39"/>
      <c r="S123" s="29"/>
      <c r="T123" s="29"/>
      <c r="U123" s="29"/>
      <c r="V123" s="29"/>
      <c r="W123" s="29"/>
      <c r="X123" s="29"/>
      <c r="Y123" s="29"/>
      <c r="Z123" s="29"/>
      <c r="AA123" s="29"/>
      <c r="AB123" s="29"/>
      <c r="AC123" s="29"/>
      <c r="AD123" s="29"/>
      <c r="AE123" s="29"/>
    </row>
    <row r="124" spans="1:65" s="11" customFormat="1" ht="29.25" customHeight="1" x14ac:dyDescent="0.2">
      <c r="A124" s="118"/>
      <c r="B124" s="119"/>
      <c r="C124" s="120" t="s">
        <v>143</v>
      </c>
      <c r="D124" s="121" t="s">
        <v>57</v>
      </c>
      <c r="E124" s="121" t="s">
        <v>53</v>
      </c>
      <c r="F124" s="121" t="s">
        <v>54</v>
      </c>
      <c r="G124" s="121" t="s">
        <v>144</v>
      </c>
      <c r="H124" s="121" t="s">
        <v>145</v>
      </c>
      <c r="I124" s="121" t="s">
        <v>146</v>
      </c>
      <c r="J124" s="121" t="s">
        <v>135</v>
      </c>
      <c r="K124" s="122" t="s">
        <v>147</v>
      </c>
      <c r="L124" s="123"/>
      <c r="M124" s="59" t="s">
        <v>1</v>
      </c>
      <c r="N124" s="60" t="s">
        <v>36</v>
      </c>
      <c r="O124" s="60" t="s">
        <v>148</v>
      </c>
      <c r="P124" s="60" t="s">
        <v>149</v>
      </c>
      <c r="Q124" s="60" t="s">
        <v>150</v>
      </c>
      <c r="R124" s="60" t="s">
        <v>151</v>
      </c>
      <c r="S124" s="60" t="s">
        <v>152</v>
      </c>
      <c r="T124" s="61" t="s">
        <v>153</v>
      </c>
      <c r="U124" s="118"/>
      <c r="V124" s="118"/>
      <c r="W124" s="118"/>
      <c r="X124" s="118"/>
      <c r="Y124" s="118"/>
      <c r="Z124" s="118"/>
      <c r="AA124" s="118"/>
      <c r="AB124" s="118"/>
      <c r="AC124" s="118"/>
      <c r="AD124" s="118"/>
      <c r="AE124" s="118"/>
    </row>
    <row r="125" spans="1:65" s="2" customFormat="1" ht="22.9" customHeight="1" x14ac:dyDescent="0.25">
      <c r="A125" s="29"/>
      <c r="B125" s="30"/>
      <c r="C125" s="66" t="s">
        <v>154</v>
      </c>
      <c r="D125" s="29"/>
      <c r="E125" s="29"/>
      <c r="F125" s="29"/>
      <c r="G125" s="29"/>
      <c r="H125" s="29"/>
      <c r="I125" s="29"/>
      <c r="J125" s="124">
        <f>BK125</f>
        <v>0</v>
      </c>
      <c r="K125" s="29"/>
      <c r="L125" s="30"/>
      <c r="M125" s="62"/>
      <c r="N125" s="53"/>
      <c r="O125" s="63"/>
      <c r="P125" s="125">
        <f>P126+P246</f>
        <v>2174.793866</v>
      </c>
      <c r="Q125" s="63"/>
      <c r="R125" s="125">
        <f>R126+R246</f>
        <v>145.56786878000003</v>
      </c>
      <c r="S125" s="63"/>
      <c r="T125" s="126">
        <f>T126+T246</f>
        <v>85.948479999999989</v>
      </c>
      <c r="U125" s="29"/>
      <c r="V125" s="29"/>
      <c r="W125" s="29"/>
      <c r="X125" s="29"/>
      <c r="Y125" s="29"/>
      <c r="Z125" s="29"/>
      <c r="AA125" s="29"/>
      <c r="AB125" s="29"/>
      <c r="AC125" s="29"/>
      <c r="AD125" s="29"/>
      <c r="AE125" s="29"/>
      <c r="AT125" s="17" t="s">
        <v>71</v>
      </c>
      <c r="AU125" s="17" t="s">
        <v>137</v>
      </c>
      <c r="BK125" s="127">
        <f>BK126+BK246</f>
        <v>0</v>
      </c>
    </row>
    <row r="126" spans="1:65" s="12" customFormat="1" ht="25.9" customHeight="1" x14ac:dyDescent="0.2">
      <c r="B126" s="128"/>
      <c r="D126" s="129" t="s">
        <v>71</v>
      </c>
      <c r="E126" s="130" t="s">
        <v>155</v>
      </c>
      <c r="F126" s="130" t="s">
        <v>156</v>
      </c>
      <c r="J126" s="131">
        <f>BK126</f>
        <v>0</v>
      </c>
      <c r="L126" s="128"/>
      <c r="M126" s="132"/>
      <c r="N126" s="133"/>
      <c r="O126" s="133"/>
      <c r="P126" s="134">
        <f>P127+P154+P173+P180+P184+P230</f>
        <v>2174.793866</v>
      </c>
      <c r="Q126" s="133"/>
      <c r="R126" s="134">
        <f>R127+R154+R173+R180+R184+R230</f>
        <v>145.56786878000003</v>
      </c>
      <c r="S126" s="133"/>
      <c r="T126" s="135">
        <f>T127+T154+T173+T180+T184+T230</f>
        <v>85.948479999999989</v>
      </c>
      <c r="AR126" s="129" t="s">
        <v>80</v>
      </c>
      <c r="AT126" s="136" t="s">
        <v>71</v>
      </c>
      <c r="AU126" s="136" t="s">
        <v>72</v>
      </c>
      <c r="AY126" s="129" t="s">
        <v>157</v>
      </c>
      <c r="BK126" s="137">
        <f>BK127+BK154+BK173+BK180+BK184+BK230</f>
        <v>0</v>
      </c>
    </row>
    <row r="127" spans="1:65" s="12" customFormat="1" ht="22.9" customHeight="1" x14ac:dyDescent="0.2">
      <c r="B127" s="128"/>
      <c r="D127" s="129" t="s">
        <v>71</v>
      </c>
      <c r="E127" s="138" t="s">
        <v>80</v>
      </c>
      <c r="F127" s="138" t="s">
        <v>745</v>
      </c>
      <c r="J127" s="139">
        <f>BK127</f>
        <v>0</v>
      </c>
      <c r="L127" s="128"/>
      <c r="M127" s="132"/>
      <c r="N127" s="133"/>
      <c r="O127" s="133"/>
      <c r="P127" s="134">
        <f>SUM(P128:P153)</f>
        <v>174.56558799999999</v>
      </c>
      <c r="Q127" s="133"/>
      <c r="R127" s="134">
        <f>SUM(R128:R153)</f>
        <v>0</v>
      </c>
      <c r="S127" s="133"/>
      <c r="T127" s="135">
        <f>SUM(T128:T153)</f>
        <v>68.474099999999993</v>
      </c>
      <c r="AR127" s="129" t="s">
        <v>80</v>
      </c>
      <c r="AT127" s="136" t="s">
        <v>71</v>
      </c>
      <c r="AU127" s="136" t="s">
        <v>80</v>
      </c>
      <c r="AY127" s="129" t="s">
        <v>157</v>
      </c>
      <c r="BK127" s="137">
        <f>SUM(BK128:BK153)</f>
        <v>0</v>
      </c>
    </row>
    <row r="128" spans="1:65" s="2" customFormat="1" ht="48" x14ac:dyDescent="0.2">
      <c r="A128" s="29"/>
      <c r="B128" s="140"/>
      <c r="C128" s="141" t="s">
        <v>80</v>
      </c>
      <c r="D128" s="141" t="s">
        <v>160</v>
      </c>
      <c r="E128" s="142" t="s">
        <v>971</v>
      </c>
      <c r="F128" s="143" t="s">
        <v>972</v>
      </c>
      <c r="G128" s="144" t="s">
        <v>195</v>
      </c>
      <c r="H128" s="145">
        <v>90</v>
      </c>
      <c r="I128" s="146"/>
      <c r="J128" s="146">
        <f>ROUND(I128*H128,2)</f>
        <v>0</v>
      </c>
      <c r="K128" s="143" t="s">
        <v>201</v>
      </c>
      <c r="L128" s="30"/>
      <c r="M128" s="147" t="s">
        <v>1</v>
      </c>
      <c r="N128" s="148" t="s">
        <v>37</v>
      </c>
      <c r="O128" s="149">
        <v>0.25800000000000001</v>
      </c>
      <c r="P128" s="149">
        <f>O128*H128</f>
        <v>23.22</v>
      </c>
      <c r="Q128" s="149">
        <v>0</v>
      </c>
      <c r="R128" s="149">
        <f>Q128*H128</f>
        <v>0</v>
      </c>
      <c r="S128" s="149">
        <v>0</v>
      </c>
      <c r="T128" s="150">
        <f>S128*H128</f>
        <v>0</v>
      </c>
      <c r="U128" s="29"/>
      <c r="V128" s="29"/>
      <c r="W128" s="29"/>
      <c r="X128" s="29"/>
      <c r="Y128" s="29"/>
      <c r="Z128" s="29"/>
      <c r="AA128" s="29"/>
      <c r="AB128" s="29"/>
      <c r="AC128" s="29"/>
      <c r="AD128" s="29"/>
      <c r="AE128" s="29"/>
      <c r="AR128" s="151" t="s">
        <v>165</v>
      </c>
      <c r="AT128" s="151" t="s">
        <v>160</v>
      </c>
      <c r="AU128" s="151" t="s">
        <v>82</v>
      </c>
      <c r="AY128" s="17" t="s">
        <v>157</v>
      </c>
      <c r="BE128" s="152">
        <f>IF(N128="základní",J128,0)</f>
        <v>0</v>
      </c>
      <c r="BF128" s="152">
        <f>IF(N128="snížená",J128,0)</f>
        <v>0</v>
      </c>
      <c r="BG128" s="152">
        <f>IF(N128="zákl. přenesená",J128,0)</f>
        <v>0</v>
      </c>
      <c r="BH128" s="152">
        <f>IF(N128="sníž. přenesená",J128,0)</f>
        <v>0</v>
      </c>
      <c r="BI128" s="152">
        <f>IF(N128="nulová",J128,0)</f>
        <v>0</v>
      </c>
      <c r="BJ128" s="17" t="s">
        <v>80</v>
      </c>
      <c r="BK128" s="152">
        <f>ROUND(I128*H128,2)</f>
        <v>0</v>
      </c>
      <c r="BL128" s="17" t="s">
        <v>165</v>
      </c>
      <c r="BM128" s="151" t="s">
        <v>973</v>
      </c>
    </row>
    <row r="129" spans="1:65" s="2" customFormat="1" ht="97.5" x14ac:dyDescent="0.2">
      <c r="A129" s="29"/>
      <c r="B129" s="30"/>
      <c r="C129" s="29"/>
      <c r="D129" s="153" t="s">
        <v>167</v>
      </c>
      <c r="E129" s="29"/>
      <c r="F129" s="154" t="s">
        <v>974</v>
      </c>
      <c r="G129" s="29"/>
      <c r="H129" s="29"/>
      <c r="I129" s="29"/>
      <c r="J129" s="29"/>
      <c r="K129" s="29"/>
      <c r="L129" s="30"/>
      <c r="M129" s="155"/>
      <c r="N129" s="156"/>
      <c r="O129" s="55"/>
      <c r="P129" s="55"/>
      <c r="Q129" s="55"/>
      <c r="R129" s="55"/>
      <c r="S129" s="55"/>
      <c r="T129" s="56"/>
      <c r="U129" s="29"/>
      <c r="V129" s="29"/>
      <c r="W129" s="29"/>
      <c r="X129" s="29"/>
      <c r="Y129" s="29"/>
      <c r="Z129" s="29"/>
      <c r="AA129" s="29"/>
      <c r="AB129" s="29"/>
      <c r="AC129" s="29"/>
      <c r="AD129" s="29"/>
      <c r="AE129" s="29"/>
      <c r="AT129" s="17" t="s">
        <v>167</v>
      </c>
      <c r="AU129" s="17" t="s">
        <v>82</v>
      </c>
    </row>
    <row r="130" spans="1:65" s="2" customFormat="1" ht="60" x14ac:dyDescent="0.2">
      <c r="A130" s="29"/>
      <c r="B130" s="140"/>
      <c r="C130" s="141" t="s">
        <v>82</v>
      </c>
      <c r="D130" s="141" t="s">
        <v>160</v>
      </c>
      <c r="E130" s="142" t="s">
        <v>975</v>
      </c>
      <c r="F130" s="143" t="s">
        <v>976</v>
      </c>
      <c r="G130" s="144" t="s">
        <v>195</v>
      </c>
      <c r="H130" s="145">
        <v>116.85</v>
      </c>
      <c r="I130" s="146"/>
      <c r="J130" s="146">
        <f>ROUND(I130*H130,2)</f>
        <v>0</v>
      </c>
      <c r="K130" s="143" t="s">
        <v>201</v>
      </c>
      <c r="L130" s="30"/>
      <c r="M130" s="147" t="s">
        <v>1</v>
      </c>
      <c r="N130" s="148" t="s">
        <v>37</v>
      </c>
      <c r="O130" s="149">
        <v>0.81100000000000005</v>
      </c>
      <c r="P130" s="149">
        <f>O130*H130</f>
        <v>94.765349999999998</v>
      </c>
      <c r="Q130" s="149">
        <v>0</v>
      </c>
      <c r="R130" s="149">
        <f>Q130*H130</f>
        <v>0</v>
      </c>
      <c r="S130" s="149">
        <v>0.58599999999999997</v>
      </c>
      <c r="T130" s="150">
        <f>S130*H130</f>
        <v>68.474099999999993</v>
      </c>
      <c r="U130" s="29"/>
      <c r="V130" s="29"/>
      <c r="W130" s="29"/>
      <c r="X130" s="29"/>
      <c r="Y130" s="29"/>
      <c r="Z130" s="29"/>
      <c r="AA130" s="29"/>
      <c r="AB130" s="29"/>
      <c r="AC130" s="29"/>
      <c r="AD130" s="29"/>
      <c r="AE130" s="29"/>
      <c r="AR130" s="151" t="s">
        <v>165</v>
      </c>
      <c r="AT130" s="151" t="s">
        <v>160</v>
      </c>
      <c r="AU130" s="151" t="s">
        <v>82</v>
      </c>
      <c r="AY130" s="17" t="s">
        <v>157</v>
      </c>
      <c r="BE130" s="152">
        <f>IF(N130="základní",J130,0)</f>
        <v>0</v>
      </c>
      <c r="BF130" s="152">
        <f>IF(N130="snížená",J130,0)</f>
        <v>0</v>
      </c>
      <c r="BG130" s="152">
        <f>IF(N130="zákl. přenesená",J130,0)</f>
        <v>0</v>
      </c>
      <c r="BH130" s="152">
        <f>IF(N130="sníž. přenesená",J130,0)</f>
        <v>0</v>
      </c>
      <c r="BI130" s="152">
        <f>IF(N130="nulová",J130,0)</f>
        <v>0</v>
      </c>
      <c r="BJ130" s="17" t="s">
        <v>80</v>
      </c>
      <c r="BK130" s="152">
        <f>ROUND(I130*H130,2)</f>
        <v>0</v>
      </c>
      <c r="BL130" s="17" t="s">
        <v>165</v>
      </c>
      <c r="BM130" s="151" t="s">
        <v>977</v>
      </c>
    </row>
    <row r="131" spans="1:65" s="2" customFormat="1" ht="78" x14ac:dyDescent="0.2">
      <c r="A131" s="29"/>
      <c r="B131" s="30"/>
      <c r="C131" s="29"/>
      <c r="D131" s="153" t="s">
        <v>167</v>
      </c>
      <c r="E131" s="29"/>
      <c r="F131" s="154" t="s">
        <v>978</v>
      </c>
      <c r="G131" s="29"/>
      <c r="H131" s="29"/>
      <c r="I131" s="29"/>
      <c r="J131" s="29"/>
      <c r="K131" s="29"/>
      <c r="L131" s="30"/>
      <c r="M131" s="155"/>
      <c r="N131" s="156"/>
      <c r="O131" s="55"/>
      <c r="P131" s="55"/>
      <c r="Q131" s="55"/>
      <c r="R131" s="55"/>
      <c r="S131" s="55"/>
      <c r="T131" s="56"/>
      <c r="U131" s="29"/>
      <c r="V131" s="29"/>
      <c r="W131" s="29"/>
      <c r="X131" s="29"/>
      <c r="Y131" s="29"/>
      <c r="Z131" s="29"/>
      <c r="AA131" s="29"/>
      <c r="AB131" s="29"/>
      <c r="AC131" s="29"/>
      <c r="AD131" s="29"/>
      <c r="AE131" s="29"/>
      <c r="AT131" s="17" t="s">
        <v>167</v>
      </c>
      <c r="AU131" s="17" t="s">
        <v>82</v>
      </c>
    </row>
    <row r="132" spans="1:65" s="2" customFormat="1" ht="19.5" x14ac:dyDescent="0.2">
      <c r="A132" s="29"/>
      <c r="B132" s="30"/>
      <c r="C132" s="29"/>
      <c r="D132" s="153" t="s">
        <v>979</v>
      </c>
      <c r="E132" s="29"/>
      <c r="F132" s="154" t="s">
        <v>980</v>
      </c>
      <c r="G132" s="29"/>
      <c r="H132" s="29"/>
      <c r="I132" s="29"/>
      <c r="J132" s="29"/>
      <c r="K132" s="29"/>
      <c r="L132" s="30"/>
      <c r="M132" s="155"/>
      <c r="N132" s="156"/>
      <c r="O132" s="55"/>
      <c r="P132" s="55"/>
      <c r="Q132" s="55"/>
      <c r="R132" s="55"/>
      <c r="S132" s="55"/>
      <c r="T132" s="56"/>
      <c r="U132" s="29"/>
      <c r="V132" s="29"/>
      <c r="W132" s="29"/>
      <c r="X132" s="29"/>
      <c r="Y132" s="29"/>
      <c r="Z132" s="29"/>
      <c r="AA132" s="29"/>
      <c r="AB132" s="29"/>
      <c r="AC132" s="29"/>
      <c r="AD132" s="29"/>
      <c r="AE132" s="29"/>
      <c r="AT132" s="17" t="s">
        <v>979</v>
      </c>
      <c r="AU132" s="17" t="s">
        <v>82</v>
      </c>
    </row>
    <row r="133" spans="1:65" s="14" customFormat="1" x14ac:dyDescent="0.2">
      <c r="B133" s="163"/>
      <c r="D133" s="153" t="s">
        <v>169</v>
      </c>
      <c r="E133" s="164" t="s">
        <v>1</v>
      </c>
      <c r="F133" s="165" t="s">
        <v>981</v>
      </c>
      <c r="H133" s="166">
        <v>116.85</v>
      </c>
      <c r="L133" s="163"/>
      <c r="M133" s="167"/>
      <c r="N133" s="168"/>
      <c r="O133" s="168"/>
      <c r="P133" s="168"/>
      <c r="Q133" s="168"/>
      <c r="R133" s="168"/>
      <c r="S133" s="168"/>
      <c r="T133" s="169"/>
      <c r="AT133" s="164" t="s">
        <v>169</v>
      </c>
      <c r="AU133" s="164" t="s">
        <v>82</v>
      </c>
      <c r="AV133" s="14" t="s">
        <v>82</v>
      </c>
      <c r="AW133" s="14" t="s">
        <v>171</v>
      </c>
      <c r="AX133" s="14" t="s">
        <v>80</v>
      </c>
      <c r="AY133" s="164" t="s">
        <v>157</v>
      </c>
    </row>
    <row r="134" spans="1:65" s="2" customFormat="1" ht="24" x14ac:dyDescent="0.2">
      <c r="A134" s="29"/>
      <c r="B134" s="140"/>
      <c r="C134" s="141" t="s">
        <v>182</v>
      </c>
      <c r="D134" s="141" t="s">
        <v>160</v>
      </c>
      <c r="E134" s="142" t="s">
        <v>982</v>
      </c>
      <c r="F134" s="143" t="s">
        <v>983</v>
      </c>
      <c r="G134" s="144" t="s">
        <v>195</v>
      </c>
      <c r="H134" s="145">
        <v>20</v>
      </c>
      <c r="I134" s="146"/>
      <c r="J134" s="146">
        <f>ROUND(I134*H134,2)</f>
        <v>0</v>
      </c>
      <c r="K134" s="143" t="s">
        <v>201</v>
      </c>
      <c r="L134" s="30"/>
      <c r="M134" s="147" t="s">
        <v>1</v>
      </c>
      <c r="N134" s="148" t="s">
        <v>37</v>
      </c>
      <c r="O134" s="149">
        <v>0.55100000000000005</v>
      </c>
      <c r="P134" s="149">
        <f>O134*H134</f>
        <v>11.020000000000001</v>
      </c>
      <c r="Q134" s="149">
        <v>0</v>
      </c>
      <c r="R134" s="149">
        <f>Q134*H134</f>
        <v>0</v>
      </c>
      <c r="S134" s="149">
        <v>0</v>
      </c>
      <c r="T134" s="150">
        <f>S134*H134</f>
        <v>0</v>
      </c>
      <c r="U134" s="29"/>
      <c r="V134" s="29"/>
      <c r="W134" s="29"/>
      <c r="X134" s="29"/>
      <c r="Y134" s="29"/>
      <c r="Z134" s="29"/>
      <c r="AA134" s="29"/>
      <c r="AB134" s="29"/>
      <c r="AC134" s="29"/>
      <c r="AD134" s="29"/>
      <c r="AE134" s="29"/>
      <c r="AR134" s="151" t="s">
        <v>165</v>
      </c>
      <c r="AT134" s="151" t="s">
        <v>160</v>
      </c>
      <c r="AU134" s="151" t="s">
        <v>82</v>
      </c>
      <c r="AY134" s="17" t="s">
        <v>157</v>
      </c>
      <c r="BE134" s="152">
        <f>IF(N134="základní",J134,0)</f>
        <v>0</v>
      </c>
      <c r="BF134" s="152">
        <f>IF(N134="snížená",J134,0)</f>
        <v>0</v>
      </c>
      <c r="BG134" s="152">
        <f>IF(N134="zákl. přenesená",J134,0)</f>
        <v>0</v>
      </c>
      <c r="BH134" s="152">
        <f>IF(N134="sníž. přenesená",J134,0)</f>
        <v>0</v>
      </c>
      <c r="BI134" s="152">
        <f>IF(N134="nulová",J134,0)</f>
        <v>0</v>
      </c>
      <c r="BJ134" s="17" t="s">
        <v>80</v>
      </c>
      <c r="BK134" s="152">
        <f>ROUND(I134*H134,2)</f>
        <v>0</v>
      </c>
      <c r="BL134" s="17" t="s">
        <v>165</v>
      </c>
      <c r="BM134" s="151" t="s">
        <v>984</v>
      </c>
    </row>
    <row r="135" spans="1:65" s="2" customFormat="1" ht="48.75" x14ac:dyDescent="0.2">
      <c r="A135" s="29"/>
      <c r="B135" s="30"/>
      <c r="C135" s="29"/>
      <c r="D135" s="153" t="s">
        <v>167</v>
      </c>
      <c r="E135" s="29"/>
      <c r="F135" s="154" t="s">
        <v>985</v>
      </c>
      <c r="G135" s="29"/>
      <c r="H135" s="29"/>
      <c r="I135" s="29"/>
      <c r="J135" s="29"/>
      <c r="K135" s="29"/>
      <c r="L135" s="30"/>
      <c r="M135" s="155"/>
      <c r="N135" s="156"/>
      <c r="O135" s="55"/>
      <c r="P135" s="55"/>
      <c r="Q135" s="55"/>
      <c r="R135" s="55"/>
      <c r="S135" s="55"/>
      <c r="T135" s="56"/>
      <c r="U135" s="29"/>
      <c r="V135" s="29"/>
      <c r="W135" s="29"/>
      <c r="X135" s="29"/>
      <c r="Y135" s="29"/>
      <c r="Z135" s="29"/>
      <c r="AA135" s="29"/>
      <c r="AB135" s="29"/>
      <c r="AC135" s="29"/>
      <c r="AD135" s="29"/>
      <c r="AE135" s="29"/>
      <c r="AT135" s="17" t="s">
        <v>167</v>
      </c>
      <c r="AU135" s="17" t="s">
        <v>82</v>
      </c>
    </row>
    <row r="136" spans="1:65" s="2" customFormat="1" ht="44.25" customHeight="1" x14ac:dyDescent="0.2">
      <c r="A136" s="29"/>
      <c r="B136" s="140"/>
      <c r="C136" s="141" t="s">
        <v>165</v>
      </c>
      <c r="D136" s="141" t="s">
        <v>160</v>
      </c>
      <c r="E136" s="142" t="s">
        <v>986</v>
      </c>
      <c r="F136" s="143" t="s">
        <v>987</v>
      </c>
      <c r="G136" s="144" t="s">
        <v>163</v>
      </c>
      <c r="H136" s="145">
        <v>12.018000000000001</v>
      </c>
      <c r="I136" s="146"/>
      <c r="J136" s="146">
        <f>ROUND(I136*H136,2)</f>
        <v>0</v>
      </c>
      <c r="K136" s="143" t="s">
        <v>201</v>
      </c>
      <c r="L136" s="30"/>
      <c r="M136" s="147" t="s">
        <v>1</v>
      </c>
      <c r="N136" s="148" t="s">
        <v>37</v>
      </c>
      <c r="O136" s="149">
        <v>2.391</v>
      </c>
      <c r="P136" s="149">
        <f>O136*H136</f>
        <v>28.735038000000003</v>
      </c>
      <c r="Q136" s="149">
        <v>0</v>
      </c>
      <c r="R136" s="149">
        <f>Q136*H136</f>
        <v>0</v>
      </c>
      <c r="S136" s="149">
        <v>0</v>
      </c>
      <c r="T136" s="150">
        <f>S136*H136</f>
        <v>0</v>
      </c>
      <c r="U136" s="29"/>
      <c r="V136" s="29"/>
      <c r="W136" s="29"/>
      <c r="X136" s="29"/>
      <c r="Y136" s="29"/>
      <c r="Z136" s="29"/>
      <c r="AA136" s="29"/>
      <c r="AB136" s="29"/>
      <c r="AC136" s="29"/>
      <c r="AD136" s="29"/>
      <c r="AE136" s="29"/>
      <c r="AR136" s="151" t="s">
        <v>165</v>
      </c>
      <c r="AT136" s="151" t="s">
        <v>160</v>
      </c>
      <c r="AU136" s="151" t="s">
        <v>82</v>
      </c>
      <c r="AY136" s="17" t="s">
        <v>157</v>
      </c>
      <c r="BE136" s="152">
        <f>IF(N136="základní",J136,0)</f>
        <v>0</v>
      </c>
      <c r="BF136" s="152">
        <f>IF(N136="snížená",J136,0)</f>
        <v>0</v>
      </c>
      <c r="BG136" s="152">
        <f>IF(N136="zákl. přenesená",J136,0)</f>
        <v>0</v>
      </c>
      <c r="BH136" s="152">
        <f>IF(N136="sníž. přenesená",J136,0)</f>
        <v>0</v>
      </c>
      <c r="BI136" s="152">
        <f>IF(N136="nulová",J136,0)</f>
        <v>0</v>
      </c>
      <c r="BJ136" s="17" t="s">
        <v>80</v>
      </c>
      <c r="BK136" s="152">
        <f>ROUND(I136*H136,2)</f>
        <v>0</v>
      </c>
      <c r="BL136" s="17" t="s">
        <v>165</v>
      </c>
      <c r="BM136" s="151" t="s">
        <v>988</v>
      </c>
    </row>
    <row r="137" spans="1:65" s="2" customFormat="1" ht="39" x14ac:dyDescent="0.2">
      <c r="A137" s="29"/>
      <c r="B137" s="30"/>
      <c r="C137" s="29"/>
      <c r="D137" s="153" t="s">
        <v>167</v>
      </c>
      <c r="E137" s="29"/>
      <c r="F137" s="154" t="s">
        <v>989</v>
      </c>
      <c r="G137" s="29"/>
      <c r="H137" s="29"/>
      <c r="I137" s="29"/>
      <c r="J137" s="29"/>
      <c r="K137" s="29"/>
      <c r="L137" s="30"/>
      <c r="M137" s="155"/>
      <c r="N137" s="156"/>
      <c r="O137" s="55"/>
      <c r="P137" s="55"/>
      <c r="Q137" s="55"/>
      <c r="R137" s="55"/>
      <c r="S137" s="55"/>
      <c r="T137" s="56"/>
      <c r="U137" s="29"/>
      <c r="V137" s="29"/>
      <c r="W137" s="29"/>
      <c r="X137" s="29"/>
      <c r="Y137" s="29"/>
      <c r="Z137" s="29"/>
      <c r="AA137" s="29"/>
      <c r="AB137" s="29"/>
      <c r="AC137" s="29"/>
      <c r="AD137" s="29"/>
      <c r="AE137" s="29"/>
      <c r="AT137" s="17" t="s">
        <v>167</v>
      </c>
      <c r="AU137" s="17" t="s">
        <v>82</v>
      </c>
    </row>
    <row r="138" spans="1:65" s="14" customFormat="1" x14ac:dyDescent="0.2">
      <c r="B138" s="163"/>
      <c r="D138" s="153" t="s">
        <v>169</v>
      </c>
      <c r="E138" s="164" t="s">
        <v>1</v>
      </c>
      <c r="F138" s="165" t="s">
        <v>990</v>
      </c>
      <c r="H138" s="166">
        <v>12.018000000000001</v>
      </c>
      <c r="L138" s="163"/>
      <c r="M138" s="167"/>
      <c r="N138" s="168"/>
      <c r="O138" s="168"/>
      <c r="P138" s="168"/>
      <c r="Q138" s="168"/>
      <c r="R138" s="168"/>
      <c r="S138" s="168"/>
      <c r="T138" s="169"/>
      <c r="AT138" s="164" t="s">
        <v>169</v>
      </c>
      <c r="AU138" s="164" t="s">
        <v>82</v>
      </c>
      <c r="AV138" s="14" t="s">
        <v>82</v>
      </c>
      <c r="AW138" s="14" t="s">
        <v>171</v>
      </c>
      <c r="AX138" s="14" t="s">
        <v>80</v>
      </c>
      <c r="AY138" s="164" t="s">
        <v>157</v>
      </c>
    </row>
    <row r="139" spans="1:65" s="2" customFormat="1" ht="66.75" customHeight="1" x14ac:dyDescent="0.2">
      <c r="A139" s="29"/>
      <c r="B139" s="140"/>
      <c r="C139" s="141" t="s">
        <v>158</v>
      </c>
      <c r="D139" s="141" t="s">
        <v>160</v>
      </c>
      <c r="E139" s="142" t="s">
        <v>991</v>
      </c>
      <c r="F139" s="143" t="s">
        <v>992</v>
      </c>
      <c r="G139" s="144" t="s">
        <v>163</v>
      </c>
      <c r="H139" s="145">
        <v>12.018000000000001</v>
      </c>
      <c r="I139" s="146"/>
      <c r="J139" s="146">
        <f>ROUND(I139*H139,2)</f>
        <v>0</v>
      </c>
      <c r="K139" s="143" t="s">
        <v>201</v>
      </c>
      <c r="L139" s="30"/>
      <c r="M139" s="147" t="s">
        <v>1</v>
      </c>
      <c r="N139" s="148" t="s">
        <v>37</v>
      </c>
      <c r="O139" s="149">
        <v>0.122</v>
      </c>
      <c r="P139" s="149">
        <f>O139*H139</f>
        <v>1.4661960000000001</v>
      </c>
      <c r="Q139" s="149">
        <v>0</v>
      </c>
      <c r="R139" s="149">
        <f>Q139*H139</f>
        <v>0</v>
      </c>
      <c r="S139" s="149">
        <v>0</v>
      </c>
      <c r="T139" s="150">
        <f>S139*H139</f>
        <v>0</v>
      </c>
      <c r="U139" s="29"/>
      <c r="V139" s="29"/>
      <c r="W139" s="29"/>
      <c r="X139" s="29"/>
      <c r="Y139" s="29"/>
      <c r="Z139" s="29"/>
      <c r="AA139" s="29"/>
      <c r="AB139" s="29"/>
      <c r="AC139" s="29"/>
      <c r="AD139" s="29"/>
      <c r="AE139" s="29"/>
      <c r="AR139" s="151" t="s">
        <v>165</v>
      </c>
      <c r="AT139" s="151" t="s">
        <v>160</v>
      </c>
      <c r="AU139" s="151" t="s">
        <v>82</v>
      </c>
      <c r="AY139" s="17" t="s">
        <v>157</v>
      </c>
      <c r="BE139" s="152">
        <f>IF(N139="základní",J139,0)</f>
        <v>0</v>
      </c>
      <c r="BF139" s="152">
        <f>IF(N139="snížená",J139,0)</f>
        <v>0</v>
      </c>
      <c r="BG139" s="152">
        <f>IF(N139="zákl. přenesená",J139,0)</f>
        <v>0</v>
      </c>
      <c r="BH139" s="152">
        <f>IF(N139="sníž. přenesená",J139,0)</f>
        <v>0</v>
      </c>
      <c r="BI139" s="152">
        <f>IF(N139="nulová",J139,0)</f>
        <v>0</v>
      </c>
      <c r="BJ139" s="17" t="s">
        <v>80</v>
      </c>
      <c r="BK139" s="152">
        <f>ROUND(I139*H139,2)</f>
        <v>0</v>
      </c>
      <c r="BL139" s="17" t="s">
        <v>165</v>
      </c>
      <c r="BM139" s="151" t="s">
        <v>993</v>
      </c>
    </row>
    <row r="140" spans="1:65" s="2" customFormat="1" ht="117" x14ac:dyDescent="0.2">
      <c r="A140" s="29"/>
      <c r="B140" s="30"/>
      <c r="C140" s="29"/>
      <c r="D140" s="153" t="s">
        <v>167</v>
      </c>
      <c r="E140" s="29"/>
      <c r="F140" s="154" t="s">
        <v>994</v>
      </c>
      <c r="G140" s="29"/>
      <c r="H140" s="29"/>
      <c r="I140" s="29"/>
      <c r="J140" s="29"/>
      <c r="K140" s="29"/>
      <c r="L140" s="30"/>
      <c r="M140" s="155"/>
      <c r="N140" s="156"/>
      <c r="O140" s="55"/>
      <c r="P140" s="55"/>
      <c r="Q140" s="55"/>
      <c r="R140" s="55"/>
      <c r="S140" s="55"/>
      <c r="T140" s="56"/>
      <c r="U140" s="29"/>
      <c r="V140" s="29"/>
      <c r="W140" s="29"/>
      <c r="X140" s="29"/>
      <c r="Y140" s="29"/>
      <c r="Z140" s="29"/>
      <c r="AA140" s="29"/>
      <c r="AB140" s="29"/>
      <c r="AC140" s="29"/>
      <c r="AD140" s="29"/>
      <c r="AE140" s="29"/>
      <c r="AT140" s="17" t="s">
        <v>167</v>
      </c>
      <c r="AU140" s="17" t="s">
        <v>82</v>
      </c>
    </row>
    <row r="141" spans="1:65" s="14" customFormat="1" x14ac:dyDescent="0.2">
      <c r="B141" s="163"/>
      <c r="D141" s="153" t="s">
        <v>169</v>
      </c>
      <c r="E141" s="164" t="s">
        <v>1</v>
      </c>
      <c r="F141" s="165" t="s">
        <v>990</v>
      </c>
      <c r="H141" s="166">
        <v>12.018000000000001</v>
      </c>
      <c r="L141" s="163"/>
      <c r="M141" s="167"/>
      <c r="N141" s="168"/>
      <c r="O141" s="168"/>
      <c r="P141" s="168"/>
      <c r="Q141" s="168"/>
      <c r="R141" s="168"/>
      <c r="S141" s="168"/>
      <c r="T141" s="169"/>
      <c r="AT141" s="164" t="s">
        <v>169</v>
      </c>
      <c r="AU141" s="164" t="s">
        <v>82</v>
      </c>
      <c r="AV141" s="14" t="s">
        <v>82</v>
      </c>
      <c r="AW141" s="14" t="s">
        <v>171</v>
      </c>
      <c r="AX141" s="14" t="s">
        <v>80</v>
      </c>
      <c r="AY141" s="164" t="s">
        <v>157</v>
      </c>
    </row>
    <row r="142" spans="1:65" s="2" customFormat="1" ht="60" x14ac:dyDescent="0.2">
      <c r="A142" s="29"/>
      <c r="B142" s="140"/>
      <c r="C142" s="141" t="s">
        <v>204</v>
      </c>
      <c r="D142" s="141" t="s">
        <v>160</v>
      </c>
      <c r="E142" s="142" t="s">
        <v>995</v>
      </c>
      <c r="F142" s="143" t="s">
        <v>996</v>
      </c>
      <c r="G142" s="144" t="s">
        <v>163</v>
      </c>
      <c r="H142" s="145">
        <v>12.018000000000001</v>
      </c>
      <c r="I142" s="146"/>
      <c r="J142" s="146">
        <f>ROUND(I142*H142,2)</f>
        <v>0</v>
      </c>
      <c r="K142" s="143" t="s">
        <v>201</v>
      </c>
      <c r="L142" s="30"/>
      <c r="M142" s="147" t="s">
        <v>1</v>
      </c>
      <c r="N142" s="148" t="s">
        <v>37</v>
      </c>
      <c r="O142" s="149">
        <v>4.5999999999999999E-2</v>
      </c>
      <c r="P142" s="149">
        <f>O142*H142</f>
        <v>0.55282799999999999</v>
      </c>
      <c r="Q142" s="149">
        <v>0</v>
      </c>
      <c r="R142" s="149">
        <f>Q142*H142</f>
        <v>0</v>
      </c>
      <c r="S142" s="149">
        <v>0</v>
      </c>
      <c r="T142" s="150">
        <f>S142*H142</f>
        <v>0</v>
      </c>
      <c r="U142" s="29"/>
      <c r="V142" s="29"/>
      <c r="W142" s="29"/>
      <c r="X142" s="29"/>
      <c r="Y142" s="29"/>
      <c r="Z142" s="29"/>
      <c r="AA142" s="29"/>
      <c r="AB142" s="29"/>
      <c r="AC142" s="29"/>
      <c r="AD142" s="29"/>
      <c r="AE142" s="29"/>
      <c r="AR142" s="151" t="s">
        <v>165</v>
      </c>
      <c r="AT142" s="151" t="s">
        <v>160</v>
      </c>
      <c r="AU142" s="151" t="s">
        <v>82</v>
      </c>
      <c r="AY142" s="17" t="s">
        <v>157</v>
      </c>
      <c r="BE142" s="152">
        <f>IF(N142="základní",J142,0)</f>
        <v>0</v>
      </c>
      <c r="BF142" s="152">
        <f>IF(N142="snížená",J142,0)</f>
        <v>0</v>
      </c>
      <c r="BG142" s="152">
        <f>IF(N142="zákl. přenesená",J142,0)</f>
        <v>0</v>
      </c>
      <c r="BH142" s="152">
        <f>IF(N142="sníž. přenesená",J142,0)</f>
        <v>0</v>
      </c>
      <c r="BI142" s="152">
        <f>IF(N142="nulová",J142,0)</f>
        <v>0</v>
      </c>
      <c r="BJ142" s="17" t="s">
        <v>80</v>
      </c>
      <c r="BK142" s="152">
        <f>ROUND(I142*H142,2)</f>
        <v>0</v>
      </c>
      <c r="BL142" s="17" t="s">
        <v>165</v>
      </c>
      <c r="BM142" s="151" t="s">
        <v>997</v>
      </c>
    </row>
    <row r="143" spans="1:65" s="2" customFormat="1" ht="68.25" x14ac:dyDescent="0.2">
      <c r="A143" s="29"/>
      <c r="B143" s="30"/>
      <c r="C143" s="29"/>
      <c r="D143" s="153" t="s">
        <v>167</v>
      </c>
      <c r="E143" s="29"/>
      <c r="F143" s="154" t="s">
        <v>998</v>
      </c>
      <c r="G143" s="29"/>
      <c r="H143" s="29"/>
      <c r="I143" s="29"/>
      <c r="J143" s="29"/>
      <c r="K143" s="29"/>
      <c r="L143" s="30"/>
      <c r="M143" s="155"/>
      <c r="N143" s="156"/>
      <c r="O143" s="55"/>
      <c r="P143" s="55"/>
      <c r="Q143" s="55"/>
      <c r="R143" s="55"/>
      <c r="S143" s="55"/>
      <c r="T143" s="56"/>
      <c r="U143" s="29"/>
      <c r="V143" s="29"/>
      <c r="W143" s="29"/>
      <c r="X143" s="29"/>
      <c r="Y143" s="29"/>
      <c r="Z143" s="29"/>
      <c r="AA143" s="29"/>
      <c r="AB143" s="29"/>
      <c r="AC143" s="29"/>
      <c r="AD143" s="29"/>
      <c r="AE143" s="29"/>
      <c r="AT143" s="17" t="s">
        <v>167</v>
      </c>
      <c r="AU143" s="17" t="s">
        <v>82</v>
      </c>
    </row>
    <row r="144" spans="1:65" s="14" customFormat="1" x14ac:dyDescent="0.2">
      <c r="B144" s="163"/>
      <c r="D144" s="153" t="s">
        <v>169</v>
      </c>
      <c r="E144" s="164" t="s">
        <v>1</v>
      </c>
      <c r="F144" s="165" t="s">
        <v>999</v>
      </c>
      <c r="H144" s="166">
        <v>12.018000000000001</v>
      </c>
      <c r="L144" s="163"/>
      <c r="M144" s="167"/>
      <c r="N144" s="168"/>
      <c r="O144" s="168"/>
      <c r="P144" s="168"/>
      <c r="Q144" s="168"/>
      <c r="R144" s="168"/>
      <c r="S144" s="168"/>
      <c r="T144" s="169"/>
      <c r="AT144" s="164" t="s">
        <v>169</v>
      </c>
      <c r="AU144" s="164" t="s">
        <v>82</v>
      </c>
      <c r="AV144" s="14" t="s">
        <v>82</v>
      </c>
      <c r="AW144" s="14" t="s">
        <v>171</v>
      </c>
      <c r="AX144" s="14" t="s">
        <v>80</v>
      </c>
      <c r="AY144" s="164" t="s">
        <v>157</v>
      </c>
    </row>
    <row r="145" spans="1:65" s="2" customFormat="1" ht="66.75" customHeight="1" x14ac:dyDescent="0.2">
      <c r="A145" s="29"/>
      <c r="B145" s="140"/>
      <c r="C145" s="141" t="s">
        <v>212</v>
      </c>
      <c r="D145" s="141" t="s">
        <v>160</v>
      </c>
      <c r="E145" s="142" t="s">
        <v>1000</v>
      </c>
      <c r="F145" s="143" t="s">
        <v>1001</v>
      </c>
      <c r="G145" s="144" t="s">
        <v>163</v>
      </c>
      <c r="H145" s="145">
        <v>228.34200000000001</v>
      </c>
      <c r="I145" s="146"/>
      <c r="J145" s="146">
        <f>ROUND(I145*H145,2)</f>
        <v>0</v>
      </c>
      <c r="K145" s="143" t="s">
        <v>201</v>
      </c>
      <c r="L145" s="30"/>
      <c r="M145" s="147" t="s">
        <v>1</v>
      </c>
      <c r="N145" s="148" t="s">
        <v>37</v>
      </c>
      <c r="O145" s="149">
        <v>5.0000000000000001E-3</v>
      </c>
      <c r="P145" s="149">
        <f>O145*H145</f>
        <v>1.14171</v>
      </c>
      <c r="Q145" s="149">
        <v>0</v>
      </c>
      <c r="R145" s="149">
        <f>Q145*H145</f>
        <v>0</v>
      </c>
      <c r="S145" s="149">
        <v>0</v>
      </c>
      <c r="T145" s="150">
        <f>S145*H145</f>
        <v>0</v>
      </c>
      <c r="U145" s="29"/>
      <c r="V145" s="29"/>
      <c r="W145" s="29"/>
      <c r="X145" s="29"/>
      <c r="Y145" s="29"/>
      <c r="Z145" s="29"/>
      <c r="AA145" s="29"/>
      <c r="AB145" s="29"/>
      <c r="AC145" s="29"/>
      <c r="AD145" s="29"/>
      <c r="AE145" s="29"/>
      <c r="AR145" s="151" t="s">
        <v>165</v>
      </c>
      <c r="AT145" s="151" t="s">
        <v>160</v>
      </c>
      <c r="AU145" s="151" t="s">
        <v>82</v>
      </c>
      <c r="AY145" s="17" t="s">
        <v>157</v>
      </c>
      <c r="BE145" s="152">
        <f>IF(N145="základní",J145,0)</f>
        <v>0</v>
      </c>
      <c r="BF145" s="152">
        <f>IF(N145="snížená",J145,0)</f>
        <v>0</v>
      </c>
      <c r="BG145" s="152">
        <f>IF(N145="zákl. přenesená",J145,0)</f>
        <v>0</v>
      </c>
      <c r="BH145" s="152">
        <f>IF(N145="sníž. přenesená",J145,0)</f>
        <v>0</v>
      </c>
      <c r="BI145" s="152">
        <f>IF(N145="nulová",J145,0)</f>
        <v>0</v>
      </c>
      <c r="BJ145" s="17" t="s">
        <v>80</v>
      </c>
      <c r="BK145" s="152">
        <f>ROUND(I145*H145,2)</f>
        <v>0</v>
      </c>
      <c r="BL145" s="17" t="s">
        <v>165</v>
      </c>
      <c r="BM145" s="151" t="s">
        <v>1002</v>
      </c>
    </row>
    <row r="146" spans="1:65" s="2" customFormat="1" ht="68.25" x14ac:dyDescent="0.2">
      <c r="A146" s="29"/>
      <c r="B146" s="30"/>
      <c r="C146" s="29"/>
      <c r="D146" s="153" t="s">
        <v>167</v>
      </c>
      <c r="E146" s="29"/>
      <c r="F146" s="154" t="s">
        <v>998</v>
      </c>
      <c r="G146" s="29"/>
      <c r="H146" s="29"/>
      <c r="I146" s="29"/>
      <c r="J146" s="29"/>
      <c r="K146" s="29"/>
      <c r="L146" s="30"/>
      <c r="M146" s="155"/>
      <c r="N146" s="156"/>
      <c r="O146" s="55"/>
      <c r="P146" s="55"/>
      <c r="Q146" s="55"/>
      <c r="R146" s="55"/>
      <c r="S146" s="55"/>
      <c r="T146" s="56"/>
      <c r="U146" s="29"/>
      <c r="V146" s="29"/>
      <c r="W146" s="29"/>
      <c r="X146" s="29"/>
      <c r="Y146" s="29"/>
      <c r="Z146" s="29"/>
      <c r="AA146" s="29"/>
      <c r="AB146" s="29"/>
      <c r="AC146" s="29"/>
      <c r="AD146" s="29"/>
      <c r="AE146" s="29"/>
      <c r="AT146" s="17" t="s">
        <v>167</v>
      </c>
      <c r="AU146" s="17" t="s">
        <v>82</v>
      </c>
    </row>
    <row r="147" spans="1:65" s="14" customFormat="1" x14ac:dyDescent="0.2">
      <c r="B147" s="163"/>
      <c r="D147" s="153" t="s">
        <v>169</v>
      </c>
      <c r="E147" s="164" t="s">
        <v>1</v>
      </c>
      <c r="F147" s="165" t="s">
        <v>1003</v>
      </c>
      <c r="H147" s="166">
        <v>228.34200000000001</v>
      </c>
      <c r="L147" s="163"/>
      <c r="M147" s="167"/>
      <c r="N147" s="168"/>
      <c r="O147" s="168"/>
      <c r="P147" s="168"/>
      <c r="Q147" s="168"/>
      <c r="R147" s="168"/>
      <c r="S147" s="168"/>
      <c r="T147" s="169"/>
      <c r="AT147" s="164" t="s">
        <v>169</v>
      </c>
      <c r="AU147" s="164" t="s">
        <v>82</v>
      </c>
      <c r="AV147" s="14" t="s">
        <v>82</v>
      </c>
      <c r="AW147" s="14" t="s">
        <v>171</v>
      </c>
      <c r="AX147" s="14" t="s">
        <v>80</v>
      </c>
      <c r="AY147" s="164" t="s">
        <v>157</v>
      </c>
    </row>
    <row r="148" spans="1:65" s="2" customFormat="1" ht="36" x14ac:dyDescent="0.2">
      <c r="A148" s="29"/>
      <c r="B148" s="140"/>
      <c r="C148" s="141" t="s">
        <v>187</v>
      </c>
      <c r="D148" s="141" t="s">
        <v>160</v>
      </c>
      <c r="E148" s="142" t="s">
        <v>1004</v>
      </c>
      <c r="F148" s="143" t="s">
        <v>1005</v>
      </c>
      <c r="G148" s="144" t="s">
        <v>163</v>
      </c>
      <c r="H148" s="145">
        <v>12.018000000000001</v>
      </c>
      <c r="I148" s="146"/>
      <c r="J148" s="146">
        <f>ROUND(I148*H148,2)</f>
        <v>0</v>
      </c>
      <c r="K148" s="143" t="s">
        <v>201</v>
      </c>
      <c r="L148" s="30"/>
      <c r="M148" s="147" t="s">
        <v>1</v>
      </c>
      <c r="N148" s="148" t="s">
        <v>37</v>
      </c>
      <c r="O148" s="149">
        <v>1.137</v>
      </c>
      <c r="P148" s="149">
        <f>O148*H148</f>
        <v>13.664466000000001</v>
      </c>
      <c r="Q148" s="149">
        <v>0</v>
      </c>
      <c r="R148" s="149">
        <f>Q148*H148</f>
        <v>0</v>
      </c>
      <c r="S148" s="149">
        <v>0</v>
      </c>
      <c r="T148" s="150">
        <f>S148*H148</f>
        <v>0</v>
      </c>
      <c r="U148" s="29"/>
      <c r="V148" s="29"/>
      <c r="W148" s="29"/>
      <c r="X148" s="29"/>
      <c r="Y148" s="29"/>
      <c r="Z148" s="29"/>
      <c r="AA148" s="29"/>
      <c r="AB148" s="29"/>
      <c r="AC148" s="29"/>
      <c r="AD148" s="29"/>
      <c r="AE148" s="29"/>
      <c r="AR148" s="151" t="s">
        <v>165</v>
      </c>
      <c r="AT148" s="151" t="s">
        <v>160</v>
      </c>
      <c r="AU148" s="151" t="s">
        <v>82</v>
      </c>
      <c r="AY148" s="17" t="s">
        <v>157</v>
      </c>
      <c r="BE148" s="152">
        <f>IF(N148="základní",J148,0)</f>
        <v>0</v>
      </c>
      <c r="BF148" s="152">
        <f>IF(N148="snížená",J148,0)</f>
        <v>0</v>
      </c>
      <c r="BG148" s="152">
        <f>IF(N148="zákl. přenesená",J148,0)</f>
        <v>0</v>
      </c>
      <c r="BH148" s="152">
        <f>IF(N148="sníž. přenesená",J148,0)</f>
        <v>0</v>
      </c>
      <c r="BI148" s="152">
        <f>IF(N148="nulová",J148,0)</f>
        <v>0</v>
      </c>
      <c r="BJ148" s="17" t="s">
        <v>80</v>
      </c>
      <c r="BK148" s="152">
        <f>ROUND(I148*H148,2)</f>
        <v>0</v>
      </c>
      <c r="BL148" s="17" t="s">
        <v>165</v>
      </c>
      <c r="BM148" s="151" t="s">
        <v>1006</v>
      </c>
    </row>
    <row r="149" spans="1:65" s="2" customFormat="1" ht="19.5" x14ac:dyDescent="0.2">
      <c r="A149" s="29"/>
      <c r="B149" s="30"/>
      <c r="C149" s="29"/>
      <c r="D149" s="153" t="s">
        <v>167</v>
      </c>
      <c r="E149" s="29"/>
      <c r="F149" s="154" t="s">
        <v>1007</v>
      </c>
      <c r="G149" s="29"/>
      <c r="H149" s="29"/>
      <c r="I149" s="29"/>
      <c r="J149" s="29"/>
      <c r="K149" s="29"/>
      <c r="L149" s="30"/>
      <c r="M149" s="155"/>
      <c r="N149" s="156"/>
      <c r="O149" s="55"/>
      <c r="P149" s="55"/>
      <c r="Q149" s="55"/>
      <c r="R149" s="55"/>
      <c r="S149" s="55"/>
      <c r="T149" s="56"/>
      <c r="U149" s="29"/>
      <c r="V149" s="29"/>
      <c r="W149" s="29"/>
      <c r="X149" s="29"/>
      <c r="Y149" s="29"/>
      <c r="Z149" s="29"/>
      <c r="AA149" s="29"/>
      <c r="AB149" s="29"/>
      <c r="AC149" s="29"/>
      <c r="AD149" s="29"/>
      <c r="AE149" s="29"/>
      <c r="AT149" s="17" t="s">
        <v>167</v>
      </c>
      <c r="AU149" s="17" t="s">
        <v>82</v>
      </c>
    </row>
    <row r="150" spans="1:65" s="14" customFormat="1" x14ac:dyDescent="0.2">
      <c r="B150" s="163"/>
      <c r="D150" s="153" t="s">
        <v>169</v>
      </c>
      <c r="E150" s="164" t="s">
        <v>1</v>
      </c>
      <c r="F150" s="165" t="s">
        <v>999</v>
      </c>
      <c r="H150" s="166">
        <v>12.018000000000001</v>
      </c>
      <c r="L150" s="163"/>
      <c r="M150" s="167"/>
      <c r="N150" s="168"/>
      <c r="O150" s="168"/>
      <c r="P150" s="168"/>
      <c r="Q150" s="168"/>
      <c r="R150" s="168"/>
      <c r="S150" s="168"/>
      <c r="T150" s="169"/>
      <c r="AT150" s="164" t="s">
        <v>169</v>
      </c>
      <c r="AU150" s="164" t="s">
        <v>82</v>
      </c>
      <c r="AV150" s="14" t="s">
        <v>82</v>
      </c>
      <c r="AW150" s="14" t="s">
        <v>171</v>
      </c>
      <c r="AX150" s="14" t="s">
        <v>80</v>
      </c>
      <c r="AY150" s="164" t="s">
        <v>157</v>
      </c>
    </row>
    <row r="151" spans="1:65" s="2" customFormat="1" ht="44.25" customHeight="1" x14ac:dyDescent="0.2">
      <c r="A151" s="29"/>
      <c r="B151" s="140"/>
      <c r="C151" s="141" t="s">
        <v>226</v>
      </c>
      <c r="D151" s="141" t="s">
        <v>160</v>
      </c>
      <c r="E151" s="142" t="s">
        <v>1008</v>
      </c>
      <c r="F151" s="143" t="s">
        <v>1009</v>
      </c>
      <c r="G151" s="144" t="s">
        <v>186</v>
      </c>
      <c r="H151" s="145">
        <v>22.834</v>
      </c>
      <c r="I151" s="146"/>
      <c r="J151" s="146">
        <f>ROUND(I151*H151,2)</f>
        <v>0</v>
      </c>
      <c r="K151" s="143" t="s">
        <v>201</v>
      </c>
      <c r="L151" s="30"/>
      <c r="M151" s="147" t="s">
        <v>1</v>
      </c>
      <c r="N151" s="148" t="s">
        <v>37</v>
      </c>
      <c r="O151" s="149">
        <v>0</v>
      </c>
      <c r="P151" s="149">
        <f>O151*H151</f>
        <v>0</v>
      </c>
      <c r="Q151" s="149">
        <v>0</v>
      </c>
      <c r="R151" s="149">
        <f>Q151*H151</f>
        <v>0</v>
      </c>
      <c r="S151" s="149">
        <v>0</v>
      </c>
      <c r="T151" s="150">
        <f>S151*H151</f>
        <v>0</v>
      </c>
      <c r="U151" s="29"/>
      <c r="V151" s="29"/>
      <c r="W151" s="29"/>
      <c r="X151" s="29"/>
      <c r="Y151" s="29"/>
      <c r="Z151" s="29"/>
      <c r="AA151" s="29"/>
      <c r="AB151" s="29"/>
      <c r="AC151" s="29"/>
      <c r="AD151" s="29"/>
      <c r="AE151" s="29"/>
      <c r="AR151" s="151" t="s">
        <v>165</v>
      </c>
      <c r="AT151" s="151" t="s">
        <v>160</v>
      </c>
      <c r="AU151" s="151" t="s">
        <v>82</v>
      </c>
      <c r="AY151" s="17" t="s">
        <v>157</v>
      </c>
      <c r="BE151" s="152">
        <f>IF(N151="základní",J151,0)</f>
        <v>0</v>
      </c>
      <c r="BF151" s="152">
        <f>IF(N151="snížená",J151,0)</f>
        <v>0</v>
      </c>
      <c r="BG151" s="152">
        <f>IF(N151="zákl. přenesená",J151,0)</f>
        <v>0</v>
      </c>
      <c r="BH151" s="152">
        <f>IF(N151="sníž. přenesená",J151,0)</f>
        <v>0</v>
      </c>
      <c r="BI151" s="152">
        <f>IF(N151="nulová",J151,0)</f>
        <v>0</v>
      </c>
      <c r="BJ151" s="17" t="s">
        <v>80</v>
      </c>
      <c r="BK151" s="152">
        <f>ROUND(I151*H151,2)</f>
        <v>0</v>
      </c>
      <c r="BL151" s="17" t="s">
        <v>165</v>
      </c>
      <c r="BM151" s="151" t="s">
        <v>1010</v>
      </c>
    </row>
    <row r="152" spans="1:65" s="2" customFormat="1" ht="39" x14ac:dyDescent="0.2">
      <c r="A152" s="29"/>
      <c r="B152" s="30"/>
      <c r="C152" s="29"/>
      <c r="D152" s="153" t="s">
        <v>167</v>
      </c>
      <c r="E152" s="29"/>
      <c r="F152" s="154" t="s">
        <v>1011</v>
      </c>
      <c r="G152" s="29"/>
      <c r="H152" s="29"/>
      <c r="I152" s="29"/>
      <c r="J152" s="29"/>
      <c r="K152" s="29"/>
      <c r="L152" s="30"/>
      <c r="M152" s="155"/>
      <c r="N152" s="156"/>
      <c r="O152" s="55"/>
      <c r="P152" s="55"/>
      <c r="Q152" s="55"/>
      <c r="R152" s="55"/>
      <c r="S152" s="55"/>
      <c r="T152" s="56"/>
      <c r="U152" s="29"/>
      <c r="V152" s="29"/>
      <c r="W152" s="29"/>
      <c r="X152" s="29"/>
      <c r="Y152" s="29"/>
      <c r="Z152" s="29"/>
      <c r="AA152" s="29"/>
      <c r="AB152" s="29"/>
      <c r="AC152" s="29"/>
      <c r="AD152" s="29"/>
      <c r="AE152" s="29"/>
      <c r="AT152" s="17" t="s">
        <v>167</v>
      </c>
      <c r="AU152" s="17" t="s">
        <v>82</v>
      </c>
    </row>
    <row r="153" spans="1:65" s="14" customFormat="1" x14ac:dyDescent="0.2">
      <c r="B153" s="163"/>
      <c r="D153" s="153" t="s">
        <v>169</v>
      </c>
      <c r="E153" s="164" t="s">
        <v>1</v>
      </c>
      <c r="F153" s="165" t="s">
        <v>1012</v>
      </c>
      <c r="H153" s="166">
        <v>22.834</v>
      </c>
      <c r="L153" s="163"/>
      <c r="M153" s="167"/>
      <c r="N153" s="168"/>
      <c r="O153" s="168"/>
      <c r="P153" s="168"/>
      <c r="Q153" s="168"/>
      <c r="R153" s="168"/>
      <c r="S153" s="168"/>
      <c r="T153" s="169"/>
      <c r="AT153" s="164" t="s">
        <v>169</v>
      </c>
      <c r="AU153" s="164" t="s">
        <v>82</v>
      </c>
      <c r="AV153" s="14" t="s">
        <v>82</v>
      </c>
      <c r="AW153" s="14" t="s">
        <v>171</v>
      </c>
      <c r="AX153" s="14" t="s">
        <v>80</v>
      </c>
      <c r="AY153" s="164" t="s">
        <v>157</v>
      </c>
    </row>
    <row r="154" spans="1:65" s="12" customFormat="1" ht="22.9" customHeight="1" x14ac:dyDescent="0.2">
      <c r="B154" s="128"/>
      <c r="D154" s="129" t="s">
        <v>71</v>
      </c>
      <c r="E154" s="138" t="s">
        <v>182</v>
      </c>
      <c r="F154" s="138" t="s">
        <v>1013</v>
      </c>
      <c r="J154" s="139">
        <f>BK154</f>
        <v>0</v>
      </c>
      <c r="L154" s="128"/>
      <c r="M154" s="132"/>
      <c r="N154" s="133"/>
      <c r="O154" s="133"/>
      <c r="P154" s="134">
        <f>SUM(P155:P172)</f>
        <v>165.10403100000002</v>
      </c>
      <c r="Q154" s="133"/>
      <c r="R154" s="134">
        <f>SUM(R155:R172)</f>
        <v>2.0827911800000001</v>
      </c>
      <c r="S154" s="133"/>
      <c r="T154" s="135">
        <f>SUM(T155:T172)</f>
        <v>0</v>
      </c>
      <c r="AR154" s="129" t="s">
        <v>80</v>
      </c>
      <c r="AT154" s="136" t="s">
        <v>71</v>
      </c>
      <c r="AU154" s="136" t="s">
        <v>80</v>
      </c>
      <c r="AY154" s="129" t="s">
        <v>157</v>
      </c>
      <c r="BK154" s="137">
        <f>SUM(BK155:BK172)</f>
        <v>0</v>
      </c>
    </row>
    <row r="155" spans="1:65" s="2" customFormat="1" ht="16.5" customHeight="1" x14ac:dyDescent="0.2">
      <c r="A155" s="29"/>
      <c r="B155" s="140"/>
      <c r="C155" s="141" t="s">
        <v>234</v>
      </c>
      <c r="D155" s="141" t="s">
        <v>160</v>
      </c>
      <c r="E155" s="142" t="s">
        <v>1014</v>
      </c>
      <c r="F155" s="143" t="s">
        <v>1015</v>
      </c>
      <c r="G155" s="144" t="s">
        <v>163</v>
      </c>
      <c r="H155" s="145">
        <v>5.0529999999999999</v>
      </c>
      <c r="I155" s="146"/>
      <c r="J155" s="146">
        <f>ROUND(I155*H155,2)</f>
        <v>0</v>
      </c>
      <c r="K155" s="143" t="s">
        <v>201</v>
      </c>
      <c r="L155" s="30"/>
      <c r="M155" s="147" t="s">
        <v>1</v>
      </c>
      <c r="N155" s="148" t="s">
        <v>37</v>
      </c>
      <c r="O155" s="149">
        <v>3.407</v>
      </c>
      <c r="P155" s="149">
        <f>O155*H155</f>
        <v>17.215571000000001</v>
      </c>
      <c r="Q155" s="149">
        <v>0</v>
      </c>
      <c r="R155" s="149">
        <f>Q155*H155</f>
        <v>0</v>
      </c>
      <c r="S155" s="149">
        <v>0</v>
      </c>
      <c r="T155" s="150">
        <f>S155*H155</f>
        <v>0</v>
      </c>
      <c r="U155" s="29"/>
      <c r="V155" s="29"/>
      <c r="W155" s="29"/>
      <c r="X155" s="29"/>
      <c r="Y155" s="29"/>
      <c r="Z155" s="29"/>
      <c r="AA155" s="29"/>
      <c r="AB155" s="29"/>
      <c r="AC155" s="29"/>
      <c r="AD155" s="29"/>
      <c r="AE155" s="29"/>
      <c r="AR155" s="151" t="s">
        <v>165</v>
      </c>
      <c r="AT155" s="151" t="s">
        <v>160</v>
      </c>
      <c r="AU155" s="151" t="s">
        <v>82</v>
      </c>
      <c r="AY155" s="17" t="s">
        <v>157</v>
      </c>
      <c r="BE155" s="152">
        <f>IF(N155="základní",J155,0)</f>
        <v>0</v>
      </c>
      <c r="BF155" s="152">
        <f>IF(N155="snížená",J155,0)</f>
        <v>0</v>
      </c>
      <c r="BG155" s="152">
        <f>IF(N155="zákl. přenesená",J155,0)</f>
        <v>0</v>
      </c>
      <c r="BH155" s="152">
        <f>IF(N155="sníž. přenesená",J155,0)</f>
        <v>0</v>
      </c>
      <c r="BI155" s="152">
        <f>IF(N155="nulová",J155,0)</f>
        <v>0</v>
      </c>
      <c r="BJ155" s="17" t="s">
        <v>80</v>
      </c>
      <c r="BK155" s="152">
        <f>ROUND(I155*H155,2)</f>
        <v>0</v>
      </c>
      <c r="BL155" s="17" t="s">
        <v>165</v>
      </c>
      <c r="BM155" s="151" t="s">
        <v>1016</v>
      </c>
    </row>
    <row r="156" spans="1:65" s="2" customFormat="1" ht="58.5" x14ac:dyDescent="0.2">
      <c r="A156" s="29"/>
      <c r="B156" s="30"/>
      <c r="C156" s="29"/>
      <c r="D156" s="153" t="s">
        <v>167</v>
      </c>
      <c r="E156" s="29"/>
      <c r="F156" s="154" t="s">
        <v>1017</v>
      </c>
      <c r="G156" s="29"/>
      <c r="H156" s="29"/>
      <c r="I156" s="29"/>
      <c r="J156" s="29"/>
      <c r="K156" s="29"/>
      <c r="L156" s="30"/>
      <c r="M156" s="155"/>
      <c r="N156" s="156"/>
      <c r="O156" s="55"/>
      <c r="P156" s="55"/>
      <c r="Q156" s="55"/>
      <c r="R156" s="55"/>
      <c r="S156" s="55"/>
      <c r="T156" s="56"/>
      <c r="U156" s="29"/>
      <c r="V156" s="29"/>
      <c r="W156" s="29"/>
      <c r="X156" s="29"/>
      <c r="Y156" s="29"/>
      <c r="Z156" s="29"/>
      <c r="AA156" s="29"/>
      <c r="AB156" s="29"/>
      <c r="AC156" s="29"/>
      <c r="AD156" s="29"/>
      <c r="AE156" s="29"/>
      <c r="AT156" s="17" t="s">
        <v>167</v>
      </c>
      <c r="AU156" s="17" t="s">
        <v>82</v>
      </c>
    </row>
    <row r="157" spans="1:65" s="14" customFormat="1" x14ac:dyDescent="0.2">
      <c r="B157" s="163"/>
      <c r="D157" s="153" t="s">
        <v>169</v>
      </c>
      <c r="E157" s="164" t="s">
        <v>1</v>
      </c>
      <c r="F157" s="165" t="s">
        <v>1018</v>
      </c>
      <c r="H157" s="166">
        <v>5.0529999999999999</v>
      </c>
      <c r="L157" s="163"/>
      <c r="M157" s="167"/>
      <c r="N157" s="168"/>
      <c r="O157" s="168"/>
      <c r="P157" s="168"/>
      <c r="Q157" s="168"/>
      <c r="R157" s="168"/>
      <c r="S157" s="168"/>
      <c r="T157" s="169"/>
      <c r="AT157" s="164" t="s">
        <v>169</v>
      </c>
      <c r="AU157" s="164" t="s">
        <v>82</v>
      </c>
      <c r="AV157" s="14" t="s">
        <v>82</v>
      </c>
      <c r="AW157" s="14" t="s">
        <v>171</v>
      </c>
      <c r="AX157" s="14" t="s">
        <v>80</v>
      </c>
      <c r="AY157" s="164" t="s">
        <v>157</v>
      </c>
    </row>
    <row r="158" spans="1:65" s="2" customFormat="1" ht="24" x14ac:dyDescent="0.2">
      <c r="A158" s="29"/>
      <c r="B158" s="140"/>
      <c r="C158" s="141" t="s">
        <v>238</v>
      </c>
      <c r="D158" s="141" t="s">
        <v>160</v>
      </c>
      <c r="E158" s="142" t="s">
        <v>1019</v>
      </c>
      <c r="F158" s="143" t="s">
        <v>1020</v>
      </c>
      <c r="G158" s="144" t="s">
        <v>163</v>
      </c>
      <c r="H158" s="145">
        <v>5.0529999999999999</v>
      </c>
      <c r="I158" s="146"/>
      <c r="J158" s="146">
        <f>ROUND(I158*H158,2)</f>
        <v>0</v>
      </c>
      <c r="K158" s="143" t="s">
        <v>201</v>
      </c>
      <c r="L158" s="30"/>
      <c r="M158" s="147" t="s">
        <v>1</v>
      </c>
      <c r="N158" s="148" t="s">
        <v>37</v>
      </c>
      <c r="O158" s="149">
        <v>1.768</v>
      </c>
      <c r="P158" s="149">
        <f>O158*H158</f>
        <v>8.9337040000000005</v>
      </c>
      <c r="Q158" s="149">
        <v>4.8579999999999998E-2</v>
      </c>
      <c r="R158" s="149">
        <f>Q158*H158</f>
        <v>0.24547474</v>
      </c>
      <c r="S158" s="149">
        <v>0</v>
      </c>
      <c r="T158" s="150">
        <f>S158*H158</f>
        <v>0</v>
      </c>
      <c r="U158" s="29"/>
      <c r="V158" s="29"/>
      <c r="W158" s="29"/>
      <c r="X158" s="29"/>
      <c r="Y158" s="29"/>
      <c r="Z158" s="29"/>
      <c r="AA158" s="29"/>
      <c r="AB158" s="29"/>
      <c r="AC158" s="29"/>
      <c r="AD158" s="29"/>
      <c r="AE158" s="29"/>
      <c r="AR158" s="151" t="s">
        <v>165</v>
      </c>
      <c r="AT158" s="151" t="s">
        <v>160</v>
      </c>
      <c r="AU158" s="151" t="s">
        <v>82</v>
      </c>
      <c r="AY158" s="17" t="s">
        <v>157</v>
      </c>
      <c r="BE158" s="152">
        <f>IF(N158="základní",J158,0)</f>
        <v>0</v>
      </c>
      <c r="BF158" s="152">
        <f>IF(N158="snížená",J158,0)</f>
        <v>0</v>
      </c>
      <c r="BG158" s="152">
        <f>IF(N158="zákl. přenesená",J158,0)</f>
        <v>0</v>
      </c>
      <c r="BH158" s="152">
        <f>IF(N158="sníž. přenesená",J158,0)</f>
        <v>0</v>
      </c>
      <c r="BI158" s="152">
        <f>IF(N158="nulová",J158,0)</f>
        <v>0</v>
      </c>
      <c r="BJ158" s="17" t="s">
        <v>80</v>
      </c>
      <c r="BK158" s="152">
        <f>ROUND(I158*H158,2)</f>
        <v>0</v>
      </c>
      <c r="BL158" s="17" t="s">
        <v>165</v>
      </c>
      <c r="BM158" s="151" t="s">
        <v>1021</v>
      </c>
    </row>
    <row r="159" spans="1:65" s="2" customFormat="1" ht="58.5" x14ac:dyDescent="0.2">
      <c r="A159" s="29"/>
      <c r="B159" s="30"/>
      <c r="C159" s="29"/>
      <c r="D159" s="153" t="s">
        <v>167</v>
      </c>
      <c r="E159" s="29"/>
      <c r="F159" s="154" t="s">
        <v>1017</v>
      </c>
      <c r="G159" s="29"/>
      <c r="H159" s="29"/>
      <c r="I159" s="29"/>
      <c r="J159" s="29"/>
      <c r="K159" s="29"/>
      <c r="L159" s="30"/>
      <c r="M159" s="155"/>
      <c r="N159" s="156"/>
      <c r="O159" s="55"/>
      <c r="P159" s="55"/>
      <c r="Q159" s="55"/>
      <c r="R159" s="55"/>
      <c r="S159" s="55"/>
      <c r="T159" s="56"/>
      <c r="U159" s="29"/>
      <c r="V159" s="29"/>
      <c r="W159" s="29"/>
      <c r="X159" s="29"/>
      <c r="Y159" s="29"/>
      <c r="Z159" s="29"/>
      <c r="AA159" s="29"/>
      <c r="AB159" s="29"/>
      <c r="AC159" s="29"/>
      <c r="AD159" s="29"/>
      <c r="AE159" s="29"/>
      <c r="AT159" s="17" t="s">
        <v>167</v>
      </c>
      <c r="AU159" s="17" t="s">
        <v>82</v>
      </c>
    </row>
    <row r="160" spans="1:65" s="14" customFormat="1" x14ac:dyDescent="0.2">
      <c r="B160" s="163"/>
      <c r="D160" s="153" t="s">
        <v>169</v>
      </c>
      <c r="E160" s="164" t="s">
        <v>1</v>
      </c>
      <c r="F160" s="165" t="s">
        <v>1022</v>
      </c>
      <c r="H160" s="166">
        <v>5.0529999999999999</v>
      </c>
      <c r="L160" s="163"/>
      <c r="M160" s="167"/>
      <c r="N160" s="168"/>
      <c r="O160" s="168"/>
      <c r="P160" s="168"/>
      <c r="Q160" s="168"/>
      <c r="R160" s="168"/>
      <c r="S160" s="168"/>
      <c r="T160" s="169"/>
      <c r="AT160" s="164" t="s">
        <v>169</v>
      </c>
      <c r="AU160" s="164" t="s">
        <v>82</v>
      </c>
      <c r="AV160" s="14" t="s">
        <v>82</v>
      </c>
      <c r="AW160" s="14" t="s">
        <v>171</v>
      </c>
      <c r="AX160" s="14" t="s">
        <v>80</v>
      </c>
      <c r="AY160" s="164" t="s">
        <v>157</v>
      </c>
    </row>
    <row r="161" spans="1:65" s="2" customFormat="1" ht="16.5" customHeight="1" x14ac:dyDescent="0.2">
      <c r="A161" s="29"/>
      <c r="B161" s="140"/>
      <c r="C161" s="141" t="s">
        <v>241</v>
      </c>
      <c r="D161" s="141" t="s">
        <v>160</v>
      </c>
      <c r="E161" s="142" t="s">
        <v>1023</v>
      </c>
      <c r="F161" s="143" t="s">
        <v>1024</v>
      </c>
      <c r="G161" s="144" t="s">
        <v>195</v>
      </c>
      <c r="H161" s="145">
        <v>34.65</v>
      </c>
      <c r="I161" s="146"/>
      <c r="J161" s="146">
        <f>ROUND(I161*H161,2)</f>
        <v>0</v>
      </c>
      <c r="K161" s="143" t="s">
        <v>201</v>
      </c>
      <c r="L161" s="30"/>
      <c r="M161" s="147" t="s">
        <v>1</v>
      </c>
      <c r="N161" s="148" t="s">
        <v>37</v>
      </c>
      <c r="O161" s="149">
        <v>3.14</v>
      </c>
      <c r="P161" s="149">
        <f>O161*H161</f>
        <v>108.801</v>
      </c>
      <c r="Q161" s="149">
        <v>4.1739999999999999E-2</v>
      </c>
      <c r="R161" s="149">
        <f>Q161*H161</f>
        <v>1.446291</v>
      </c>
      <c r="S161" s="149">
        <v>0</v>
      </c>
      <c r="T161" s="150">
        <f>S161*H161</f>
        <v>0</v>
      </c>
      <c r="U161" s="29"/>
      <c r="V161" s="29"/>
      <c r="W161" s="29"/>
      <c r="X161" s="29"/>
      <c r="Y161" s="29"/>
      <c r="Z161" s="29"/>
      <c r="AA161" s="29"/>
      <c r="AB161" s="29"/>
      <c r="AC161" s="29"/>
      <c r="AD161" s="29"/>
      <c r="AE161" s="29"/>
      <c r="AR161" s="151" t="s">
        <v>165</v>
      </c>
      <c r="AT161" s="151" t="s">
        <v>160</v>
      </c>
      <c r="AU161" s="151" t="s">
        <v>82</v>
      </c>
      <c r="AY161" s="17" t="s">
        <v>157</v>
      </c>
      <c r="BE161" s="152">
        <f>IF(N161="základní",J161,0)</f>
        <v>0</v>
      </c>
      <c r="BF161" s="152">
        <f>IF(N161="snížená",J161,0)</f>
        <v>0</v>
      </c>
      <c r="BG161" s="152">
        <f>IF(N161="zákl. přenesená",J161,0)</f>
        <v>0</v>
      </c>
      <c r="BH161" s="152">
        <f>IF(N161="sníž. přenesená",J161,0)</f>
        <v>0</v>
      </c>
      <c r="BI161" s="152">
        <f>IF(N161="nulová",J161,0)</f>
        <v>0</v>
      </c>
      <c r="BJ161" s="17" t="s">
        <v>80</v>
      </c>
      <c r="BK161" s="152">
        <f>ROUND(I161*H161,2)</f>
        <v>0</v>
      </c>
      <c r="BL161" s="17" t="s">
        <v>165</v>
      </c>
      <c r="BM161" s="151" t="s">
        <v>1025</v>
      </c>
    </row>
    <row r="162" spans="1:65" s="2" customFormat="1" ht="282.75" x14ac:dyDescent="0.2">
      <c r="A162" s="29"/>
      <c r="B162" s="30"/>
      <c r="C162" s="29"/>
      <c r="D162" s="153" t="s">
        <v>167</v>
      </c>
      <c r="E162" s="29"/>
      <c r="F162" s="154" t="s">
        <v>1026</v>
      </c>
      <c r="G162" s="29"/>
      <c r="H162" s="29"/>
      <c r="I162" s="29"/>
      <c r="J162" s="29"/>
      <c r="K162" s="29"/>
      <c r="L162" s="30"/>
      <c r="M162" s="155"/>
      <c r="N162" s="156"/>
      <c r="O162" s="55"/>
      <c r="P162" s="55"/>
      <c r="Q162" s="55"/>
      <c r="R162" s="55"/>
      <c r="S162" s="55"/>
      <c r="T162" s="56"/>
      <c r="U162" s="29"/>
      <c r="V162" s="29"/>
      <c r="W162" s="29"/>
      <c r="X162" s="29"/>
      <c r="Y162" s="29"/>
      <c r="Z162" s="29"/>
      <c r="AA162" s="29"/>
      <c r="AB162" s="29"/>
      <c r="AC162" s="29"/>
      <c r="AD162" s="29"/>
      <c r="AE162" s="29"/>
      <c r="AT162" s="17" t="s">
        <v>167</v>
      </c>
      <c r="AU162" s="17" t="s">
        <v>82</v>
      </c>
    </row>
    <row r="163" spans="1:65" s="14" customFormat="1" x14ac:dyDescent="0.2">
      <c r="B163" s="163"/>
      <c r="D163" s="153" t="s">
        <v>169</v>
      </c>
      <c r="E163" s="164" t="s">
        <v>1</v>
      </c>
      <c r="F163" s="165" t="s">
        <v>1027</v>
      </c>
      <c r="H163" s="166">
        <v>34.65</v>
      </c>
      <c r="L163" s="163"/>
      <c r="M163" s="167"/>
      <c r="N163" s="168"/>
      <c r="O163" s="168"/>
      <c r="P163" s="168"/>
      <c r="Q163" s="168"/>
      <c r="R163" s="168"/>
      <c r="S163" s="168"/>
      <c r="T163" s="169"/>
      <c r="AT163" s="164" t="s">
        <v>169</v>
      </c>
      <c r="AU163" s="164" t="s">
        <v>82</v>
      </c>
      <c r="AV163" s="14" t="s">
        <v>82</v>
      </c>
      <c r="AW163" s="14" t="s">
        <v>171</v>
      </c>
      <c r="AX163" s="14" t="s">
        <v>80</v>
      </c>
      <c r="AY163" s="164" t="s">
        <v>157</v>
      </c>
    </row>
    <row r="164" spans="1:65" s="2" customFormat="1" ht="16.5" customHeight="1" x14ac:dyDescent="0.2">
      <c r="A164" s="29"/>
      <c r="B164" s="140"/>
      <c r="C164" s="141" t="s">
        <v>247</v>
      </c>
      <c r="D164" s="141" t="s">
        <v>160</v>
      </c>
      <c r="E164" s="142" t="s">
        <v>1028</v>
      </c>
      <c r="F164" s="143" t="s">
        <v>1029</v>
      </c>
      <c r="G164" s="144" t="s">
        <v>195</v>
      </c>
      <c r="H164" s="145">
        <v>34.65</v>
      </c>
      <c r="I164" s="146"/>
      <c r="J164" s="146">
        <f>ROUND(I164*H164,2)</f>
        <v>0</v>
      </c>
      <c r="K164" s="143" t="s">
        <v>201</v>
      </c>
      <c r="L164" s="30"/>
      <c r="M164" s="147" t="s">
        <v>1</v>
      </c>
      <c r="N164" s="148" t="s">
        <v>37</v>
      </c>
      <c r="O164" s="149">
        <v>0.45</v>
      </c>
      <c r="P164" s="149">
        <f>O164*H164</f>
        <v>15.592499999999999</v>
      </c>
      <c r="Q164" s="149">
        <v>2.0000000000000002E-5</v>
      </c>
      <c r="R164" s="149">
        <f>Q164*H164</f>
        <v>6.9300000000000004E-4</v>
      </c>
      <c r="S164" s="149">
        <v>0</v>
      </c>
      <c r="T164" s="150">
        <f>S164*H164</f>
        <v>0</v>
      </c>
      <c r="U164" s="29"/>
      <c r="V164" s="29"/>
      <c r="W164" s="29"/>
      <c r="X164" s="29"/>
      <c r="Y164" s="29"/>
      <c r="Z164" s="29"/>
      <c r="AA164" s="29"/>
      <c r="AB164" s="29"/>
      <c r="AC164" s="29"/>
      <c r="AD164" s="29"/>
      <c r="AE164" s="29"/>
      <c r="AR164" s="151" t="s">
        <v>165</v>
      </c>
      <c r="AT164" s="151" t="s">
        <v>160</v>
      </c>
      <c r="AU164" s="151" t="s">
        <v>82</v>
      </c>
      <c r="AY164" s="17" t="s">
        <v>157</v>
      </c>
      <c r="BE164" s="152">
        <f>IF(N164="základní",J164,0)</f>
        <v>0</v>
      </c>
      <c r="BF164" s="152">
        <f>IF(N164="snížená",J164,0)</f>
        <v>0</v>
      </c>
      <c r="BG164" s="152">
        <f>IF(N164="zákl. přenesená",J164,0)</f>
        <v>0</v>
      </c>
      <c r="BH164" s="152">
        <f>IF(N164="sníž. přenesená",J164,0)</f>
        <v>0</v>
      </c>
      <c r="BI164" s="152">
        <f>IF(N164="nulová",J164,0)</f>
        <v>0</v>
      </c>
      <c r="BJ164" s="17" t="s">
        <v>80</v>
      </c>
      <c r="BK164" s="152">
        <f>ROUND(I164*H164,2)</f>
        <v>0</v>
      </c>
      <c r="BL164" s="17" t="s">
        <v>165</v>
      </c>
      <c r="BM164" s="151" t="s">
        <v>1030</v>
      </c>
    </row>
    <row r="165" spans="1:65" s="2" customFormat="1" ht="282.75" x14ac:dyDescent="0.2">
      <c r="A165" s="29"/>
      <c r="B165" s="30"/>
      <c r="C165" s="29"/>
      <c r="D165" s="153" t="s">
        <v>167</v>
      </c>
      <c r="E165" s="29"/>
      <c r="F165" s="154" t="s">
        <v>1026</v>
      </c>
      <c r="G165" s="29"/>
      <c r="H165" s="29"/>
      <c r="I165" s="29"/>
      <c r="J165" s="29"/>
      <c r="K165" s="29"/>
      <c r="L165" s="30"/>
      <c r="M165" s="155"/>
      <c r="N165" s="156"/>
      <c r="O165" s="55"/>
      <c r="P165" s="55"/>
      <c r="Q165" s="55"/>
      <c r="R165" s="55"/>
      <c r="S165" s="55"/>
      <c r="T165" s="56"/>
      <c r="U165" s="29"/>
      <c r="V165" s="29"/>
      <c r="W165" s="29"/>
      <c r="X165" s="29"/>
      <c r="Y165" s="29"/>
      <c r="Z165" s="29"/>
      <c r="AA165" s="29"/>
      <c r="AB165" s="29"/>
      <c r="AC165" s="29"/>
      <c r="AD165" s="29"/>
      <c r="AE165" s="29"/>
      <c r="AT165" s="17" t="s">
        <v>167</v>
      </c>
      <c r="AU165" s="17" t="s">
        <v>82</v>
      </c>
    </row>
    <row r="166" spans="1:65" s="14" customFormat="1" x14ac:dyDescent="0.2">
      <c r="B166" s="163"/>
      <c r="D166" s="153" t="s">
        <v>169</v>
      </c>
      <c r="E166" s="164" t="s">
        <v>1</v>
      </c>
      <c r="F166" s="165" t="s">
        <v>1027</v>
      </c>
      <c r="H166" s="166">
        <v>34.65</v>
      </c>
      <c r="L166" s="163"/>
      <c r="M166" s="167"/>
      <c r="N166" s="168"/>
      <c r="O166" s="168"/>
      <c r="P166" s="168"/>
      <c r="Q166" s="168"/>
      <c r="R166" s="168"/>
      <c r="S166" s="168"/>
      <c r="T166" s="169"/>
      <c r="AT166" s="164" t="s">
        <v>169</v>
      </c>
      <c r="AU166" s="164" t="s">
        <v>82</v>
      </c>
      <c r="AV166" s="14" t="s">
        <v>82</v>
      </c>
      <c r="AW166" s="14" t="s">
        <v>171</v>
      </c>
      <c r="AX166" s="14" t="s">
        <v>80</v>
      </c>
      <c r="AY166" s="164" t="s">
        <v>157</v>
      </c>
    </row>
    <row r="167" spans="1:65" s="2" customFormat="1" ht="24" x14ac:dyDescent="0.2">
      <c r="A167" s="29"/>
      <c r="B167" s="140"/>
      <c r="C167" s="141" t="s">
        <v>251</v>
      </c>
      <c r="D167" s="141" t="s">
        <v>160</v>
      </c>
      <c r="E167" s="142" t="s">
        <v>1031</v>
      </c>
      <c r="F167" s="143" t="s">
        <v>1032</v>
      </c>
      <c r="G167" s="144" t="s">
        <v>186</v>
      </c>
      <c r="H167" s="145">
        <v>0.372</v>
      </c>
      <c r="I167" s="146"/>
      <c r="J167" s="146">
        <f>ROUND(I167*H167,2)</f>
        <v>0</v>
      </c>
      <c r="K167" s="143" t="s">
        <v>201</v>
      </c>
      <c r="L167" s="30"/>
      <c r="M167" s="147" t="s">
        <v>1</v>
      </c>
      <c r="N167" s="148" t="s">
        <v>37</v>
      </c>
      <c r="O167" s="149">
        <v>38.497999999999998</v>
      </c>
      <c r="P167" s="149">
        <f>O167*H167</f>
        <v>14.321255999999998</v>
      </c>
      <c r="Q167" s="149">
        <v>1.04877</v>
      </c>
      <c r="R167" s="149">
        <f>Q167*H167</f>
        <v>0.39014243999999998</v>
      </c>
      <c r="S167" s="149">
        <v>0</v>
      </c>
      <c r="T167" s="150">
        <f>S167*H167</f>
        <v>0</v>
      </c>
      <c r="U167" s="29"/>
      <c r="V167" s="29"/>
      <c r="W167" s="29"/>
      <c r="X167" s="29"/>
      <c r="Y167" s="29"/>
      <c r="Z167" s="29"/>
      <c r="AA167" s="29"/>
      <c r="AB167" s="29"/>
      <c r="AC167" s="29"/>
      <c r="AD167" s="29"/>
      <c r="AE167" s="29"/>
      <c r="AR167" s="151" t="s">
        <v>165</v>
      </c>
      <c r="AT167" s="151" t="s">
        <v>160</v>
      </c>
      <c r="AU167" s="151" t="s">
        <v>82</v>
      </c>
      <c r="AY167" s="17" t="s">
        <v>157</v>
      </c>
      <c r="BE167" s="152">
        <f>IF(N167="základní",J167,0)</f>
        <v>0</v>
      </c>
      <c r="BF167" s="152">
        <f>IF(N167="snížená",J167,0)</f>
        <v>0</v>
      </c>
      <c r="BG167" s="152">
        <f>IF(N167="zákl. přenesená",J167,0)</f>
        <v>0</v>
      </c>
      <c r="BH167" s="152">
        <f>IF(N167="sníž. přenesená",J167,0)</f>
        <v>0</v>
      </c>
      <c r="BI167" s="152">
        <f>IF(N167="nulová",J167,0)</f>
        <v>0</v>
      </c>
      <c r="BJ167" s="17" t="s">
        <v>80</v>
      </c>
      <c r="BK167" s="152">
        <f>ROUND(I167*H167,2)</f>
        <v>0</v>
      </c>
      <c r="BL167" s="17" t="s">
        <v>165</v>
      </c>
      <c r="BM167" s="151" t="s">
        <v>1033</v>
      </c>
    </row>
    <row r="168" spans="1:65" s="2" customFormat="1" ht="146.25" x14ac:dyDescent="0.2">
      <c r="A168" s="29"/>
      <c r="B168" s="30"/>
      <c r="C168" s="29"/>
      <c r="D168" s="153" t="s">
        <v>167</v>
      </c>
      <c r="E168" s="29"/>
      <c r="F168" s="154" t="s">
        <v>1034</v>
      </c>
      <c r="G168" s="29"/>
      <c r="H168" s="29"/>
      <c r="I168" s="29"/>
      <c r="J168" s="29"/>
      <c r="K168" s="29"/>
      <c r="L168" s="30"/>
      <c r="M168" s="155"/>
      <c r="N168" s="156"/>
      <c r="O168" s="55"/>
      <c r="P168" s="55"/>
      <c r="Q168" s="55"/>
      <c r="R168" s="55"/>
      <c r="S168" s="55"/>
      <c r="T168" s="56"/>
      <c r="U168" s="29"/>
      <c r="V168" s="29"/>
      <c r="W168" s="29"/>
      <c r="X168" s="29"/>
      <c r="Y168" s="29"/>
      <c r="Z168" s="29"/>
      <c r="AA168" s="29"/>
      <c r="AB168" s="29"/>
      <c r="AC168" s="29"/>
      <c r="AD168" s="29"/>
      <c r="AE168" s="29"/>
      <c r="AT168" s="17" t="s">
        <v>167</v>
      </c>
      <c r="AU168" s="17" t="s">
        <v>82</v>
      </c>
    </row>
    <row r="169" spans="1:65" s="14" customFormat="1" x14ac:dyDescent="0.2">
      <c r="B169" s="163"/>
      <c r="D169" s="153" t="s">
        <v>169</v>
      </c>
      <c r="E169" s="164" t="s">
        <v>1</v>
      </c>
      <c r="F169" s="165" t="s">
        <v>1035</v>
      </c>
      <c r="H169" s="166">
        <v>0.372</v>
      </c>
      <c r="L169" s="163"/>
      <c r="M169" s="167"/>
      <c r="N169" s="168"/>
      <c r="O169" s="168"/>
      <c r="P169" s="168"/>
      <c r="Q169" s="168"/>
      <c r="R169" s="168"/>
      <c r="S169" s="168"/>
      <c r="T169" s="169"/>
      <c r="AT169" s="164" t="s">
        <v>169</v>
      </c>
      <c r="AU169" s="164" t="s">
        <v>82</v>
      </c>
      <c r="AV169" s="14" t="s">
        <v>82</v>
      </c>
      <c r="AW169" s="14" t="s">
        <v>171</v>
      </c>
      <c r="AX169" s="14" t="s">
        <v>80</v>
      </c>
      <c r="AY169" s="164" t="s">
        <v>157</v>
      </c>
    </row>
    <row r="170" spans="1:65" s="2" customFormat="1" ht="24" x14ac:dyDescent="0.2">
      <c r="A170" s="29"/>
      <c r="B170" s="140"/>
      <c r="C170" s="141" t="s">
        <v>8</v>
      </c>
      <c r="D170" s="141" t="s">
        <v>160</v>
      </c>
      <c r="E170" s="142" t="s">
        <v>1036</v>
      </c>
      <c r="F170" s="143" t="s">
        <v>1037</v>
      </c>
      <c r="G170" s="144" t="s">
        <v>275</v>
      </c>
      <c r="H170" s="145">
        <v>1</v>
      </c>
      <c r="I170" s="146"/>
      <c r="J170" s="146">
        <f>ROUND(I170*H170,2)</f>
        <v>0</v>
      </c>
      <c r="K170" s="143" t="s">
        <v>201</v>
      </c>
      <c r="L170" s="30"/>
      <c r="M170" s="147" t="s">
        <v>1</v>
      </c>
      <c r="N170" s="148" t="s">
        <v>37</v>
      </c>
      <c r="O170" s="149">
        <v>0.24</v>
      </c>
      <c r="P170" s="149">
        <f>O170*H170</f>
        <v>0.24</v>
      </c>
      <c r="Q170" s="149">
        <v>1.9000000000000001E-4</v>
      </c>
      <c r="R170" s="149">
        <f>Q170*H170</f>
        <v>1.9000000000000001E-4</v>
      </c>
      <c r="S170" s="149">
        <v>0</v>
      </c>
      <c r="T170" s="150">
        <f>S170*H170</f>
        <v>0</v>
      </c>
      <c r="U170" s="29"/>
      <c r="V170" s="29"/>
      <c r="W170" s="29"/>
      <c r="X170" s="29"/>
      <c r="Y170" s="29"/>
      <c r="Z170" s="29"/>
      <c r="AA170" s="29"/>
      <c r="AB170" s="29"/>
      <c r="AC170" s="29"/>
      <c r="AD170" s="29"/>
      <c r="AE170" s="29"/>
      <c r="AR170" s="151" t="s">
        <v>165</v>
      </c>
      <c r="AT170" s="151" t="s">
        <v>160</v>
      </c>
      <c r="AU170" s="151" t="s">
        <v>82</v>
      </c>
      <c r="AY170" s="17" t="s">
        <v>157</v>
      </c>
      <c r="BE170" s="152">
        <f>IF(N170="základní",J170,0)</f>
        <v>0</v>
      </c>
      <c r="BF170" s="152">
        <f>IF(N170="snížená",J170,0)</f>
        <v>0</v>
      </c>
      <c r="BG170" s="152">
        <f>IF(N170="zákl. přenesená",J170,0)</f>
        <v>0</v>
      </c>
      <c r="BH170" s="152">
        <f>IF(N170="sníž. přenesená",J170,0)</f>
        <v>0</v>
      </c>
      <c r="BI170" s="152">
        <f>IF(N170="nulová",J170,0)</f>
        <v>0</v>
      </c>
      <c r="BJ170" s="17" t="s">
        <v>80</v>
      </c>
      <c r="BK170" s="152">
        <f>ROUND(I170*H170,2)</f>
        <v>0</v>
      </c>
      <c r="BL170" s="17" t="s">
        <v>165</v>
      </c>
      <c r="BM170" s="151" t="s">
        <v>1038</v>
      </c>
    </row>
    <row r="171" spans="1:65" s="2" customFormat="1" ht="48.75" x14ac:dyDescent="0.2">
      <c r="A171" s="29"/>
      <c r="B171" s="30"/>
      <c r="C171" s="29"/>
      <c r="D171" s="153" t="s">
        <v>167</v>
      </c>
      <c r="E171" s="29"/>
      <c r="F171" s="154" t="s">
        <v>1039</v>
      </c>
      <c r="G171" s="29"/>
      <c r="H171" s="29"/>
      <c r="I171" s="29"/>
      <c r="J171" s="29"/>
      <c r="K171" s="29"/>
      <c r="L171" s="30"/>
      <c r="M171" s="155"/>
      <c r="N171" s="156"/>
      <c r="O171" s="55"/>
      <c r="P171" s="55"/>
      <c r="Q171" s="55"/>
      <c r="R171" s="55"/>
      <c r="S171" s="55"/>
      <c r="T171" s="56"/>
      <c r="U171" s="29"/>
      <c r="V171" s="29"/>
      <c r="W171" s="29"/>
      <c r="X171" s="29"/>
      <c r="Y171" s="29"/>
      <c r="Z171" s="29"/>
      <c r="AA171" s="29"/>
      <c r="AB171" s="29"/>
      <c r="AC171" s="29"/>
      <c r="AD171" s="29"/>
      <c r="AE171" s="29"/>
      <c r="AT171" s="17" t="s">
        <v>167</v>
      </c>
      <c r="AU171" s="17" t="s">
        <v>82</v>
      </c>
    </row>
    <row r="172" spans="1:65" s="14" customFormat="1" x14ac:dyDescent="0.2">
      <c r="B172" s="163"/>
      <c r="D172" s="153" t="s">
        <v>169</v>
      </c>
      <c r="E172" s="164" t="s">
        <v>1</v>
      </c>
      <c r="F172" s="165" t="s">
        <v>80</v>
      </c>
      <c r="H172" s="166">
        <v>1</v>
      </c>
      <c r="L172" s="163"/>
      <c r="M172" s="167"/>
      <c r="N172" s="168"/>
      <c r="O172" s="168"/>
      <c r="P172" s="168"/>
      <c r="Q172" s="168"/>
      <c r="R172" s="168"/>
      <c r="S172" s="168"/>
      <c r="T172" s="169"/>
      <c r="AT172" s="164" t="s">
        <v>169</v>
      </c>
      <c r="AU172" s="164" t="s">
        <v>82</v>
      </c>
      <c r="AV172" s="14" t="s">
        <v>82</v>
      </c>
      <c r="AW172" s="14" t="s">
        <v>171</v>
      </c>
      <c r="AX172" s="14" t="s">
        <v>80</v>
      </c>
      <c r="AY172" s="164" t="s">
        <v>157</v>
      </c>
    </row>
    <row r="173" spans="1:65" s="12" customFormat="1" ht="22.9" customHeight="1" x14ac:dyDescent="0.2">
      <c r="B173" s="128"/>
      <c r="D173" s="129" t="s">
        <v>71</v>
      </c>
      <c r="E173" s="138" t="s">
        <v>165</v>
      </c>
      <c r="F173" s="138" t="s">
        <v>1040</v>
      </c>
      <c r="J173" s="139">
        <f>BK173</f>
        <v>0</v>
      </c>
      <c r="L173" s="128"/>
      <c r="M173" s="132"/>
      <c r="N173" s="133"/>
      <c r="O173" s="133"/>
      <c r="P173" s="134">
        <f>SUM(P174:P179)</f>
        <v>180.37536000000003</v>
      </c>
      <c r="Q173" s="133"/>
      <c r="R173" s="134">
        <f>SUM(R174:R179)</f>
        <v>106.67932660000001</v>
      </c>
      <c r="S173" s="133"/>
      <c r="T173" s="135">
        <f>SUM(T174:T179)</f>
        <v>0</v>
      </c>
      <c r="AR173" s="129" t="s">
        <v>80</v>
      </c>
      <c r="AT173" s="136" t="s">
        <v>71</v>
      </c>
      <c r="AU173" s="136" t="s">
        <v>80</v>
      </c>
      <c r="AY173" s="129" t="s">
        <v>157</v>
      </c>
      <c r="BK173" s="137">
        <f>SUM(BK174:BK179)</f>
        <v>0</v>
      </c>
    </row>
    <row r="174" spans="1:65" s="2" customFormat="1" ht="33" customHeight="1" x14ac:dyDescent="0.2">
      <c r="A174" s="29"/>
      <c r="B174" s="140"/>
      <c r="C174" s="141" t="s">
        <v>262</v>
      </c>
      <c r="D174" s="141" t="s">
        <v>160</v>
      </c>
      <c r="E174" s="142" t="s">
        <v>1041</v>
      </c>
      <c r="F174" s="143" t="s">
        <v>1042</v>
      </c>
      <c r="G174" s="144" t="s">
        <v>195</v>
      </c>
      <c r="H174" s="145">
        <v>129.58000000000001</v>
      </c>
      <c r="I174" s="146"/>
      <c r="J174" s="146">
        <f>ROUND(I174*H174,2)</f>
        <v>0</v>
      </c>
      <c r="K174" s="143" t="s">
        <v>201</v>
      </c>
      <c r="L174" s="30"/>
      <c r="M174" s="147" t="s">
        <v>1</v>
      </c>
      <c r="N174" s="148" t="s">
        <v>37</v>
      </c>
      <c r="O174" s="149">
        <v>0.20100000000000001</v>
      </c>
      <c r="P174" s="149">
        <f>O174*H174</f>
        <v>26.045580000000005</v>
      </c>
      <c r="Q174" s="149">
        <v>0</v>
      </c>
      <c r="R174" s="149">
        <f>Q174*H174</f>
        <v>0</v>
      </c>
      <c r="S174" s="149">
        <v>0</v>
      </c>
      <c r="T174" s="150">
        <f>S174*H174</f>
        <v>0</v>
      </c>
      <c r="U174" s="29"/>
      <c r="V174" s="29"/>
      <c r="W174" s="29"/>
      <c r="X174" s="29"/>
      <c r="Y174" s="29"/>
      <c r="Z174" s="29"/>
      <c r="AA174" s="29"/>
      <c r="AB174" s="29"/>
      <c r="AC174" s="29"/>
      <c r="AD174" s="29"/>
      <c r="AE174" s="29"/>
      <c r="AR174" s="151" t="s">
        <v>165</v>
      </c>
      <c r="AT174" s="151" t="s">
        <v>160</v>
      </c>
      <c r="AU174" s="151" t="s">
        <v>82</v>
      </c>
      <c r="AY174" s="17" t="s">
        <v>157</v>
      </c>
      <c r="BE174" s="152">
        <f>IF(N174="základní",J174,0)</f>
        <v>0</v>
      </c>
      <c r="BF174" s="152">
        <f>IF(N174="snížená",J174,0)</f>
        <v>0</v>
      </c>
      <c r="BG174" s="152">
        <f>IF(N174="zákl. přenesená",J174,0)</f>
        <v>0</v>
      </c>
      <c r="BH174" s="152">
        <f>IF(N174="sníž. přenesená",J174,0)</f>
        <v>0</v>
      </c>
      <c r="BI174" s="152">
        <f>IF(N174="nulová",J174,0)</f>
        <v>0</v>
      </c>
      <c r="BJ174" s="17" t="s">
        <v>80</v>
      </c>
      <c r="BK174" s="152">
        <f>ROUND(I174*H174,2)</f>
        <v>0</v>
      </c>
      <c r="BL174" s="17" t="s">
        <v>165</v>
      </c>
      <c r="BM174" s="151" t="s">
        <v>1043</v>
      </c>
    </row>
    <row r="175" spans="1:65" s="2" customFormat="1" ht="48.75" x14ac:dyDescent="0.2">
      <c r="A175" s="29"/>
      <c r="B175" s="30"/>
      <c r="C175" s="29"/>
      <c r="D175" s="153" t="s">
        <v>167</v>
      </c>
      <c r="E175" s="29"/>
      <c r="F175" s="154" t="s">
        <v>1044</v>
      </c>
      <c r="G175" s="29"/>
      <c r="H175" s="29"/>
      <c r="I175" s="29"/>
      <c r="J175" s="29"/>
      <c r="K175" s="29"/>
      <c r="L175" s="30"/>
      <c r="M175" s="155"/>
      <c r="N175" s="156"/>
      <c r="O175" s="55"/>
      <c r="P175" s="55"/>
      <c r="Q175" s="55"/>
      <c r="R175" s="55"/>
      <c r="S175" s="55"/>
      <c r="T175" s="56"/>
      <c r="U175" s="29"/>
      <c r="V175" s="29"/>
      <c r="W175" s="29"/>
      <c r="X175" s="29"/>
      <c r="Y175" s="29"/>
      <c r="Z175" s="29"/>
      <c r="AA175" s="29"/>
      <c r="AB175" s="29"/>
      <c r="AC175" s="29"/>
      <c r="AD175" s="29"/>
      <c r="AE175" s="29"/>
      <c r="AT175" s="17" t="s">
        <v>167</v>
      </c>
      <c r="AU175" s="17" t="s">
        <v>82</v>
      </c>
    </row>
    <row r="176" spans="1:65" s="14" customFormat="1" x14ac:dyDescent="0.2">
      <c r="B176" s="163"/>
      <c r="D176" s="153" t="s">
        <v>169</v>
      </c>
      <c r="E176" s="164" t="s">
        <v>1</v>
      </c>
      <c r="F176" s="165" t="s">
        <v>1045</v>
      </c>
      <c r="H176" s="166">
        <v>129.58000000000001</v>
      </c>
      <c r="L176" s="163"/>
      <c r="M176" s="167"/>
      <c r="N176" s="168"/>
      <c r="O176" s="168"/>
      <c r="P176" s="168"/>
      <c r="Q176" s="168"/>
      <c r="R176" s="168"/>
      <c r="S176" s="168"/>
      <c r="T176" s="169"/>
      <c r="AT176" s="164" t="s">
        <v>169</v>
      </c>
      <c r="AU176" s="164" t="s">
        <v>82</v>
      </c>
      <c r="AV176" s="14" t="s">
        <v>82</v>
      </c>
      <c r="AW176" s="14" t="s">
        <v>171</v>
      </c>
      <c r="AX176" s="14" t="s">
        <v>80</v>
      </c>
      <c r="AY176" s="164" t="s">
        <v>157</v>
      </c>
    </row>
    <row r="177" spans="1:65" s="2" customFormat="1" ht="44.25" customHeight="1" x14ac:dyDescent="0.2">
      <c r="A177" s="29"/>
      <c r="B177" s="140"/>
      <c r="C177" s="141" t="s">
        <v>267</v>
      </c>
      <c r="D177" s="141" t="s">
        <v>160</v>
      </c>
      <c r="E177" s="142" t="s">
        <v>1046</v>
      </c>
      <c r="F177" s="143" t="s">
        <v>1047</v>
      </c>
      <c r="G177" s="144" t="s">
        <v>195</v>
      </c>
      <c r="H177" s="145">
        <v>129.58000000000001</v>
      </c>
      <c r="I177" s="146"/>
      <c r="J177" s="146">
        <f>ROUND(I177*H177,2)</f>
        <v>0</v>
      </c>
      <c r="K177" s="143" t="s">
        <v>201</v>
      </c>
      <c r="L177" s="30"/>
      <c r="M177" s="147" t="s">
        <v>1</v>
      </c>
      <c r="N177" s="148" t="s">
        <v>37</v>
      </c>
      <c r="O177" s="149">
        <v>1.1910000000000001</v>
      </c>
      <c r="P177" s="149">
        <f>O177*H177</f>
        <v>154.32978000000003</v>
      </c>
      <c r="Q177" s="149">
        <v>0.82326999999999995</v>
      </c>
      <c r="R177" s="149">
        <f>Q177*H177</f>
        <v>106.67932660000001</v>
      </c>
      <c r="S177" s="149">
        <v>0</v>
      </c>
      <c r="T177" s="150">
        <f>S177*H177</f>
        <v>0</v>
      </c>
      <c r="U177" s="29"/>
      <c r="V177" s="29"/>
      <c r="W177" s="29"/>
      <c r="X177" s="29"/>
      <c r="Y177" s="29"/>
      <c r="Z177" s="29"/>
      <c r="AA177" s="29"/>
      <c r="AB177" s="29"/>
      <c r="AC177" s="29"/>
      <c r="AD177" s="29"/>
      <c r="AE177" s="29"/>
      <c r="AR177" s="151" t="s">
        <v>165</v>
      </c>
      <c r="AT177" s="151" t="s">
        <v>160</v>
      </c>
      <c r="AU177" s="151" t="s">
        <v>82</v>
      </c>
      <c r="AY177" s="17" t="s">
        <v>157</v>
      </c>
      <c r="BE177" s="152">
        <f>IF(N177="základní",J177,0)</f>
        <v>0</v>
      </c>
      <c r="BF177" s="152">
        <f>IF(N177="snížená",J177,0)</f>
        <v>0</v>
      </c>
      <c r="BG177" s="152">
        <f>IF(N177="zákl. přenesená",J177,0)</f>
        <v>0</v>
      </c>
      <c r="BH177" s="152">
        <f>IF(N177="sníž. přenesená",J177,0)</f>
        <v>0</v>
      </c>
      <c r="BI177" s="152">
        <f>IF(N177="nulová",J177,0)</f>
        <v>0</v>
      </c>
      <c r="BJ177" s="17" t="s">
        <v>80</v>
      </c>
      <c r="BK177" s="152">
        <f>ROUND(I177*H177,2)</f>
        <v>0</v>
      </c>
      <c r="BL177" s="17" t="s">
        <v>165</v>
      </c>
      <c r="BM177" s="151" t="s">
        <v>1048</v>
      </c>
    </row>
    <row r="178" spans="1:65" s="2" customFormat="1" ht="87.75" x14ac:dyDescent="0.2">
      <c r="A178" s="29"/>
      <c r="B178" s="30"/>
      <c r="C178" s="29"/>
      <c r="D178" s="153" t="s">
        <v>167</v>
      </c>
      <c r="E178" s="29"/>
      <c r="F178" s="154" t="s">
        <v>1049</v>
      </c>
      <c r="G178" s="29"/>
      <c r="H178" s="29"/>
      <c r="I178" s="29"/>
      <c r="J178" s="29"/>
      <c r="K178" s="29"/>
      <c r="L178" s="30"/>
      <c r="M178" s="155"/>
      <c r="N178" s="156"/>
      <c r="O178" s="55"/>
      <c r="P178" s="55"/>
      <c r="Q178" s="55"/>
      <c r="R178" s="55"/>
      <c r="S178" s="55"/>
      <c r="T178" s="56"/>
      <c r="U178" s="29"/>
      <c r="V178" s="29"/>
      <c r="W178" s="29"/>
      <c r="X178" s="29"/>
      <c r="Y178" s="29"/>
      <c r="Z178" s="29"/>
      <c r="AA178" s="29"/>
      <c r="AB178" s="29"/>
      <c r="AC178" s="29"/>
      <c r="AD178" s="29"/>
      <c r="AE178" s="29"/>
      <c r="AT178" s="17" t="s">
        <v>167</v>
      </c>
      <c r="AU178" s="17" t="s">
        <v>82</v>
      </c>
    </row>
    <row r="179" spans="1:65" s="14" customFormat="1" x14ac:dyDescent="0.2">
      <c r="B179" s="163"/>
      <c r="D179" s="153" t="s">
        <v>169</v>
      </c>
      <c r="E179" s="164" t="s">
        <v>1</v>
      </c>
      <c r="F179" s="165" t="s">
        <v>1045</v>
      </c>
      <c r="H179" s="166">
        <v>129.58000000000001</v>
      </c>
      <c r="L179" s="163"/>
      <c r="M179" s="167"/>
      <c r="N179" s="168"/>
      <c r="O179" s="168"/>
      <c r="P179" s="168"/>
      <c r="Q179" s="168"/>
      <c r="R179" s="168"/>
      <c r="S179" s="168"/>
      <c r="T179" s="169"/>
      <c r="AT179" s="164" t="s">
        <v>169</v>
      </c>
      <c r="AU179" s="164" t="s">
        <v>82</v>
      </c>
      <c r="AV179" s="14" t="s">
        <v>82</v>
      </c>
      <c r="AW179" s="14" t="s">
        <v>171</v>
      </c>
      <c r="AX179" s="14" t="s">
        <v>80</v>
      </c>
      <c r="AY179" s="164" t="s">
        <v>157</v>
      </c>
    </row>
    <row r="180" spans="1:65" s="12" customFormat="1" ht="22.9" customHeight="1" x14ac:dyDescent="0.2">
      <c r="B180" s="128"/>
      <c r="D180" s="129" t="s">
        <v>71</v>
      </c>
      <c r="E180" s="138" t="s">
        <v>158</v>
      </c>
      <c r="F180" s="138" t="s">
        <v>159</v>
      </c>
      <c r="J180" s="139">
        <f>BK180</f>
        <v>0</v>
      </c>
      <c r="L180" s="128"/>
      <c r="M180" s="132"/>
      <c r="N180" s="133"/>
      <c r="O180" s="133"/>
      <c r="P180" s="134">
        <f>SUM(P181:P183)</f>
        <v>40.428960000000004</v>
      </c>
      <c r="Q180" s="133"/>
      <c r="R180" s="134">
        <f>SUM(R181:R183)</f>
        <v>19.618412000000003</v>
      </c>
      <c r="S180" s="133"/>
      <c r="T180" s="135">
        <f>SUM(T181:T183)</f>
        <v>0</v>
      </c>
      <c r="AR180" s="129" t="s">
        <v>80</v>
      </c>
      <c r="AT180" s="136" t="s">
        <v>71</v>
      </c>
      <c r="AU180" s="136" t="s">
        <v>80</v>
      </c>
      <c r="AY180" s="129" t="s">
        <v>157</v>
      </c>
      <c r="BK180" s="137">
        <f>SUM(BK181:BK183)</f>
        <v>0</v>
      </c>
    </row>
    <row r="181" spans="1:65" s="2" customFormat="1" ht="36" x14ac:dyDescent="0.2">
      <c r="A181" s="29"/>
      <c r="B181" s="140"/>
      <c r="C181" s="141" t="s">
        <v>272</v>
      </c>
      <c r="D181" s="141" t="s">
        <v>160</v>
      </c>
      <c r="E181" s="142" t="s">
        <v>1050</v>
      </c>
      <c r="F181" s="143" t="s">
        <v>1051</v>
      </c>
      <c r="G181" s="144" t="s">
        <v>195</v>
      </c>
      <c r="H181" s="145">
        <v>129.58000000000001</v>
      </c>
      <c r="I181" s="146"/>
      <c r="J181" s="146">
        <f>ROUND(I181*H181,2)</f>
        <v>0</v>
      </c>
      <c r="K181" s="143" t="s">
        <v>201</v>
      </c>
      <c r="L181" s="30"/>
      <c r="M181" s="147" t="s">
        <v>1</v>
      </c>
      <c r="N181" s="148" t="s">
        <v>37</v>
      </c>
      <c r="O181" s="149">
        <v>0.312</v>
      </c>
      <c r="P181" s="149">
        <f>O181*H181</f>
        <v>40.428960000000004</v>
      </c>
      <c r="Q181" s="149">
        <v>0.15140000000000001</v>
      </c>
      <c r="R181" s="149">
        <f>Q181*H181</f>
        <v>19.618412000000003</v>
      </c>
      <c r="S181" s="149">
        <v>0</v>
      </c>
      <c r="T181" s="150">
        <f>S181*H181</f>
        <v>0</v>
      </c>
      <c r="U181" s="29"/>
      <c r="V181" s="29"/>
      <c r="W181" s="29"/>
      <c r="X181" s="29"/>
      <c r="Y181" s="29"/>
      <c r="Z181" s="29"/>
      <c r="AA181" s="29"/>
      <c r="AB181" s="29"/>
      <c r="AC181" s="29"/>
      <c r="AD181" s="29"/>
      <c r="AE181" s="29"/>
      <c r="AR181" s="151" t="s">
        <v>165</v>
      </c>
      <c r="AT181" s="151" t="s">
        <v>160</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1052</v>
      </c>
    </row>
    <row r="182" spans="1:65" s="2" customFormat="1" ht="29.25" x14ac:dyDescent="0.2">
      <c r="A182" s="29"/>
      <c r="B182" s="30"/>
      <c r="C182" s="29"/>
      <c r="D182" s="153" t="s">
        <v>167</v>
      </c>
      <c r="E182" s="29"/>
      <c r="F182" s="154" t="s">
        <v>1053</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82</v>
      </c>
    </row>
    <row r="183" spans="1:65" s="14" customFormat="1" x14ac:dyDescent="0.2">
      <c r="B183" s="163"/>
      <c r="D183" s="153" t="s">
        <v>169</v>
      </c>
      <c r="E183" s="164" t="s">
        <v>1</v>
      </c>
      <c r="F183" s="165" t="s">
        <v>1045</v>
      </c>
      <c r="H183" s="166">
        <v>129.58000000000001</v>
      </c>
      <c r="L183" s="163"/>
      <c r="M183" s="167"/>
      <c r="N183" s="168"/>
      <c r="O183" s="168"/>
      <c r="P183" s="168"/>
      <c r="Q183" s="168"/>
      <c r="R183" s="168"/>
      <c r="S183" s="168"/>
      <c r="T183" s="169"/>
      <c r="AT183" s="164" t="s">
        <v>169</v>
      </c>
      <c r="AU183" s="164" t="s">
        <v>82</v>
      </c>
      <c r="AV183" s="14" t="s">
        <v>82</v>
      </c>
      <c r="AW183" s="14" t="s">
        <v>171</v>
      </c>
      <c r="AX183" s="14" t="s">
        <v>80</v>
      </c>
      <c r="AY183" s="164" t="s">
        <v>157</v>
      </c>
    </row>
    <row r="184" spans="1:65" s="12" customFormat="1" ht="22.9" customHeight="1" x14ac:dyDescent="0.2">
      <c r="B184" s="128"/>
      <c r="D184" s="129" t="s">
        <v>71</v>
      </c>
      <c r="E184" s="138" t="s">
        <v>226</v>
      </c>
      <c r="F184" s="138" t="s">
        <v>917</v>
      </c>
      <c r="J184" s="139">
        <f>BK184</f>
        <v>0</v>
      </c>
      <c r="L184" s="128"/>
      <c r="M184" s="132"/>
      <c r="N184" s="133"/>
      <c r="O184" s="133"/>
      <c r="P184" s="134">
        <f>SUM(P185:P229)</f>
        <v>1494.5266300000001</v>
      </c>
      <c r="Q184" s="133"/>
      <c r="R184" s="134">
        <f>SUM(R185:R229)</f>
        <v>17.187338999999998</v>
      </c>
      <c r="S184" s="133"/>
      <c r="T184" s="135">
        <f>SUM(T185:T229)</f>
        <v>17.474380000000004</v>
      </c>
      <c r="AR184" s="129" t="s">
        <v>80</v>
      </c>
      <c r="AT184" s="136" t="s">
        <v>71</v>
      </c>
      <c r="AU184" s="136" t="s">
        <v>80</v>
      </c>
      <c r="AY184" s="129" t="s">
        <v>157</v>
      </c>
      <c r="BK184" s="137">
        <f>SUM(BK185:BK229)</f>
        <v>0</v>
      </c>
    </row>
    <row r="185" spans="1:65" s="2" customFormat="1" ht="33" customHeight="1" x14ac:dyDescent="0.2">
      <c r="A185" s="29"/>
      <c r="B185" s="140"/>
      <c r="C185" s="141" t="s">
        <v>290</v>
      </c>
      <c r="D185" s="141" t="s">
        <v>160</v>
      </c>
      <c r="E185" s="142" t="s">
        <v>1054</v>
      </c>
      <c r="F185" s="143" t="s">
        <v>1055</v>
      </c>
      <c r="G185" s="144" t="s">
        <v>163</v>
      </c>
      <c r="H185" s="145">
        <v>7.2450000000000001</v>
      </c>
      <c r="I185" s="146"/>
      <c r="J185" s="146">
        <f>ROUND(I185*H185,2)</f>
        <v>0</v>
      </c>
      <c r="K185" s="143" t="s">
        <v>201</v>
      </c>
      <c r="L185" s="30"/>
      <c r="M185" s="147" t="s">
        <v>1</v>
      </c>
      <c r="N185" s="148" t="s">
        <v>37</v>
      </c>
      <c r="O185" s="149">
        <v>3.6539999999999999</v>
      </c>
      <c r="P185" s="149">
        <f>O185*H185</f>
        <v>26.473230000000001</v>
      </c>
      <c r="Q185" s="149">
        <v>0</v>
      </c>
      <c r="R185" s="149">
        <f>Q185*H185</f>
        <v>0</v>
      </c>
      <c r="S185" s="149">
        <v>2.004</v>
      </c>
      <c r="T185" s="150">
        <f>S185*H185</f>
        <v>14.518980000000001</v>
      </c>
      <c r="U185" s="29"/>
      <c r="V185" s="29"/>
      <c r="W185" s="29"/>
      <c r="X185" s="29"/>
      <c r="Y185" s="29"/>
      <c r="Z185" s="29"/>
      <c r="AA185" s="29"/>
      <c r="AB185" s="29"/>
      <c r="AC185" s="29"/>
      <c r="AD185" s="29"/>
      <c r="AE185" s="29"/>
      <c r="AR185" s="151" t="s">
        <v>165</v>
      </c>
      <c r="AT185" s="151" t="s">
        <v>160</v>
      </c>
      <c r="AU185" s="151" t="s">
        <v>82</v>
      </c>
      <c r="AY185" s="17" t="s">
        <v>157</v>
      </c>
      <c r="BE185" s="152">
        <f>IF(N185="základní",J185,0)</f>
        <v>0</v>
      </c>
      <c r="BF185" s="152">
        <f>IF(N185="snížená",J185,0)</f>
        <v>0</v>
      </c>
      <c r="BG185" s="152">
        <f>IF(N185="zákl. přenesená",J185,0)</f>
        <v>0</v>
      </c>
      <c r="BH185" s="152">
        <f>IF(N185="sníž. přenesená",J185,0)</f>
        <v>0</v>
      </c>
      <c r="BI185" s="152">
        <f>IF(N185="nulová",J185,0)</f>
        <v>0</v>
      </c>
      <c r="BJ185" s="17" t="s">
        <v>80</v>
      </c>
      <c r="BK185" s="152">
        <f>ROUND(I185*H185,2)</f>
        <v>0</v>
      </c>
      <c r="BL185" s="17" t="s">
        <v>165</v>
      </c>
      <c r="BM185" s="151" t="s">
        <v>1056</v>
      </c>
    </row>
    <row r="186" spans="1:65" s="2" customFormat="1" ht="126.75" x14ac:dyDescent="0.2">
      <c r="A186" s="29"/>
      <c r="B186" s="30"/>
      <c r="C186" s="29"/>
      <c r="D186" s="153" t="s">
        <v>167</v>
      </c>
      <c r="E186" s="29"/>
      <c r="F186" s="154" t="s">
        <v>1057</v>
      </c>
      <c r="G186" s="29"/>
      <c r="H186" s="29"/>
      <c r="I186" s="29"/>
      <c r="J186" s="29"/>
      <c r="K186" s="29"/>
      <c r="L186" s="30"/>
      <c r="M186" s="155"/>
      <c r="N186" s="156"/>
      <c r="O186" s="55"/>
      <c r="P186" s="55"/>
      <c r="Q186" s="55"/>
      <c r="R186" s="55"/>
      <c r="S186" s="55"/>
      <c r="T186" s="56"/>
      <c r="U186" s="29"/>
      <c r="V186" s="29"/>
      <c r="W186" s="29"/>
      <c r="X186" s="29"/>
      <c r="Y186" s="29"/>
      <c r="Z186" s="29"/>
      <c r="AA186" s="29"/>
      <c r="AB186" s="29"/>
      <c r="AC186" s="29"/>
      <c r="AD186" s="29"/>
      <c r="AE186" s="29"/>
      <c r="AT186" s="17" t="s">
        <v>167</v>
      </c>
      <c r="AU186" s="17" t="s">
        <v>82</v>
      </c>
    </row>
    <row r="187" spans="1:65" s="14" customFormat="1" x14ac:dyDescent="0.2">
      <c r="B187" s="163"/>
      <c r="D187" s="153" t="s">
        <v>169</v>
      </c>
      <c r="E187" s="164" t="s">
        <v>1</v>
      </c>
      <c r="F187" s="165" t="s">
        <v>1058</v>
      </c>
      <c r="H187" s="166">
        <v>7.2450000000000001</v>
      </c>
      <c r="L187" s="163"/>
      <c r="M187" s="167"/>
      <c r="N187" s="168"/>
      <c r="O187" s="168"/>
      <c r="P187" s="168"/>
      <c r="Q187" s="168"/>
      <c r="R187" s="168"/>
      <c r="S187" s="168"/>
      <c r="T187" s="169"/>
      <c r="AT187" s="164" t="s">
        <v>169</v>
      </c>
      <c r="AU187" s="164" t="s">
        <v>82</v>
      </c>
      <c r="AV187" s="14" t="s">
        <v>82</v>
      </c>
      <c r="AW187" s="14" t="s">
        <v>171</v>
      </c>
      <c r="AX187" s="14" t="s">
        <v>80</v>
      </c>
      <c r="AY187" s="164" t="s">
        <v>157</v>
      </c>
    </row>
    <row r="188" spans="1:65" s="2" customFormat="1" ht="21.75" customHeight="1" x14ac:dyDescent="0.2">
      <c r="A188" s="29"/>
      <c r="B188" s="140"/>
      <c r="C188" s="141" t="s">
        <v>300</v>
      </c>
      <c r="D188" s="141" t="s">
        <v>160</v>
      </c>
      <c r="E188" s="142" t="s">
        <v>1059</v>
      </c>
      <c r="F188" s="143" t="s">
        <v>1060</v>
      </c>
      <c r="G188" s="144" t="s">
        <v>195</v>
      </c>
      <c r="H188" s="145">
        <v>390.4</v>
      </c>
      <c r="I188" s="146"/>
      <c r="J188" s="146">
        <f>ROUND(I188*H188,2)</f>
        <v>0</v>
      </c>
      <c r="K188" s="143" t="s">
        <v>201</v>
      </c>
      <c r="L188" s="30"/>
      <c r="M188" s="147" t="s">
        <v>1</v>
      </c>
      <c r="N188" s="148" t="s">
        <v>37</v>
      </c>
      <c r="O188" s="149">
        <v>0.33500000000000002</v>
      </c>
      <c r="P188" s="149">
        <f>O188*H188</f>
        <v>130.78399999999999</v>
      </c>
      <c r="Q188" s="149">
        <v>0</v>
      </c>
      <c r="R188" s="149">
        <f>Q188*H188</f>
        <v>0</v>
      </c>
      <c r="S188" s="149">
        <v>0</v>
      </c>
      <c r="T188" s="150">
        <f>S188*H188</f>
        <v>0</v>
      </c>
      <c r="U188" s="29"/>
      <c r="V188" s="29"/>
      <c r="W188" s="29"/>
      <c r="X188" s="29"/>
      <c r="Y188" s="29"/>
      <c r="Z188" s="29"/>
      <c r="AA188" s="29"/>
      <c r="AB188" s="29"/>
      <c r="AC188" s="29"/>
      <c r="AD188" s="29"/>
      <c r="AE188" s="29"/>
      <c r="AR188" s="151" t="s">
        <v>165</v>
      </c>
      <c r="AT188" s="151" t="s">
        <v>160</v>
      </c>
      <c r="AU188" s="151" t="s">
        <v>82</v>
      </c>
      <c r="AY188" s="17" t="s">
        <v>157</v>
      </c>
      <c r="BE188" s="152">
        <f>IF(N188="základní",J188,0)</f>
        <v>0</v>
      </c>
      <c r="BF188" s="152">
        <f>IF(N188="snížená",J188,0)</f>
        <v>0</v>
      </c>
      <c r="BG188" s="152">
        <f>IF(N188="zákl. přenesená",J188,0)</f>
        <v>0</v>
      </c>
      <c r="BH188" s="152">
        <f>IF(N188="sníž. přenesená",J188,0)</f>
        <v>0</v>
      </c>
      <c r="BI188" s="152">
        <f>IF(N188="nulová",J188,0)</f>
        <v>0</v>
      </c>
      <c r="BJ188" s="17" t="s">
        <v>80</v>
      </c>
      <c r="BK188" s="152">
        <f>ROUND(I188*H188,2)</f>
        <v>0</v>
      </c>
      <c r="BL188" s="17" t="s">
        <v>165</v>
      </c>
      <c r="BM188" s="151" t="s">
        <v>1061</v>
      </c>
    </row>
    <row r="189" spans="1:65" s="2" customFormat="1" ht="68.25" x14ac:dyDescent="0.2">
      <c r="A189" s="29"/>
      <c r="B189" s="30"/>
      <c r="C189" s="29"/>
      <c r="D189" s="153" t="s">
        <v>167</v>
      </c>
      <c r="E189" s="29"/>
      <c r="F189" s="154" t="s">
        <v>1062</v>
      </c>
      <c r="G189" s="29"/>
      <c r="H189" s="29"/>
      <c r="I189" s="29"/>
      <c r="J189" s="29"/>
      <c r="K189" s="29"/>
      <c r="L189" s="30"/>
      <c r="M189" s="155"/>
      <c r="N189" s="156"/>
      <c r="O189" s="55"/>
      <c r="P189" s="55"/>
      <c r="Q189" s="55"/>
      <c r="R189" s="55"/>
      <c r="S189" s="55"/>
      <c r="T189" s="56"/>
      <c r="U189" s="29"/>
      <c r="V189" s="29"/>
      <c r="W189" s="29"/>
      <c r="X189" s="29"/>
      <c r="Y189" s="29"/>
      <c r="Z189" s="29"/>
      <c r="AA189" s="29"/>
      <c r="AB189" s="29"/>
      <c r="AC189" s="29"/>
      <c r="AD189" s="29"/>
      <c r="AE189" s="29"/>
      <c r="AT189" s="17" t="s">
        <v>167</v>
      </c>
      <c r="AU189" s="17" t="s">
        <v>82</v>
      </c>
    </row>
    <row r="190" spans="1:65" s="14" customFormat="1" x14ac:dyDescent="0.2">
      <c r="B190" s="163"/>
      <c r="D190" s="153" t="s">
        <v>169</v>
      </c>
      <c r="E190" s="164" t="s">
        <v>1</v>
      </c>
      <c r="F190" s="165" t="s">
        <v>1063</v>
      </c>
      <c r="H190" s="166">
        <v>390.4</v>
      </c>
      <c r="L190" s="163"/>
      <c r="M190" s="167"/>
      <c r="N190" s="168"/>
      <c r="O190" s="168"/>
      <c r="P190" s="168"/>
      <c r="Q190" s="168"/>
      <c r="R190" s="168"/>
      <c r="S190" s="168"/>
      <c r="T190" s="169"/>
      <c r="AT190" s="164" t="s">
        <v>169</v>
      </c>
      <c r="AU190" s="164" t="s">
        <v>82</v>
      </c>
      <c r="AV190" s="14" t="s">
        <v>82</v>
      </c>
      <c r="AW190" s="14" t="s">
        <v>171</v>
      </c>
      <c r="AX190" s="14" t="s">
        <v>80</v>
      </c>
      <c r="AY190" s="164" t="s">
        <v>157</v>
      </c>
    </row>
    <row r="191" spans="1:65" s="2" customFormat="1" ht="24" x14ac:dyDescent="0.2">
      <c r="A191" s="29"/>
      <c r="B191" s="140"/>
      <c r="C191" s="141" t="s">
        <v>7</v>
      </c>
      <c r="D191" s="141" t="s">
        <v>160</v>
      </c>
      <c r="E191" s="142" t="s">
        <v>1064</v>
      </c>
      <c r="F191" s="143" t="s">
        <v>1065</v>
      </c>
      <c r="G191" s="144" t="s">
        <v>163</v>
      </c>
      <c r="H191" s="145">
        <v>0.5</v>
      </c>
      <c r="I191" s="146"/>
      <c r="J191" s="146">
        <f>ROUND(I191*H191,2)</f>
        <v>0</v>
      </c>
      <c r="K191" s="143" t="s">
        <v>201</v>
      </c>
      <c r="L191" s="30"/>
      <c r="M191" s="147" t="s">
        <v>1</v>
      </c>
      <c r="N191" s="148" t="s">
        <v>37</v>
      </c>
      <c r="O191" s="149">
        <v>8.75</v>
      </c>
      <c r="P191" s="149">
        <f>O191*H191</f>
        <v>4.375</v>
      </c>
      <c r="Q191" s="149">
        <v>0</v>
      </c>
      <c r="R191" s="149">
        <f>Q191*H191</f>
        <v>0</v>
      </c>
      <c r="S191" s="149">
        <v>1.95</v>
      </c>
      <c r="T191" s="150">
        <f>S191*H191</f>
        <v>0.97499999999999998</v>
      </c>
      <c r="U191" s="29"/>
      <c r="V191" s="29"/>
      <c r="W191" s="29"/>
      <c r="X191" s="29"/>
      <c r="Y191" s="29"/>
      <c r="Z191" s="29"/>
      <c r="AA191" s="29"/>
      <c r="AB191" s="29"/>
      <c r="AC191" s="29"/>
      <c r="AD191" s="29"/>
      <c r="AE191" s="29"/>
      <c r="AR191" s="151" t="s">
        <v>165</v>
      </c>
      <c r="AT191" s="151" t="s">
        <v>160</v>
      </c>
      <c r="AU191" s="151" t="s">
        <v>82</v>
      </c>
      <c r="AY191" s="17" t="s">
        <v>157</v>
      </c>
      <c r="BE191" s="152">
        <f>IF(N191="základní",J191,0)</f>
        <v>0</v>
      </c>
      <c r="BF191" s="152">
        <f>IF(N191="snížená",J191,0)</f>
        <v>0</v>
      </c>
      <c r="BG191" s="152">
        <f>IF(N191="zákl. přenesená",J191,0)</f>
        <v>0</v>
      </c>
      <c r="BH191" s="152">
        <f>IF(N191="sníž. přenesená",J191,0)</f>
        <v>0</v>
      </c>
      <c r="BI191" s="152">
        <f>IF(N191="nulová",J191,0)</f>
        <v>0</v>
      </c>
      <c r="BJ191" s="17" t="s">
        <v>80</v>
      </c>
      <c r="BK191" s="152">
        <f>ROUND(I191*H191,2)</f>
        <v>0</v>
      </c>
      <c r="BL191" s="17" t="s">
        <v>165</v>
      </c>
      <c r="BM191" s="151" t="s">
        <v>1066</v>
      </c>
    </row>
    <row r="192" spans="1:65" s="2" customFormat="1" ht="19.5" x14ac:dyDescent="0.2">
      <c r="A192" s="29"/>
      <c r="B192" s="30"/>
      <c r="C192" s="29"/>
      <c r="D192" s="153" t="s">
        <v>167</v>
      </c>
      <c r="E192" s="29"/>
      <c r="F192" s="154" t="s">
        <v>1067</v>
      </c>
      <c r="G192" s="29"/>
      <c r="H192" s="29"/>
      <c r="I192" s="29"/>
      <c r="J192" s="29"/>
      <c r="K192" s="29"/>
      <c r="L192" s="30"/>
      <c r="M192" s="155"/>
      <c r="N192" s="156"/>
      <c r="O192" s="55"/>
      <c r="P192" s="55"/>
      <c r="Q192" s="55"/>
      <c r="R192" s="55"/>
      <c r="S192" s="55"/>
      <c r="T192" s="56"/>
      <c r="U192" s="29"/>
      <c r="V192" s="29"/>
      <c r="W192" s="29"/>
      <c r="X192" s="29"/>
      <c r="Y192" s="29"/>
      <c r="Z192" s="29"/>
      <c r="AA192" s="29"/>
      <c r="AB192" s="29"/>
      <c r="AC192" s="29"/>
      <c r="AD192" s="29"/>
      <c r="AE192" s="29"/>
      <c r="AT192" s="17" t="s">
        <v>167</v>
      </c>
      <c r="AU192" s="17" t="s">
        <v>82</v>
      </c>
    </row>
    <row r="193" spans="1:65" s="14" customFormat="1" x14ac:dyDescent="0.2">
      <c r="B193" s="163"/>
      <c r="D193" s="153" t="s">
        <v>169</v>
      </c>
      <c r="E193" s="164" t="s">
        <v>1</v>
      </c>
      <c r="F193" s="165" t="s">
        <v>1068</v>
      </c>
      <c r="H193" s="166">
        <v>0.5</v>
      </c>
      <c r="L193" s="163"/>
      <c r="M193" s="167"/>
      <c r="N193" s="168"/>
      <c r="O193" s="168"/>
      <c r="P193" s="168"/>
      <c r="Q193" s="168"/>
      <c r="R193" s="168"/>
      <c r="S193" s="168"/>
      <c r="T193" s="169"/>
      <c r="AT193" s="164" t="s">
        <v>169</v>
      </c>
      <c r="AU193" s="164" t="s">
        <v>82</v>
      </c>
      <c r="AV193" s="14" t="s">
        <v>82</v>
      </c>
      <c r="AW193" s="14" t="s">
        <v>171</v>
      </c>
      <c r="AX193" s="14" t="s">
        <v>80</v>
      </c>
      <c r="AY193" s="164" t="s">
        <v>157</v>
      </c>
    </row>
    <row r="194" spans="1:65" s="2" customFormat="1" ht="21.75" customHeight="1" x14ac:dyDescent="0.2">
      <c r="A194" s="29"/>
      <c r="B194" s="140"/>
      <c r="C194" s="141" t="s">
        <v>309</v>
      </c>
      <c r="D194" s="141" t="s">
        <v>160</v>
      </c>
      <c r="E194" s="142" t="s">
        <v>1069</v>
      </c>
      <c r="F194" s="143" t="s">
        <v>1070</v>
      </c>
      <c r="G194" s="144" t="s">
        <v>163</v>
      </c>
      <c r="H194" s="145">
        <v>0.5</v>
      </c>
      <c r="I194" s="146"/>
      <c r="J194" s="146">
        <f>ROUND(I194*H194,2)</f>
        <v>0</v>
      </c>
      <c r="K194" s="143" t="s">
        <v>201</v>
      </c>
      <c r="L194" s="30"/>
      <c r="M194" s="147" t="s">
        <v>1</v>
      </c>
      <c r="N194" s="148" t="s">
        <v>37</v>
      </c>
      <c r="O194" s="149">
        <v>26.545000000000002</v>
      </c>
      <c r="P194" s="149">
        <f>O194*H194</f>
        <v>13.272500000000001</v>
      </c>
      <c r="Q194" s="149">
        <v>0.54034000000000004</v>
      </c>
      <c r="R194" s="149">
        <f>Q194*H194</f>
        <v>0.27017000000000002</v>
      </c>
      <c r="S194" s="149">
        <v>0</v>
      </c>
      <c r="T194" s="150">
        <f>S194*H194</f>
        <v>0</v>
      </c>
      <c r="U194" s="29"/>
      <c r="V194" s="29"/>
      <c r="W194" s="29"/>
      <c r="X194" s="29"/>
      <c r="Y194" s="29"/>
      <c r="Z194" s="29"/>
      <c r="AA194" s="29"/>
      <c r="AB194" s="29"/>
      <c r="AC194" s="29"/>
      <c r="AD194" s="29"/>
      <c r="AE194" s="29"/>
      <c r="AR194" s="151" t="s">
        <v>165</v>
      </c>
      <c r="AT194" s="151" t="s">
        <v>160</v>
      </c>
      <c r="AU194" s="151" t="s">
        <v>82</v>
      </c>
      <c r="AY194" s="17" t="s">
        <v>157</v>
      </c>
      <c r="BE194" s="152">
        <f>IF(N194="základní",J194,0)</f>
        <v>0</v>
      </c>
      <c r="BF194" s="152">
        <f>IF(N194="snížená",J194,0)</f>
        <v>0</v>
      </c>
      <c r="BG194" s="152">
        <f>IF(N194="zákl. přenesená",J194,0)</f>
        <v>0</v>
      </c>
      <c r="BH194" s="152">
        <f>IF(N194="sníž. přenesená",J194,0)</f>
        <v>0</v>
      </c>
      <c r="BI194" s="152">
        <f>IF(N194="nulová",J194,0)</f>
        <v>0</v>
      </c>
      <c r="BJ194" s="17" t="s">
        <v>80</v>
      </c>
      <c r="BK194" s="152">
        <f>ROUND(I194*H194,2)</f>
        <v>0</v>
      </c>
      <c r="BL194" s="17" t="s">
        <v>165</v>
      </c>
      <c r="BM194" s="151" t="s">
        <v>1071</v>
      </c>
    </row>
    <row r="195" spans="1:65" s="2" customFormat="1" ht="117" x14ac:dyDescent="0.2">
      <c r="A195" s="29"/>
      <c r="B195" s="30"/>
      <c r="C195" s="29"/>
      <c r="D195" s="153" t="s">
        <v>167</v>
      </c>
      <c r="E195" s="29"/>
      <c r="F195" s="154" t="s">
        <v>1072</v>
      </c>
      <c r="G195" s="29"/>
      <c r="H195" s="29"/>
      <c r="I195" s="29"/>
      <c r="J195" s="29"/>
      <c r="K195" s="29"/>
      <c r="L195" s="30"/>
      <c r="M195" s="155"/>
      <c r="N195" s="156"/>
      <c r="O195" s="55"/>
      <c r="P195" s="55"/>
      <c r="Q195" s="55"/>
      <c r="R195" s="55"/>
      <c r="S195" s="55"/>
      <c r="T195" s="56"/>
      <c r="U195" s="29"/>
      <c r="V195" s="29"/>
      <c r="W195" s="29"/>
      <c r="X195" s="29"/>
      <c r="Y195" s="29"/>
      <c r="Z195" s="29"/>
      <c r="AA195" s="29"/>
      <c r="AB195" s="29"/>
      <c r="AC195" s="29"/>
      <c r="AD195" s="29"/>
      <c r="AE195" s="29"/>
      <c r="AT195" s="17" t="s">
        <v>167</v>
      </c>
      <c r="AU195" s="17" t="s">
        <v>82</v>
      </c>
    </row>
    <row r="196" spans="1:65" s="14" customFormat="1" x14ac:dyDescent="0.2">
      <c r="B196" s="163"/>
      <c r="D196" s="153" t="s">
        <v>169</v>
      </c>
      <c r="E196" s="164" t="s">
        <v>1</v>
      </c>
      <c r="F196" s="165" t="s">
        <v>1068</v>
      </c>
      <c r="H196" s="166">
        <v>0.5</v>
      </c>
      <c r="L196" s="163"/>
      <c r="M196" s="167"/>
      <c r="N196" s="168"/>
      <c r="O196" s="168"/>
      <c r="P196" s="168"/>
      <c r="Q196" s="168"/>
      <c r="R196" s="168"/>
      <c r="S196" s="168"/>
      <c r="T196" s="169"/>
      <c r="AT196" s="164" t="s">
        <v>169</v>
      </c>
      <c r="AU196" s="164" t="s">
        <v>82</v>
      </c>
      <c r="AV196" s="14" t="s">
        <v>82</v>
      </c>
      <c r="AW196" s="14" t="s">
        <v>171</v>
      </c>
      <c r="AX196" s="14" t="s">
        <v>80</v>
      </c>
      <c r="AY196" s="164" t="s">
        <v>157</v>
      </c>
    </row>
    <row r="197" spans="1:65" s="2" customFormat="1" ht="24" x14ac:dyDescent="0.2">
      <c r="A197" s="29"/>
      <c r="B197" s="140"/>
      <c r="C197" s="141" t="s">
        <v>317</v>
      </c>
      <c r="D197" s="141" t="s">
        <v>160</v>
      </c>
      <c r="E197" s="142" t="s">
        <v>1073</v>
      </c>
      <c r="F197" s="143" t="s">
        <v>1074</v>
      </c>
      <c r="G197" s="144" t="s">
        <v>163</v>
      </c>
      <c r="H197" s="145">
        <v>0.5</v>
      </c>
      <c r="I197" s="146"/>
      <c r="J197" s="146">
        <f>ROUND(I197*H197,2)</f>
        <v>0</v>
      </c>
      <c r="K197" s="143" t="s">
        <v>201</v>
      </c>
      <c r="L197" s="30"/>
      <c r="M197" s="147" t="s">
        <v>1</v>
      </c>
      <c r="N197" s="148" t="s">
        <v>37</v>
      </c>
      <c r="O197" s="149">
        <v>42.262999999999998</v>
      </c>
      <c r="P197" s="149">
        <f>O197*H197</f>
        <v>21.131499999999999</v>
      </c>
      <c r="Q197" s="149">
        <v>0.50375000000000003</v>
      </c>
      <c r="R197" s="149">
        <f>Q197*H197</f>
        <v>0.25187500000000002</v>
      </c>
      <c r="S197" s="149">
        <v>1.95</v>
      </c>
      <c r="T197" s="150">
        <f>S197*H197</f>
        <v>0.97499999999999998</v>
      </c>
      <c r="U197" s="29"/>
      <c r="V197" s="29"/>
      <c r="W197" s="29"/>
      <c r="X197" s="29"/>
      <c r="Y197" s="29"/>
      <c r="Z197" s="29"/>
      <c r="AA197" s="29"/>
      <c r="AB197" s="29"/>
      <c r="AC197" s="29"/>
      <c r="AD197" s="29"/>
      <c r="AE197" s="29"/>
      <c r="AR197" s="151" t="s">
        <v>165</v>
      </c>
      <c r="AT197" s="151" t="s">
        <v>160</v>
      </c>
      <c r="AU197" s="151" t="s">
        <v>82</v>
      </c>
      <c r="AY197" s="17" t="s">
        <v>157</v>
      </c>
      <c r="BE197" s="152">
        <f>IF(N197="základní",J197,0)</f>
        <v>0</v>
      </c>
      <c r="BF197" s="152">
        <f>IF(N197="snížená",J197,0)</f>
        <v>0</v>
      </c>
      <c r="BG197" s="152">
        <f>IF(N197="zákl. přenesená",J197,0)</f>
        <v>0</v>
      </c>
      <c r="BH197" s="152">
        <f>IF(N197="sníž. přenesená",J197,0)</f>
        <v>0</v>
      </c>
      <c r="BI197" s="152">
        <f>IF(N197="nulová",J197,0)</f>
        <v>0</v>
      </c>
      <c r="BJ197" s="17" t="s">
        <v>80</v>
      </c>
      <c r="BK197" s="152">
        <f>ROUND(I197*H197,2)</f>
        <v>0</v>
      </c>
      <c r="BL197" s="17" t="s">
        <v>165</v>
      </c>
      <c r="BM197" s="151" t="s">
        <v>1075</v>
      </c>
    </row>
    <row r="198" spans="1:65" s="2" customFormat="1" ht="78" x14ac:dyDescent="0.2">
      <c r="A198" s="29"/>
      <c r="B198" s="30"/>
      <c r="C198" s="29"/>
      <c r="D198" s="153" t="s">
        <v>167</v>
      </c>
      <c r="E198" s="29"/>
      <c r="F198" s="154" t="s">
        <v>1076</v>
      </c>
      <c r="G198" s="29"/>
      <c r="H198" s="29"/>
      <c r="I198" s="29"/>
      <c r="J198" s="29"/>
      <c r="K198" s="29"/>
      <c r="L198" s="30"/>
      <c r="M198" s="155"/>
      <c r="N198" s="156"/>
      <c r="O198" s="55"/>
      <c r="P198" s="55"/>
      <c r="Q198" s="55"/>
      <c r="R198" s="55"/>
      <c r="S198" s="55"/>
      <c r="T198" s="56"/>
      <c r="U198" s="29"/>
      <c r="V198" s="29"/>
      <c r="W198" s="29"/>
      <c r="X198" s="29"/>
      <c r="Y198" s="29"/>
      <c r="Z198" s="29"/>
      <c r="AA198" s="29"/>
      <c r="AB198" s="29"/>
      <c r="AC198" s="29"/>
      <c r="AD198" s="29"/>
      <c r="AE198" s="29"/>
      <c r="AT198" s="17" t="s">
        <v>167</v>
      </c>
      <c r="AU198" s="17" t="s">
        <v>82</v>
      </c>
    </row>
    <row r="199" spans="1:65" s="14" customFormat="1" x14ac:dyDescent="0.2">
      <c r="B199" s="163"/>
      <c r="D199" s="153" t="s">
        <v>169</v>
      </c>
      <c r="E199" s="164" t="s">
        <v>1</v>
      </c>
      <c r="F199" s="165" t="s">
        <v>1068</v>
      </c>
      <c r="H199" s="166">
        <v>0.5</v>
      </c>
      <c r="L199" s="163"/>
      <c r="M199" s="167"/>
      <c r="N199" s="168"/>
      <c r="O199" s="168"/>
      <c r="P199" s="168"/>
      <c r="Q199" s="168"/>
      <c r="R199" s="168"/>
      <c r="S199" s="168"/>
      <c r="T199" s="169"/>
      <c r="AT199" s="164" t="s">
        <v>169</v>
      </c>
      <c r="AU199" s="164" t="s">
        <v>82</v>
      </c>
      <c r="AV199" s="14" t="s">
        <v>82</v>
      </c>
      <c r="AW199" s="14" t="s">
        <v>171</v>
      </c>
      <c r="AX199" s="14" t="s">
        <v>80</v>
      </c>
      <c r="AY199" s="164" t="s">
        <v>157</v>
      </c>
    </row>
    <row r="200" spans="1:65" s="2" customFormat="1" ht="36" x14ac:dyDescent="0.2">
      <c r="A200" s="29"/>
      <c r="B200" s="140"/>
      <c r="C200" s="141" t="s">
        <v>327</v>
      </c>
      <c r="D200" s="141" t="s">
        <v>160</v>
      </c>
      <c r="E200" s="142" t="s">
        <v>1077</v>
      </c>
      <c r="F200" s="143" t="s">
        <v>1078</v>
      </c>
      <c r="G200" s="144" t="s">
        <v>195</v>
      </c>
      <c r="H200" s="145">
        <v>390.4</v>
      </c>
      <c r="I200" s="146"/>
      <c r="J200" s="146">
        <f>ROUND(I200*H200,2)</f>
        <v>0</v>
      </c>
      <c r="K200" s="143" t="s">
        <v>201</v>
      </c>
      <c r="L200" s="30"/>
      <c r="M200" s="147" t="s">
        <v>1</v>
      </c>
      <c r="N200" s="148" t="s">
        <v>37</v>
      </c>
      <c r="O200" s="149">
        <v>0.82699999999999996</v>
      </c>
      <c r="P200" s="149">
        <f>O200*H200</f>
        <v>322.86079999999998</v>
      </c>
      <c r="Q200" s="149">
        <v>3.9079999999999997E-2</v>
      </c>
      <c r="R200" s="149">
        <f>Q200*H200</f>
        <v>15.256831999999998</v>
      </c>
      <c r="S200" s="149">
        <v>0</v>
      </c>
      <c r="T200" s="150">
        <f>S200*H200</f>
        <v>0</v>
      </c>
      <c r="U200" s="29"/>
      <c r="V200" s="29"/>
      <c r="W200" s="29"/>
      <c r="X200" s="29"/>
      <c r="Y200" s="29"/>
      <c r="Z200" s="29"/>
      <c r="AA200" s="29"/>
      <c r="AB200" s="29"/>
      <c r="AC200" s="29"/>
      <c r="AD200" s="29"/>
      <c r="AE200" s="29"/>
      <c r="AR200" s="151" t="s">
        <v>165</v>
      </c>
      <c r="AT200" s="151" t="s">
        <v>160</v>
      </c>
      <c r="AU200" s="151" t="s">
        <v>82</v>
      </c>
      <c r="AY200" s="17" t="s">
        <v>157</v>
      </c>
      <c r="BE200" s="152">
        <f>IF(N200="základní",J200,0)</f>
        <v>0</v>
      </c>
      <c r="BF200" s="152">
        <f>IF(N200="snížená",J200,0)</f>
        <v>0</v>
      </c>
      <c r="BG200" s="152">
        <f>IF(N200="zákl. přenesená",J200,0)</f>
        <v>0</v>
      </c>
      <c r="BH200" s="152">
        <f>IF(N200="sníž. přenesená",J200,0)</f>
        <v>0</v>
      </c>
      <c r="BI200" s="152">
        <f>IF(N200="nulová",J200,0)</f>
        <v>0</v>
      </c>
      <c r="BJ200" s="17" t="s">
        <v>80</v>
      </c>
      <c r="BK200" s="152">
        <f>ROUND(I200*H200,2)</f>
        <v>0</v>
      </c>
      <c r="BL200" s="17" t="s">
        <v>165</v>
      </c>
      <c r="BM200" s="151" t="s">
        <v>1079</v>
      </c>
    </row>
    <row r="201" spans="1:65" s="2" customFormat="1" ht="107.25" x14ac:dyDescent="0.2">
      <c r="A201" s="29"/>
      <c r="B201" s="30"/>
      <c r="C201" s="29"/>
      <c r="D201" s="153" t="s">
        <v>167</v>
      </c>
      <c r="E201" s="29"/>
      <c r="F201" s="154" t="s">
        <v>1080</v>
      </c>
      <c r="G201" s="29"/>
      <c r="H201" s="29"/>
      <c r="I201" s="29"/>
      <c r="J201" s="29"/>
      <c r="K201" s="29"/>
      <c r="L201" s="30"/>
      <c r="M201" s="155"/>
      <c r="N201" s="156"/>
      <c r="O201" s="55"/>
      <c r="P201" s="55"/>
      <c r="Q201" s="55"/>
      <c r="R201" s="55"/>
      <c r="S201" s="55"/>
      <c r="T201" s="56"/>
      <c r="U201" s="29"/>
      <c r="V201" s="29"/>
      <c r="W201" s="29"/>
      <c r="X201" s="29"/>
      <c r="Y201" s="29"/>
      <c r="Z201" s="29"/>
      <c r="AA201" s="29"/>
      <c r="AB201" s="29"/>
      <c r="AC201" s="29"/>
      <c r="AD201" s="29"/>
      <c r="AE201" s="29"/>
      <c r="AT201" s="17" t="s">
        <v>167</v>
      </c>
      <c r="AU201" s="17" t="s">
        <v>82</v>
      </c>
    </row>
    <row r="202" spans="1:65" s="14" customFormat="1" x14ac:dyDescent="0.2">
      <c r="B202" s="163"/>
      <c r="D202" s="153" t="s">
        <v>169</v>
      </c>
      <c r="E202" s="164" t="s">
        <v>1</v>
      </c>
      <c r="F202" s="165" t="s">
        <v>1063</v>
      </c>
      <c r="H202" s="166">
        <v>390.4</v>
      </c>
      <c r="L202" s="163"/>
      <c r="M202" s="167"/>
      <c r="N202" s="168"/>
      <c r="O202" s="168"/>
      <c r="P202" s="168"/>
      <c r="Q202" s="168"/>
      <c r="R202" s="168"/>
      <c r="S202" s="168"/>
      <c r="T202" s="169"/>
      <c r="AT202" s="164" t="s">
        <v>169</v>
      </c>
      <c r="AU202" s="164" t="s">
        <v>82</v>
      </c>
      <c r="AV202" s="14" t="s">
        <v>82</v>
      </c>
      <c r="AW202" s="14" t="s">
        <v>171</v>
      </c>
      <c r="AX202" s="14" t="s">
        <v>80</v>
      </c>
      <c r="AY202" s="164" t="s">
        <v>157</v>
      </c>
    </row>
    <row r="203" spans="1:65" s="2" customFormat="1" ht="36" x14ac:dyDescent="0.2">
      <c r="A203" s="29"/>
      <c r="B203" s="140"/>
      <c r="C203" s="141" t="s">
        <v>335</v>
      </c>
      <c r="D203" s="141" t="s">
        <v>160</v>
      </c>
      <c r="E203" s="142" t="s">
        <v>1081</v>
      </c>
      <c r="F203" s="143" t="s">
        <v>1082</v>
      </c>
      <c r="G203" s="144" t="s">
        <v>195</v>
      </c>
      <c r="H203" s="145">
        <v>390.4</v>
      </c>
      <c r="I203" s="146"/>
      <c r="J203" s="146">
        <f>ROUND(I203*H203,2)</f>
        <v>0</v>
      </c>
      <c r="K203" s="143" t="s">
        <v>201</v>
      </c>
      <c r="L203" s="30"/>
      <c r="M203" s="147" t="s">
        <v>1</v>
      </c>
      <c r="N203" s="148" t="s">
        <v>37</v>
      </c>
      <c r="O203" s="149">
        <v>0.84099999999999997</v>
      </c>
      <c r="P203" s="149">
        <f>O203*H203</f>
        <v>328.32639999999998</v>
      </c>
      <c r="Q203" s="149">
        <v>0</v>
      </c>
      <c r="R203" s="149">
        <f>Q203*H203</f>
        <v>0</v>
      </c>
      <c r="S203" s="149">
        <v>0</v>
      </c>
      <c r="T203" s="150">
        <f>S203*H203</f>
        <v>0</v>
      </c>
      <c r="U203" s="29"/>
      <c r="V203" s="29"/>
      <c r="W203" s="29"/>
      <c r="X203" s="29"/>
      <c r="Y203" s="29"/>
      <c r="Z203" s="29"/>
      <c r="AA203" s="29"/>
      <c r="AB203" s="29"/>
      <c r="AC203" s="29"/>
      <c r="AD203" s="29"/>
      <c r="AE203" s="29"/>
      <c r="AR203" s="151" t="s">
        <v>165</v>
      </c>
      <c r="AT203" s="151" t="s">
        <v>160</v>
      </c>
      <c r="AU203" s="151" t="s">
        <v>82</v>
      </c>
      <c r="AY203" s="17" t="s">
        <v>157</v>
      </c>
      <c r="BE203" s="152">
        <f>IF(N203="základní",J203,0)</f>
        <v>0</v>
      </c>
      <c r="BF203" s="152">
        <f>IF(N203="snížená",J203,0)</f>
        <v>0</v>
      </c>
      <c r="BG203" s="152">
        <f>IF(N203="zákl. přenesená",J203,0)</f>
        <v>0</v>
      </c>
      <c r="BH203" s="152">
        <f>IF(N203="sníž. přenesená",J203,0)</f>
        <v>0</v>
      </c>
      <c r="BI203" s="152">
        <f>IF(N203="nulová",J203,0)</f>
        <v>0</v>
      </c>
      <c r="BJ203" s="17" t="s">
        <v>80</v>
      </c>
      <c r="BK203" s="152">
        <f>ROUND(I203*H203,2)</f>
        <v>0</v>
      </c>
      <c r="BL203" s="17" t="s">
        <v>165</v>
      </c>
      <c r="BM203" s="151" t="s">
        <v>1083</v>
      </c>
    </row>
    <row r="204" spans="1:65" s="2" customFormat="1" ht="107.25" x14ac:dyDescent="0.2">
      <c r="A204" s="29"/>
      <c r="B204" s="30"/>
      <c r="C204" s="29"/>
      <c r="D204" s="153" t="s">
        <v>167</v>
      </c>
      <c r="E204" s="29"/>
      <c r="F204" s="154" t="s">
        <v>1080</v>
      </c>
      <c r="G204" s="29"/>
      <c r="H204" s="29"/>
      <c r="I204" s="29"/>
      <c r="J204" s="29"/>
      <c r="K204" s="29"/>
      <c r="L204" s="30"/>
      <c r="M204" s="155"/>
      <c r="N204" s="156"/>
      <c r="O204" s="55"/>
      <c r="P204" s="55"/>
      <c r="Q204" s="55"/>
      <c r="R204" s="55"/>
      <c r="S204" s="55"/>
      <c r="T204" s="56"/>
      <c r="U204" s="29"/>
      <c r="V204" s="29"/>
      <c r="W204" s="29"/>
      <c r="X204" s="29"/>
      <c r="Y204" s="29"/>
      <c r="Z204" s="29"/>
      <c r="AA204" s="29"/>
      <c r="AB204" s="29"/>
      <c r="AC204" s="29"/>
      <c r="AD204" s="29"/>
      <c r="AE204" s="29"/>
      <c r="AT204" s="17" t="s">
        <v>167</v>
      </c>
      <c r="AU204" s="17" t="s">
        <v>82</v>
      </c>
    </row>
    <row r="205" spans="1:65" s="14" customFormat="1" x14ac:dyDescent="0.2">
      <c r="B205" s="163"/>
      <c r="D205" s="153" t="s">
        <v>169</v>
      </c>
      <c r="E205" s="164" t="s">
        <v>1</v>
      </c>
      <c r="F205" s="165" t="s">
        <v>1063</v>
      </c>
      <c r="H205" s="166">
        <v>390.4</v>
      </c>
      <c r="L205" s="163"/>
      <c r="M205" s="167"/>
      <c r="N205" s="168"/>
      <c r="O205" s="168"/>
      <c r="P205" s="168"/>
      <c r="Q205" s="168"/>
      <c r="R205" s="168"/>
      <c r="S205" s="168"/>
      <c r="T205" s="169"/>
      <c r="AT205" s="164" t="s">
        <v>169</v>
      </c>
      <c r="AU205" s="164" t="s">
        <v>82</v>
      </c>
      <c r="AV205" s="14" t="s">
        <v>82</v>
      </c>
      <c r="AW205" s="14" t="s">
        <v>171</v>
      </c>
      <c r="AX205" s="14" t="s">
        <v>80</v>
      </c>
      <c r="AY205" s="164" t="s">
        <v>157</v>
      </c>
    </row>
    <row r="206" spans="1:65" s="2" customFormat="1" ht="36" x14ac:dyDescent="0.2">
      <c r="A206" s="29"/>
      <c r="B206" s="140"/>
      <c r="C206" s="141" t="s">
        <v>340</v>
      </c>
      <c r="D206" s="141" t="s">
        <v>160</v>
      </c>
      <c r="E206" s="142" t="s">
        <v>1084</v>
      </c>
      <c r="F206" s="143" t="s">
        <v>1085</v>
      </c>
      <c r="G206" s="144" t="s">
        <v>195</v>
      </c>
      <c r="H206" s="145">
        <v>390.4</v>
      </c>
      <c r="I206" s="146"/>
      <c r="J206" s="146">
        <f>ROUND(I206*H206,2)</f>
        <v>0</v>
      </c>
      <c r="K206" s="143" t="s">
        <v>201</v>
      </c>
      <c r="L206" s="30"/>
      <c r="M206" s="147" t="s">
        <v>1</v>
      </c>
      <c r="N206" s="148" t="s">
        <v>37</v>
      </c>
      <c r="O206" s="149">
        <v>0.73</v>
      </c>
      <c r="P206" s="149">
        <f>O206*H206</f>
        <v>284.99199999999996</v>
      </c>
      <c r="Q206" s="149">
        <v>0</v>
      </c>
      <c r="R206" s="149">
        <f>Q206*H206</f>
        <v>0</v>
      </c>
      <c r="S206" s="149">
        <v>0</v>
      </c>
      <c r="T206" s="150">
        <f>S206*H206</f>
        <v>0</v>
      </c>
      <c r="U206" s="29"/>
      <c r="V206" s="29"/>
      <c r="W206" s="29"/>
      <c r="X206" s="29"/>
      <c r="Y206" s="29"/>
      <c r="Z206" s="29"/>
      <c r="AA206" s="29"/>
      <c r="AB206" s="29"/>
      <c r="AC206" s="29"/>
      <c r="AD206" s="29"/>
      <c r="AE206" s="29"/>
      <c r="AR206" s="151" t="s">
        <v>165</v>
      </c>
      <c r="AT206" s="151" t="s">
        <v>160</v>
      </c>
      <c r="AU206" s="151" t="s">
        <v>82</v>
      </c>
      <c r="AY206" s="17" t="s">
        <v>157</v>
      </c>
      <c r="BE206" s="152">
        <f>IF(N206="základní",J206,0)</f>
        <v>0</v>
      </c>
      <c r="BF206" s="152">
        <f>IF(N206="snížená",J206,0)</f>
        <v>0</v>
      </c>
      <c r="BG206" s="152">
        <f>IF(N206="zákl. přenesená",J206,0)</f>
        <v>0</v>
      </c>
      <c r="BH206" s="152">
        <f>IF(N206="sníž. přenesená",J206,0)</f>
        <v>0</v>
      </c>
      <c r="BI206" s="152">
        <f>IF(N206="nulová",J206,0)</f>
        <v>0</v>
      </c>
      <c r="BJ206" s="17" t="s">
        <v>80</v>
      </c>
      <c r="BK206" s="152">
        <f>ROUND(I206*H206,2)</f>
        <v>0</v>
      </c>
      <c r="BL206" s="17" t="s">
        <v>165</v>
      </c>
      <c r="BM206" s="151" t="s">
        <v>1086</v>
      </c>
    </row>
    <row r="207" spans="1:65" s="2" customFormat="1" ht="39" x14ac:dyDescent="0.2">
      <c r="A207" s="29"/>
      <c r="B207" s="30"/>
      <c r="C207" s="29"/>
      <c r="D207" s="153" t="s">
        <v>167</v>
      </c>
      <c r="E207" s="29"/>
      <c r="F207" s="154" t="s">
        <v>1087</v>
      </c>
      <c r="G207" s="29"/>
      <c r="H207" s="29"/>
      <c r="I207" s="29"/>
      <c r="J207" s="29"/>
      <c r="K207" s="29"/>
      <c r="L207" s="30"/>
      <c r="M207" s="155"/>
      <c r="N207" s="156"/>
      <c r="O207" s="55"/>
      <c r="P207" s="55"/>
      <c r="Q207" s="55"/>
      <c r="R207" s="55"/>
      <c r="S207" s="55"/>
      <c r="T207" s="56"/>
      <c r="U207" s="29"/>
      <c r="V207" s="29"/>
      <c r="W207" s="29"/>
      <c r="X207" s="29"/>
      <c r="Y207" s="29"/>
      <c r="Z207" s="29"/>
      <c r="AA207" s="29"/>
      <c r="AB207" s="29"/>
      <c r="AC207" s="29"/>
      <c r="AD207" s="29"/>
      <c r="AE207" s="29"/>
      <c r="AT207" s="17" t="s">
        <v>167</v>
      </c>
      <c r="AU207" s="17" t="s">
        <v>82</v>
      </c>
    </row>
    <row r="208" spans="1:65" s="14" customFormat="1" x14ac:dyDescent="0.2">
      <c r="B208" s="163"/>
      <c r="D208" s="153" t="s">
        <v>169</v>
      </c>
      <c r="E208" s="164" t="s">
        <v>1</v>
      </c>
      <c r="F208" s="165" t="s">
        <v>1063</v>
      </c>
      <c r="H208" s="166">
        <v>390.4</v>
      </c>
      <c r="L208" s="163"/>
      <c r="M208" s="167"/>
      <c r="N208" s="168"/>
      <c r="O208" s="168"/>
      <c r="P208" s="168"/>
      <c r="Q208" s="168"/>
      <c r="R208" s="168"/>
      <c r="S208" s="168"/>
      <c r="T208" s="169"/>
      <c r="AT208" s="164" t="s">
        <v>169</v>
      </c>
      <c r="AU208" s="164" t="s">
        <v>82</v>
      </c>
      <c r="AV208" s="14" t="s">
        <v>82</v>
      </c>
      <c r="AW208" s="14" t="s">
        <v>171</v>
      </c>
      <c r="AX208" s="14" t="s">
        <v>80</v>
      </c>
      <c r="AY208" s="164" t="s">
        <v>157</v>
      </c>
    </row>
    <row r="209" spans="1:65" s="2" customFormat="1" ht="36" x14ac:dyDescent="0.2">
      <c r="A209" s="29"/>
      <c r="B209" s="140"/>
      <c r="C209" s="141" t="s">
        <v>361</v>
      </c>
      <c r="D209" s="141" t="s">
        <v>160</v>
      </c>
      <c r="E209" s="142" t="s">
        <v>1088</v>
      </c>
      <c r="F209" s="143" t="s">
        <v>1089</v>
      </c>
      <c r="G209" s="144" t="s">
        <v>195</v>
      </c>
      <c r="H209" s="145">
        <v>390.4</v>
      </c>
      <c r="I209" s="146"/>
      <c r="J209" s="146">
        <f>ROUND(I209*H209,2)</f>
        <v>0</v>
      </c>
      <c r="K209" s="143" t="s">
        <v>201</v>
      </c>
      <c r="L209" s="30"/>
      <c r="M209" s="147" t="s">
        <v>1</v>
      </c>
      <c r="N209" s="148" t="s">
        <v>37</v>
      </c>
      <c r="O209" s="149">
        <v>0.45</v>
      </c>
      <c r="P209" s="149">
        <f>O209*H209</f>
        <v>175.68</v>
      </c>
      <c r="Q209" s="149">
        <v>0</v>
      </c>
      <c r="R209" s="149">
        <f>Q209*H209</f>
        <v>0</v>
      </c>
      <c r="S209" s="149">
        <v>0</v>
      </c>
      <c r="T209" s="150">
        <f>S209*H209</f>
        <v>0</v>
      </c>
      <c r="U209" s="29"/>
      <c r="V209" s="29"/>
      <c r="W209" s="29"/>
      <c r="X209" s="29"/>
      <c r="Y209" s="29"/>
      <c r="Z209" s="29"/>
      <c r="AA209" s="29"/>
      <c r="AB209" s="29"/>
      <c r="AC209" s="29"/>
      <c r="AD209" s="29"/>
      <c r="AE209" s="29"/>
      <c r="AR209" s="151" t="s">
        <v>165</v>
      </c>
      <c r="AT209" s="151" t="s">
        <v>160</v>
      </c>
      <c r="AU209" s="151" t="s">
        <v>82</v>
      </c>
      <c r="AY209" s="17" t="s">
        <v>157</v>
      </c>
      <c r="BE209" s="152">
        <f>IF(N209="základní",J209,0)</f>
        <v>0</v>
      </c>
      <c r="BF209" s="152">
        <f>IF(N209="snížená",J209,0)</f>
        <v>0</v>
      </c>
      <c r="BG209" s="152">
        <f>IF(N209="zákl. přenesená",J209,0)</f>
        <v>0</v>
      </c>
      <c r="BH209" s="152">
        <f>IF(N209="sníž. přenesená",J209,0)</f>
        <v>0</v>
      </c>
      <c r="BI209" s="152">
        <f>IF(N209="nulová",J209,0)</f>
        <v>0</v>
      </c>
      <c r="BJ209" s="17" t="s">
        <v>80</v>
      </c>
      <c r="BK209" s="152">
        <f>ROUND(I209*H209,2)</f>
        <v>0</v>
      </c>
      <c r="BL209" s="17" t="s">
        <v>165</v>
      </c>
      <c r="BM209" s="151" t="s">
        <v>1090</v>
      </c>
    </row>
    <row r="210" spans="1:65" s="2" customFormat="1" ht="39" x14ac:dyDescent="0.2">
      <c r="A210" s="29"/>
      <c r="B210" s="30"/>
      <c r="C210" s="29"/>
      <c r="D210" s="153" t="s">
        <v>167</v>
      </c>
      <c r="E210" s="29"/>
      <c r="F210" s="154" t="s">
        <v>1087</v>
      </c>
      <c r="G210" s="29"/>
      <c r="H210" s="29"/>
      <c r="I210" s="29"/>
      <c r="J210" s="29"/>
      <c r="K210" s="29"/>
      <c r="L210" s="30"/>
      <c r="M210" s="155"/>
      <c r="N210" s="156"/>
      <c r="O210" s="55"/>
      <c r="P210" s="55"/>
      <c r="Q210" s="55"/>
      <c r="R210" s="55"/>
      <c r="S210" s="55"/>
      <c r="T210" s="56"/>
      <c r="U210" s="29"/>
      <c r="V210" s="29"/>
      <c r="W210" s="29"/>
      <c r="X210" s="29"/>
      <c r="Y210" s="29"/>
      <c r="Z210" s="29"/>
      <c r="AA210" s="29"/>
      <c r="AB210" s="29"/>
      <c r="AC210" s="29"/>
      <c r="AD210" s="29"/>
      <c r="AE210" s="29"/>
      <c r="AT210" s="17" t="s">
        <v>167</v>
      </c>
      <c r="AU210" s="17" t="s">
        <v>82</v>
      </c>
    </row>
    <row r="211" spans="1:65" s="14" customFormat="1" x14ac:dyDescent="0.2">
      <c r="B211" s="163"/>
      <c r="D211" s="153" t="s">
        <v>169</v>
      </c>
      <c r="E211" s="164" t="s">
        <v>1</v>
      </c>
      <c r="F211" s="165" t="s">
        <v>1063</v>
      </c>
      <c r="H211" s="166">
        <v>390.4</v>
      </c>
      <c r="L211" s="163"/>
      <c r="M211" s="167"/>
      <c r="N211" s="168"/>
      <c r="O211" s="168"/>
      <c r="P211" s="168"/>
      <c r="Q211" s="168"/>
      <c r="R211" s="168"/>
      <c r="S211" s="168"/>
      <c r="T211" s="169"/>
      <c r="AT211" s="164" t="s">
        <v>169</v>
      </c>
      <c r="AU211" s="164" t="s">
        <v>82</v>
      </c>
      <c r="AV211" s="14" t="s">
        <v>82</v>
      </c>
      <c r="AW211" s="14" t="s">
        <v>171</v>
      </c>
      <c r="AX211" s="14" t="s">
        <v>80</v>
      </c>
      <c r="AY211" s="164" t="s">
        <v>157</v>
      </c>
    </row>
    <row r="212" spans="1:65" s="2" customFormat="1" ht="33" customHeight="1" x14ac:dyDescent="0.2">
      <c r="A212" s="29"/>
      <c r="B212" s="140"/>
      <c r="C212" s="141" t="s">
        <v>371</v>
      </c>
      <c r="D212" s="141" t="s">
        <v>160</v>
      </c>
      <c r="E212" s="142" t="s">
        <v>1091</v>
      </c>
      <c r="F212" s="143" t="s">
        <v>1092</v>
      </c>
      <c r="G212" s="144" t="s">
        <v>163</v>
      </c>
      <c r="H212" s="145">
        <v>0.5</v>
      </c>
      <c r="I212" s="146"/>
      <c r="J212" s="146">
        <f>ROUND(I212*H212,2)</f>
        <v>0</v>
      </c>
      <c r="K212" s="143" t="s">
        <v>201</v>
      </c>
      <c r="L212" s="30"/>
      <c r="M212" s="147" t="s">
        <v>1</v>
      </c>
      <c r="N212" s="148" t="s">
        <v>37</v>
      </c>
      <c r="O212" s="149">
        <v>18.853999999999999</v>
      </c>
      <c r="P212" s="149">
        <f>O212*H212</f>
        <v>9.4269999999999996</v>
      </c>
      <c r="Q212" s="149">
        <v>2.5880000000000001</v>
      </c>
      <c r="R212" s="149">
        <f>Q212*H212</f>
        <v>1.294</v>
      </c>
      <c r="S212" s="149">
        <v>1.95</v>
      </c>
      <c r="T212" s="150">
        <f>S212*H212</f>
        <v>0.97499999999999998</v>
      </c>
      <c r="U212" s="29"/>
      <c r="V212" s="29"/>
      <c r="W212" s="29"/>
      <c r="X212" s="29"/>
      <c r="Y212" s="29"/>
      <c r="Z212" s="29"/>
      <c r="AA212" s="29"/>
      <c r="AB212" s="29"/>
      <c r="AC212" s="29"/>
      <c r="AD212" s="29"/>
      <c r="AE212" s="29"/>
      <c r="AR212" s="151" t="s">
        <v>165</v>
      </c>
      <c r="AT212" s="151" t="s">
        <v>160</v>
      </c>
      <c r="AU212" s="151" t="s">
        <v>82</v>
      </c>
      <c r="AY212" s="17" t="s">
        <v>157</v>
      </c>
      <c r="BE212" s="152">
        <f>IF(N212="základní",J212,0)</f>
        <v>0</v>
      </c>
      <c r="BF212" s="152">
        <f>IF(N212="snížená",J212,0)</f>
        <v>0</v>
      </c>
      <c r="BG212" s="152">
        <f>IF(N212="zákl. přenesená",J212,0)</f>
        <v>0</v>
      </c>
      <c r="BH212" s="152">
        <f>IF(N212="sníž. přenesená",J212,0)</f>
        <v>0</v>
      </c>
      <c r="BI212" s="152">
        <f>IF(N212="nulová",J212,0)</f>
        <v>0</v>
      </c>
      <c r="BJ212" s="17" t="s">
        <v>80</v>
      </c>
      <c r="BK212" s="152">
        <f>ROUND(I212*H212,2)</f>
        <v>0</v>
      </c>
      <c r="BL212" s="17" t="s">
        <v>165</v>
      </c>
      <c r="BM212" s="151" t="s">
        <v>1093</v>
      </c>
    </row>
    <row r="213" spans="1:65" s="2" customFormat="1" ht="97.5" x14ac:dyDescent="0.2">
      <c r="A213" s="29"/>
      <c r="B213" s="30"/>
      <c r="C213" s="29"/>
      <c r="D213" s="153" t="s">
        <v>167</v>
      </c>
      <c r="E213" s="29"/>
      <c r="F213" s="154" t="s">
        <v>1094</v>
      </c>
      <c r="G213" s="29"/>
      <c r="H213" s="29"/>
      <c r="I213" s="29"/>
      <c r="J213" s="29"/>
      <c r="K213" s="29"/>
      <c r="L213" s="30"/>
      <c r="M213" s="155"/>
      <c r="N213" s="156"/>
      <c r="O213" s="55"/>
      <c r="P213" s="55"/>
      <c r="Q213" s="55"/>
      <c r="R213" s="55"/>
      <c r="S213" s="55"/>
      <c r="T213" s="56"/>
      <c r="U213" s="29"/>
      <c r="V213" s="29"/>
      <c r="W213" s="29"/>
      <c r="X213" s="29"/>
      <c r="Y213" s="29"/>
      <c r="Z213" s="29"/>
      <c r="AA213" s="29"/>
      <c r="AB213" s="29"/>
      <c r="AC213" s="29"/>
      <c r="AD213" s="29"/>
      <c r="AE213" s="29"/>
      <c r="AT213" s="17" t="s">
        <v>167</v>
      </c>
      <c r="AU213" s="17" t="s">
        <v>82</v>
      </c>
    </row>
    <row r="214" spans="1:65" s="14" customFormat="1" x14ac:dyDescent="0.2">
      <c r="B214" s="163"/>
      <c r="D214" s="153" t="s">
        <v>169</v>
      </c>
      <c r="E214" s="164" t="s">
        <v>1</v>
      </c>
      <c r="F214" s="165" t="s">
        <v>1068</v>
      </c>
      <c r="H214" s="166">
        <v>0.5</v>
      </c>
      <c r="L214" s="163"/>
      <c r="M214" s="167"/>
      <c r="N214" s="168"/>
      <c r="O214" s="168"/>
      <c r="P214" s="168"/>
      <c r="Q214" s="168"/>
      <c r="R214" s="168"/>
      <c r="S214" s="168"/>
      <c r="T214" s="169"/>
      <c r="AT214" s="164" t="s">
        <v>169</v>
      </c>
      <c r="AU214" s="164" t="s">
        <v>82</v>
      </c>
      <c r="AV214" s="14" t="s">
        <v>82</v>
      </c>
      <c r="AW214" s="14" t="s">
        <v>171</v>
      </c>
      <c r="AX214" s="14" t="s">
        <v>80</v>
      </c>
      <c r="AY214" s="164" t="s">
        <v>157</v>
      </c>
    </row>
    <row r="215" spans="1:65" s="2" customFormat="1" ht="24" x14ac:dyDescent="0.2">
      <c r="A215" s="29"/>
      <c r="B215" s="140"/>
      <c r="C215" s="141" t="s">
        <v>377</v>
      </c>
      <c r="D215" s="141" t="s">
        <v>160</v>
      </c>
      <c r="E215" s="142" t="s">
        <v>1095</v>
      </c>
      <c r="F215" s="143" t="s">
        <v>1096</v>
      </c>
      <c r="G215" s="144" t="s">
        <v>163</v>
      </c>
      <c r="H215" s="145">
        <v>0.5</v>
      </c>
      <c r="I215" s="146"/>
      <c r="J215" s="146">
        <f>ROUND(I215*H215,2)</f>
        <v>0</v>
      </c>
      <c r="K215" s="143" t="s">
        <v>201</v>
      </c>
      <c r="L215" s="30"/>
      <c r="M215" s="147" t="s">
        <v>1</v>
      </c>
      <c r="N215" s="148" t="s">
        <v>37</v>
      </c>
      <c r="O215" s="149">
        <v>8.65</v>
      </c>
      <c r="P215" s="149">
        <f>O215*H215</f>
        <v>4.3250000000000002</v>
      </c>
      <c r="Q215" s="149">
        <v>0</v>
      </c>
      <c r="R215" s="149">
        <f>Q215*H215</f>
        <v>0</v>
      </c>
      <c r="S215" s="149">
        <v>0</v>
      </c>
      <c r="T215" s="150">
        <f>S215*H215</f>
        <v>0</v>
      </c>
      <c r="U215" s="29"/>
      <c r="V215" s="29"/>
      <c r="W215" s="29"/>
      <c r="X215" s="29"/>
      <c r="Y215" s="29"/>
      <c r="Z215" s="29"/>
      <c r="AA215" s="29"/>
      <c r="AB215" s="29"/>
      <c r="AC215" s="29"/>
      <c r="AD215" s="29"/>
      <c r="AE215" s="29"/>
      <c r="AR215" s="151" t="s">
        <v>165</v>
      </c>
      <c r="AT215" s="151" t="s">
        <v>160</v>
      </c>
      <c r="AU215" s="151" t="s">
        <v>82</v>
      </c>
      <c r="AY215" s="17" t="s">
        <v>157</v>
      </c>
      <c r="BE215" s="152">
        <f>IF(N215="základní",J215,0)</f>
        <v>0</v>
      </c>
      <c r="BF215" s="152">
        <f>IF(N215="snížená",J215,0)</f>
        <v>0</v>
      </c>
      <c r="BG215" s="152">
        <f>IF(N215="zákl. přenesená",J215,0)</f>
        <v>0</v>
      </c>
      <c r="BH215" s="152">
        <f>IF(N215="sníž. přenesená",J215,0)</f>
        <v>0</v>
      </c>
      <c r="BI215" s="152">
        <f>IF(N215="nulová",J215,0)</f>
        <v>0</v>
      </c>
      <c r="BJ215" s="17" t="s">
        <v>80</v>
      </c>
      <c r="BK215" s="152">
        <f>ROUND(I215*H215,2)</f>
        <v>0</v>
      </c>
      <c r="BL215" s="17" t="s">
        <v>165</v>
      </c>
      <c r="BM215" s="151" t="s">
        <v>1097</v>
      </c>
    </row>
    <row r="216" spans="1:65" s="2" customFormat="1" ht="97.5" x14ac:dyDescent="0.2">
      <c r="A216" s="29"/>
      <c r="B216" s="30"/>
      <c r="C216" s="29"/>
      <c r="D216" s="153" t="s">
        <v>167</v>
      </c>
      <c r="E216" s="29"/>
      <c r="F216" s="154" t="s">
        <v>1094</v>
      </c>
      <c r="G216" s="29"/>
      <c r="H216" s="29"/>
      <c r="I216" s="29"/>
      <c r="J216" s="29"/>
      <c r="K216" s="29"/>
      <c r="L216" s="30"/>
      <c r="M216" s="155"/>
      <c r="N216" s="156"/>
      <c r="O216" s="55"/>
      <c r="P216" s="55"/>
      <c r="Q216" s="55"/>
      <c r="R216" s="55"/>
      <c r="S216" s="55"/>
      <c r="T216" s="56"/>
      <c r="U216" s="29"/>
      <c r="V216" s="29"/>
      <c r="W216" s="29"/>
      <c r="X216" s="29"/>
      <c r="Y216" s="29"/>
      <c r="Z216" s="29"/>
      <c r="AA216" s="29"/>
      <c r="AB216" s="29"/>
      <c r="AC216" s="29"/>
      <c r="AD216" s="29"/>
      <c r="AE216" s="29"/>
      <c r="AT216" s="17" t="s">
        <v>167</v>
      </c>
      <c r="AU216" s="17" t="s">
        <v>82</v>
      </c>
    </row>
    <row r="217" spans="1:65" s="14" customFormat="1" x14ac:dyDescent="0.2">
      <c r="B217" s="163"/>
      <c r="D217" s="153" t="s">
        <v>169</v>
      </c>
      <c r="E217" s="164" t="s">
        <v>1</v>
      </c>
      <c r="F217" s="165" t="s">
        <v>1068</v>
      </c>
      <c r="H217" s="166">
        <v>0.5</v>
      </c>
      <c r="L217" s="163"/>
      <c r="M217" s="167"/>
      <c r="N217" s="168"/>
      <c r="O217" s="168"/>
      <c r="P217" s="168"/>
      <c r="Q217" s="168"/>
      <c r="R217" s="168"/>
      <c r="S217" s="168"/>
      <c r="T217" s="169"/>
      <c r="AT217" s="164" t="s">
        <v>169</v>
      </c>
      <c r="AU217" s="164" t="s">
        <v>82</v>
      </c>
      <c r="AV217" s="14" t="s">
        <v>82</v>
      </c>
      <c r="AW217" s="14" t="s">
        <v>171</v>
      </c>
      <c r="AX217" s="14" t="s">
        <v>80</v>
      </c>
      <c r="AY217" s="164" t="s">
        <v>157</v>
      </c>
    </row>
    <row r="218" spans="1:65" s="2" customFormat="1" ht="36" x14ac:dyDescent="0.2">
      <c r="A218" s="29"/>
      <c r="B218" s="140"/>
      <c r="C218" s="141" t="s">
        <v>385</v>
      </c>
      <c r="D218" s="141" t="s">
        <v>160</v>
      </c>
      <c r="E218" s="142" t="s">
        <v>1098</v>
      </c>
      <c r="F218" s="143" t="s">
        <v>1099</v>
      </c>
      <c r="G218" s="144" t="s">
        <v>275</v>
      </c>
      <c r="H218" s="145">
        <v>30.4</v>
      </c>
      <c r="I218" s="146"/>
      <c r="J218" s="146">
        <f>ROUND(I218*H218,2)</f>
        <v>0</v>
      </c>
      <c r="K218" s="143" t="s">
        <v>201</v>
      </c>
      <c r="L218" s="30"/>
      <c r="M218" s="147" t="s">
        <v>1</v>
      </c>
      <c r="N218" s="148" t="s">
        <v>37</v>
      </c>
      <c r="O218" s="149">
        <v>3.5680000000000001</v>
      </c>
      <c r="P218" s="149">
        <f>O218*H218</f>
        <v>108.46719999999999</v>
      </c>
      <c r="Q218" s="149">
        <v>7.7999999999999999E-4</v>
      </c>
      <c r="R218" s="149">
        <f>Q218*H218</f>
        <v>2.3711999999999997E-2</v>
      </c>
      <c r="S218" s="149">
        <v>1E-3</v>
      </c>
      <c r="T218" s="150">
        <f>S218*H218</f>
        <v>3.04E-2</v>
      </c>
      <c r="U218" s="29"/>
      <c r="V218" s="29"/>
      <c r="W218" s="29"/>
      <c r="X218" s="29"/>
      <c r="Y218" s="29"/>
      <c r="Z218" s="29"/>
      <c r="AA218" s="29"/>
      <c r="AB218" s="29"/>
      <c r="AC218" s="29"/>
      <c r="AD218" s="29"/>
      <c r="AE218" s="29"/>
      <c r="AR218" s="151" t="s">
        <v>165</v>
      </c>
      <c r="AT218" s="151" t="s">
        <v>160</v>
      </c>
      <c r="AU218" s="151" t="s">
        <v>82</v>
      </c>
      <c r="AY218" s="17" t="s">
        <v>157</v>
      </c>
      <c r="BE218" s="152">
        <f>IF(N218="základní",J218,0)</f>
        <v>0</v>
      </c>
      <c r="BF218" s="152">
        <f>IF(N218="snížená",J218,0)</f>
        <v>0</v>
      </c>
      <c r="BG218" s="152">
        <f>IF(N218="zákl. přenesená",J218,0)</f>
        <v>0</v>
      </c>
      <c r="BH218" s="152">
        <f>IF(N218="sníž. přenesená",J218,0)</f>
        <v>0</v>
      </c>
      <c r="BI218" s="152">
        <f>IF(N218="nulová",J218,0)</f>
        <v>0</v>
      </c>
      <c r="BJ218" s="17" t="s">
        <v>80</v>
      </c>
      <c r="BK218" s="152">
        <f>ROUND(I218*H218,2)</f>
        <v>0</v>
      </c>
      <c r="BL218" s="17" t="s">
        <v>165</v>
      </c>
      <c r="BM218" s="151" t="s">
        <v>1100</v>
      </c>
    </row>
    <row r="219" spans="1:65" s="2" customFormat="1" ht="68.25" x14ac:dyDescent="0.2">
      <c r="A219" s="29"/>
      <c r="B219" s="30"/>
      <c r="C219" s="29"/>
      <c r="D219" s="153" t="s">
        <v>167</v>
      </c>
      <c r="E219" s="29"/>
      <c r="F219" s="154" t="s">
        <v>1101</v>
      </c>
      <c r="G219" s="29"/>
      <c r="H219" s="29"/>
      <c r="I219" s="29"/>
      <c r="J219" s="29"/>
      <c r="K219" s="29"/>
      <c r="L219" s="30"/>
      <c r="M219" s="155"/>
      <c r="N219" s="156"/>
      <c r="O219" s="55"/>
      <c r="P219" s="55"/>
      <c r="Q219" s="55"/>
      <c r="R219" s="55"/>
      <c r="S219" s="55"/>
      <c r="T219" s="56"/>
      <c r="U219" s="29"/>
      <c r="V219" s="29"/>
      <c r="W219" s="29"/>
      <c r="X219" s="29"/>
      <c r="Y219" s="29"/>
      <c r="Z219" s="29"/>
      <c r="AA219" s="29"/>
      <c r="AB219" s="29"/>
      <c r="AC219" s="29"/>
      <c r="AD219" s="29"/>
      <c r="AE219" s="29"/>
      <c r="AT219" s="17" t="s">
        <v>167</v>
      </c>
      <c r="AU219" s="17" t="s">
        <v>82</v>
      </c>
    </row>
    <row r="220" spans="1:65" s="14" customFormat="1" x14ac:dyDescent="0.2">
      <c r="B220" s="163"/>
      <c r="D220" s="153" t="s">
        <v>169</v>
      </c>
      <c r="E220" s="164" t="s">
        <v>1</v>
      </c>
      <c r="F220" s="165" t="s">
        <v>1102</v>
      </c>
      <c r="H220" s="166">
        <v>30.4</v>
      </c>
      <c r="L220" s="163"/>
      <c r="M220" s="167"/>
      <c r="N220" s="168"/>
      <c r="O220" s="168"/>
      <c r="P220" s="168"/>
      <c r="Q220" s="168"/>
      <c r="R220" s="168"/>
      <c r="S220" s="168"/>
      <c r="T220" s="169"/>
      <c r="AT220" s="164" t="s">
        <v>169</v>
      </c>
      <c r="AU220" s="164" t="s">
        <v>82</v>
      </c>
      <c r="AV220" s="14" t="s">
        <v>82</v>
      </c>
      <c r="AW220" s="14" t="s">
        <v>171</v>
      </c>
      <c r="AX220" s="14" t="s">
        <v>80</v>
      </c>
      <c r="AY220" s="164" t="s">
        <v>157</v>
      </c>
    </row>
    <row r="221" spans="1:65" s="2" customFormat="1" ht="24" x14ac:dyDescent="0.2">
      <c r="A221" s="29"/>
      <c r="B221" s="140"/>
      <c r="C221" s="141" t="s">
        <v>390</v>
      </c>
      <c r="D221" s="141" t="s">
        <v>160</v>
      </c>
      <c r="E221" s="142" t="s">
        <v>1103</v>
      </c>
      <c r="F221" s="143" t="s">
        <v>1104</v>
      </c>
      <c r="G221" s="144" t="s">
        <v>275</v>
      </c>
      <c r="H221" s="145">
        <v>30.4</v>
      </c>
      <c r="I221" s="146"/>
      <c r="J221" s="146">
        <f>ROUND(I221*H221,2)</f>
        <v>0</v>
      </c>
      <c r="K221" s="143" t="s">
        <v>201</v>
      </c>
      <c r="L221" s="30"/>
      <c r="M221" s="147" t="s">
        <v>1</v>
      </c>
      <c r="N221" s="148" t="s">
        <v>37</v>
      </c>
      <c r="O221" s="149">
        <v>1.23</v>
      </c>
      <c r="P221" s="149">
        <f>O221*H221</f>
        <v>37.391999999999996</v>
      </c>
      <c r="Q221" s="149">
        <v>0</v>
      </c>
      <c r="R221" s="149">
        <f>Q221*H221</f>
        <v>0</v>
      </c>
      <c r="S221" s="149">
        <v>0</v>
      </c>
      <c r="T221" s="150">
        <f>S221*H221</f>
        <v>0</v>
      </c>
      <c r="U221" s="29"/>
      <c r="V221" s="29"/>
      <c r="W221" s="29"/>
      <c r="X221" s="29"/>
      <c r="Y221" s="29"/>
      <c r="Z221" s="29"/>
      <c r="AA221" s="29"/>
      <c r="AB221" s="29"/>
      <c r="AC221" s="29"/>
      <c r="AD221" s="29"/>
      <c r="AE221" s="29"/>
      <c r="AR221" s="151" t="s">
        <v>165</v>
      </c>
      <c r="AT221" s="151" t="s">
        <v>160</v>
      </c>
      <c r="AU221" s="151" t="s">
        <v>82</v>
      </c>
      <c r="AY221" s="17" t="s">
        <v>157</v>
      </c>
      <c r="BE221" s="152">
        <f>IF(N221="základní",J221,0)</f>
        <v>0</v>
      </c>
      <c r="BF221" s="152">
        <f>IF(N221="snížená",J221,0)</f>
        <v>0</v>
      </c>
      <c r="BG221" s="152">
        <f>IF(N221="zákl. přenesená",J221,0)</f>
        <v>0</v>
      </c>
      <c r="BH221" s="152">
        <f>IF(N221="sníž. přenesená",J221,0)</f>
        <v>0</v>
      </c>
      <c r="BI221" s="152">
        <f>IF(N221="nulová",J221,0)</f>
        <v>0</v>
      </c>
      <c r="BJ221" s="17" t="s">
        <v>80</v>
      </c>
      <c r="BK221" s="152">
        <f>ROUND(I221*H221,2)</f>
        <v>0</v>
      </c>
      <c r="BL221" s="17" t="s">
        <v>165</v>
      </c>
      <c r="BM221" s="151" t="s">
        <v>1105</v>
      </c>
    </row>
    <row r="222" spans="1:65" s="2" customFormat="1" ht="68.25" x14ac:dyDescent="0.2">
      <c r="A222" s="29"/>
      <c r="B222" s="30"/>
      <c r="C222" s="29"/>
      <c r="D222" s="153" t="s">
        <v>167</v>
      </c>
      <c r="E222" s="29"/>
      <c r="F222" s="154" t="s">
        <v>1101</v>
      </c>
      <c r="G222" s="29"/>
      <c r="H222" s="29"/>
      <c r="I222" s="29"/>
      <c r="J222" s="29"/>
      <c r="K222" s="29"/>
      <c r="L222" s="30"/>
      <c r="M222" s="155"/>
      <c r="N222" s="156"/>
      <c r="O222" s="55"/>
      <c r="P222" s="55"/>
      <c r="Q222" s="55"/>
      <c r="R222" s="55"/>
      <c r="S222" s="55"/>
      <c r="T222" s="56"/>
      <c r="U222" s="29"/>
      <c r="V222" s="29"/>
      <c r="W222" s="29"/>
      <c r="X222" s="29"/>
      <c r="Y222" s="29"/>
      <c r="Z222" s="29"/>
      <c r="AA222" s="29"/>
      <c r="AB222" s="29"/>
      <c r="AC222" s="29"/>
      <c r="AD222" s="29"/>
      <c r="AE222" s="29"/>
      <c r="AT222" s="17" t="s">
        <v>167</v>
      </c>
      <c r="AU222" s="17" t="s">
        <v>82</v>
      </c>
    </row>
    <row r="223" spans="1:65" s="14" customFormat="1" x14ac:dyDescent="0.2">
      <c r="B223" s="163"/>
      <c r="D223" s="153" t="s">
        <v>169</v>
      </c>
      <c r="E223" s="164" t="s">
        <v>1</v>
      </c>
      <c r="F223" s="165" t="s">
        <v>1102</v>
      </c>
      <c r="H223" s="166">
        <v>30.4</v>
      </c>
      <c r="L223" s="163"/>
      <c r="M223" s="167"/>
      <c r="N223" s="168"/>
      <c r="O223" s="168"/>
      <c r="P223" s="168"/>
      <c r="Q223" s="168"/>
      <c r="R223" s="168"/>
      <c r="S223" s="168"/>
      <c r="T223" s="169"/>
      <c r="AT223" s="164" t="s">
        <v>169</v>
      </c>
      <c r="AU223" s="164" t="s">
        <v>82</v>
      </c>
      <c r="AV223" s="14" t="s">
        <v>82</v>
      </c>
      <c r="AW223" s="14" t="s">
        <v>171</v>
      </c>
      <c r="AX223" s="14" t="s">
        <v>80</v>
      </c>
      <c r="AY223" s="164" t="s">
        <v>157</v>
      </c>
    </row>
    <row r="224" spans="1:65" s="2" customFormat="1" ht="55.5" customHeight="1" x14ac:dyDescent="0.2">
      <c r="A224" s="29"/>
      <c r="B224" s="140"/>
      <c r="C224" s="141" t="s">
        <v>396</v>
      </c>
      <c r="D224" s="141" t="s">
        <v>160</v>
      </c>
      <c r="E224" s="142" t="s">
        <v>1106</v>
      </c>
      <c r="F224" s="143" t="s">
        <v>1107</v>
      </c>
      <c r="G224" s="144" t="s">
        <v>275</v>
      </c>
      <c r="H224" s="145">
        <v>5</v>
      </c>
      <c r="I224" s="146"/>
      <c r="J224" s="146">
        <f>ROUND(I224*H224,2)</f>
        <v>0</v>
      </c>
      <c r="K224" s="143" t="s">
        <v>201</v>
      </c>
      <c r="L224" s="30"/>
      <c r="M224" s="147" t="s">
        <v>1</v>
      </c>
      <c r="N224" s="148" t="s">
        <v>37</v>
      </c>
      <c r="O224" s="149">
        <v>3.859</v>
      </c>
      <c r="P224" s="149">
        <f>O224*H224</f>
        <v>19.295000000000002</v>
      </c>
      <c r="Q224" s="149">
        <v>1.8149999999999999E-2</v>
      </c>
      <c r="R224" s="149">
        <f>Q224*H224</f>
        <v>9.0749999999999997E-2</v>
      </c>
      <c r="S224" s="149">
        <v>0</v>
      </c>
      <c r="T224" s="150">
        <f>S224*H224</f>
        <v>0</v>
      </c>
      <c r="U224" s="29"/>
      <c r="V224" s="29"/>
      <c r="W224" s="29"/>
      <c r="X224" s="29"/>
      <c r="Y224" s="29"/>
      <c r="Z224" s="29"/>
      <c r="AA224" s="29"/>
      <c r="AB224" s="29"/>
      <c r="AC224" s="29"/>
      <c r="AD224" s="29"/>
      <c r="AE224" s="29"/>
      <c r="AR224" s="151" t="s">
        <v>165</v>
      </c>
      <c r="AT224" s="151" t="s">
        <v>160</v>
      </c>
      <c r="AU224" s="151" t="s">
        <v>82</v>
      </c>
      <c r="AY224" s="17" t="s">
        <v>157</v>
      </c>
      <c r="BE224" s="152">
        <f>IF(N224="základní",J224,0)</f>
        <v>0</v>
      </c>
      <c r="BF224" s="152">
        <f>IF(N224="snížená",J224,0)</f>
        <v>0</v>
      </c>
      <c r="BG224" s="152">
        <f>IF(N224="zákl. přenesená",J224,0)</f>
        <v>0</v>
      </c>
      <c r="BH224" s="152">
        <f>IF(N224="sníž. přenesená",J224,0)</f>
        <v>0</v>
      </c>
      <c r="BI224" s="152">
        <f>IF(N224="nulová",J224,0)</f>
        <v>0</v>
      </c>
      <c r="BJ224" s="17" t="s">
        <v>80</v>
      </c>
      <c r="BK224" s="152">
        <f>ROUND(I224*H224,2)</f>
        <v>0</v>
      </c>
      <c r="BL224" s="17" t="s">
        <v>165</v>
      </c>
      <c r="BM224" s="151" t="s">
        <v>1108</v>
      </c>
    </row>
    <row r="225" spans="1:65" s="2" customFormat="1" ht="107.25" x14ac:dyDescent="0.2">
      <c r="A225" s="29"/>
      <c r="B225" s="30"/>
      <c r="C225" s="29"/>
      <c r="D225" s="153" t="s">
        <v>167</v>
      </c>
      <c r="E225" s="29"/>
      <c r="F225" s="154" t="s">
        <v>1109</v>
      </c>
      <c r="G225" s="29"/>
      <c r="H225" s="29"/>
      <c r="I225" s="29"/>
      <c r="J225" s="29"/>
      <c r="K225" s="29"/>
      <c r="L225" s="30"/>
      <c r="M225" s="155"/>
      <c r="N225" s="156"/>
      <c r="O225" s="55"/>
      <c r="P225" s="55"/>
      <c r="Q225" s="55"/>
      <c r="R225" s="55"/>
      <c r="S225" s="55"/>
      <c r="T225" s="56"/>
      <c r="U225" s="29"/>
      <c r="V225" s="29"/>
      <c r="W225" s="29"/>
      <c r="X225" s="29"/>
      <c r="Y225" s="29"/>
      <c r="Z225" s="29"/>
      <c r="AA225" s="29"/>
      <c r="AB225" s="29"/>
      <c r="AC225" s="29"/>
      <c r="AD225" s="29"/>
      <c r="AE225" s="29"/>
      <c r="AT225" s="17" t="s">
        <v>167</v>
      </c>
      <c r="AU225" s="17" t="s">
        <v>82</v>
      </c>
    </row>
    <row r="226" spans="1:65" s="14" customFormat="1" x14ac:dyDescent="0.2">
      <c r="B226" s="163"/>
      <c r="D226" s="153" t="s">
        <v>169</v>
      </c>
      <c r="E226" s="164" t="s">
        <v>1</v>
      </c>
      <c r="F226" s="165" t="s">
        <v>158</v>
      </c>
      <c r="H226" s="166">
        <v>5</v>
      </c>
      <c r="L226" s="163"/>
      <c r="M226" s="167"/>
      <c r="N226" s="168"/>
      <c r="O226" s="168"/>
      <c r="P226" s="168"/>
      <c r="Q226" s="168"/>
      <c r="R226" s="168"/>
      <c r="S226" s="168"/>
      <c r="T226" s="169"/>
      <c r="AT226" s="164" t="s">
        <v>169</v>
      </c>
      <c r="AU226" s="164" t="s">
        <v>82</v>
      </c>
      <c r="AV226" s="14" t="s">
        <v>82</v>
      </c>
      <c r="AW226" s="14" t="s">
        <v>171</v>
      </c>
      <c r="AX226" s="14" t="s">
        <v>80</v>
      </c>
      <c r="AY226" s="164" t="s">
        <v>157</v>
      </c>
    </row>
    <row r="227" spans="1:65" s="2" customFormat="1" ht="33" customHeight="1" x14ac:dyDescent="0.2">
      <c r="A227" s="29"/>
      <c r="B227" s="140"/>
      <c r="C227" s="141" t="s">
        <v>401</v>
      </c>
      <c r="D227" s="141" t="s">
        <v>160</v>
      </c>
      <c r="E227" s="142" t="s">
        <v>1110</v>
      </c>
      <c r="F227" s="143" t="s">
        <v>1111</v>
      </c>
      <c r="G227" s="144" t="s">
        <v>275</v>
      </c>
      <c r="H227" s="145">
        <v>5</v>
      </c>
      <c r="I227" s="146"/>
      <c r="J227" s="146">
        <f>ROUND(I227*H227,2)</f>
        <v>0</v>
      </c>
      <c r="K227" s="143" t="s">
        <v>201</v>
      </c>
      <c r="L227" s="30"/>
      <c r="M227" s="147" t="s">
        <v>1</v>
      </c>
      <c r="N227" s="148" t="s">
        <v>37</v>
      </c>
      <c r="O227" s="149">
        <v>1.5449999999999999</v>
      </c>
      <c r="P227" s="149">
        <f>O227*H227</f>
        <v>7.7249999999999996</v>
      </c>
      <c r="Q227" s="149">
        <v>0</v>
      </c>
      <c r="R227" s="149">
        <f>Q227*H227</f>
        <v>0</v>
      </c>
      <c r="S227" s="149">
        <v>0</v>
      </c>
      <c r="T227" s="150">
        <f>S227*H227</f>
        <v>0</v>
      </c>
      <c r="U227" s="29"/>
      <c r="V227" s="29"/>
      <c r="W227" s="29"/>
      <c r="X227" s="29"/>
      <c r="Y227" s="29"/>
      <c r="Z227" s="29"/>
      <c r="AA227" s="29"/>
      <c r="AB227" s="29"/>
      <c r="AC227" s="29"/>
      <c r="AD227" s="29"/>
      <c r="AE227" s="29"/>
      <c r="AR227" s="151" t="s">
        <v>165</v>
      </c>
      <c r="AT227" s="151" t="s">
        <v>160</v>
      </c>
      <c r="AU227" s="151" t="s">
        <v>82</v>
      </c>
      <c r="AY227" s="17" t="s">
        <v>157</v>
      </c>
      <c r="BE227" s="152">
        <f>IF(N227="základní",J227,0)</f>
        <v>0</v>
      </c>
      <c r="BF227" s="152">
        <f>IF(N227="snížená",J227,0)</f>
        <v>0</v>
      </c>
      <c r="BG227" s="152">
        <f>IF(N227="zákl. přenesená",J227,0)</f>
        <v>0</v>
      </c>
      <c r="BH227" s="152">
        <f>IF(N227="sníž. přenesená",J227,0)</f>
        <v>0</v>
      </c>
      <c r="BI227" s="152">
        <f>IF(N227="nulová",J227,0)</f>
        <v>0</v>
      </c>
      <c r="BJ227" s="17" t="s">
        <v>80</v>
      </c>
      <c r="BK227" s="152">
        <f>ROUND(I227*H227,2)</f>
        <v>0</v>
      </c>
      <c r="BL227" s="17" t="s">
        <v>165</v>
      </c>
      <c r="BM227" s="151" t="s">
        <v>1112</v>
      </c>
    </row>
    <row r="228" spans="1:65" s="2" customFormat="1" ht="107.25" x14ac:dyDescent="0.2">
      <c r="A228" s="29"/>
      <c r="B228" s="30"/>
      <c r="C228" s="29"/>
      <c r="D228" s="153" t="s">
        <v>167</v>
      </c>
      <c r="E228" s="29"/>
      <c r="F228" s="154" t="s">
        <v>1109</v>
      </c>
      <c r="G228" s="29"/>
      <c r="H228" s="29"/>
      <c r="I228" s="29"/>
      <c r="J228" s="29"/>
      <c r="K228" s="29"/>
      <c r="L228" s="30"/>
      <c r="M228" s="155"/>
      <c r="N228" s="156"/>
      <c r="O228" s="55"/>
      <c r="P228" s="55"/>
      <c r="Q228" s="55"/>
      <c r="R228" s="55"/>
      <c r="S228" s="55"/>
      <c r="T228" s="56"/>
      <c r="U228" s="29"/>
      <c r="V228" s="29"/>
      <c r="W228" s="29"/>
      <c r="X228" s="29"/>
      <c r="Y228" s="29"/>
      <c r="Z228" s="29"/>
      <c r="AA228" s="29"/>
      <c r="AB228" s="29"/>
      <c r="AC228" s="29"/>
      <c r="AD228" s="29"/>
      <c r="AE228" s="29"/>
      <c r="AT228" s="17" t="s">
        <v>167</v>
      </c>
      <c r="AU228" s="17" t="s">
        <v>82</v>
      </c>
    </row>
    <row r="229" spans="1:65" s="14" customFormat="1" x14ac:dyDescent="0.2">
      <c r="B229" s="163"/>
      <c r="D229" s="153" t="s">
        <v>169</v>
      </c>
      <c r="E229" s="164" t="s">
        <v>1</v>
      </c>
      <c r="F229" s="165" t="s">
        <v>158</v>
      </c>
      <c r="H229" s="166">
        <v>5</v>
      </c>
      <c r="L229" s="163"/>
      <c r="M229" s="167"/>
      <c r="N229" s="168"/>
      <c r="O229" s="168"/>
      <c r="P229" s="168"/>
      <c r="Q229" s="168"/>
      <c r="R229" s="168"/>
      <c r="S229" s="168"/>
      <c r="T229" s="169"/>
      <c r="AT229" s="164" t="s">
        <v>169</v>
      </c>
      <c r="AU229" s="164" t="s">
        <v>82</v>
      </c>
      <c r="AV229" s="14" t="s">
        <v>82</v>
      </c>
      <c r="AW229" s="14" t="s">
        <v>171</v>
      </c>
      <c r="AX229" s="14" t="s">
        <v>80</v>
      </c>
      <c r="AY229" s="164" t="s">
        <v>157</v>
      </c>
    </row>
    <row r="230" spans="1:65" s="12" customFormat="1" ht="22.9" customHeight="1" x14ac:dyDescent="0.2">
      <c r="B230" s="128"/>
      <c r="D230" s="129" t="s">
        <v>71</v>
      </c>
      <c r="E230" s="138" t="s">
        <v>1113</v>
      </c>
      <c r="F230" s="138" t="s">
        <v>1114</v>
      </c>
      <c r="J230" s="139">
        <f>BK230</f>
        <v>0</v>
      </c>
      <c r="L230" s="128"/>
      <c r="M230" s="132"/>
      <c r="N230" s="133"/>
      <c r="O230" s="133"/>
      <c r="P230" s="134">
        <f>SUM(P231:P245)</f>
        <v>119.793297</v>
      </c>
      <c r="Q230" s="133"/>
      <c r="R230" s="134">
        <f>SUM(R231:R245)</f>
        <v>0</v>
      </c>
      <c r="S230" s="133"/>
      <c r="T230" s="135">
        <f>SUM(T231:T245)</f>
        <v>0</v>
      </c>
      <c r="AR230" s="129" t="s">
        <v>80</v>
      </c>
      <c r="AT230" s="136" t="s">
        <v>71</v>
      </c>
      <c r="AU230" s="136" t="s">
        <v>80</v>
      </c>
      <c r="AY230" s="129" t="s">
        <v>157</v>
      </c>
      <c r="BK230" s="137">
        <f>SUM(BK231:BK245)</f>
        <v>0</v>
      </c>
    </row>
    <row r="231" spans="1:65" s="2" customFormat="1" ht="33" customHeight="1" x14ac:dyDescent="0.2">
      <c r="A231" s="29"/>
      <c r="B231" s="140"/>
      <c r="C231" s="141" t="s">
        <v>406</v>
      </c>
      <c r="D231" s="141" t="s">
        <v>160</v>
      </c>
      <c r="E231" s="142" t="s">
        <v>1115</v>
      </c>
      <c r="F231" s="143" t="s">
        <v>1116</v>
      </c>
      <c r="G231" s="144" t="s">
        <v>186</v>
      </c>
      <c r="H231" s="145">
        <v>110.003</v>
      </c>
      <c r="I231" s="146"/>
      <c r="J231" s="146">
        <f>ROUND(I231*H231,2)</f>
        <v>0</v>
      </c>
      <c r="K231" s="143" t="s">
        <v>201</v>
      </c>
      <c r="L231" s="30"/>
      <c r="M231" s="147" t="s">
        <v>1</v>
      </c>
      <c r="N231" s="148" t="s">
        <v>37</v>
      </c>
      <c r="O231" s="149">
        <v>0.125</v>
      </c>
      <c r="P231" s="149">
        <f>O231*H231</f>
        <v>13.750375</v>
      </c>
      <c r="Q231" s="149">
        <v>0</v>
      </c>
      <c r="R231" s="149">
        <f>Q231*H231</f>
        <v>0</v>
      </c>
      <c r="S231" s="149">
        <v>0</v>
      </c>
      <c r="T231" s="150">
        <f>S231*H231</f>
        <v>0</v>
      </c>
      <c r="U231" s="29"/>
      <c r="V231" s="29"/>
      <c r="W231" s="29"/>
      <c r="X231" s="29"/>
      <c r="Y231" s="29"/>
      <c r="Z231" s="29"/>
      <c r="AA231" s="29"/>
      <c r="AB231" s="29"/>
      <c r="AC231" s="29"/>
      <c r="AD231" s="29"/>
      <c r="AE231" s="29"/>
      <c r="AR231" s="151" t="s">
        <v>165</v>
      </c>
      <c r="AT231" s="151" t="s">
        <v>160</v>
      </c>
      <c r="AU231" s="151" t="s">
        <v>82</v>
      </c>
      <c r="AY231" s="17" t="s">
        <v>157</v>
      </c>
      <c r="BE231" s="152">
        <f>IF(N231="základní",J231,0)</f>
        <v>0</v>
      </c>
      <c r="BF231" s="152">
        <f>IF(N231="snížená",J231,0)</f>
        <v>0</v>
      </c>
      <c r="BG231" s="152">
        <f>IF(N231="zákl. přenesená",J231,0)</f>
        <v>0</v>
      </c>
      <c r="BH231" s="152">
        <f>IF(N231="sníž. přenesená",J231,0)</f>
        <v>0</v>
      </c>
      <c r="BI231" s="152">
        <f>IF(N231="nulová",J231,0)</f>
        <v>0</v>
      </c>
      <c r="BJ231" s="17" t="s">
        <v>80</v>
      </c>
      <c r="BK231" s="152">
        <f>ROUND(I231*H231,2)</f>
        <v>0</v>
      </c>
      <c r="BL231" s="17" t="s">
        <v>165</v>
      </c>
      <c r="BM231" s="151" t="s">
        <v>1117</v>
      </c>
    </row>
    <row r="232" spans="1:65" s="2" customFormat="1" ht="87.75" x14ac:dyDescent="0.2">
      <c r="A232" s="29"/>
      <c r="B232" s="30"/>
      <c r="C232" s="29"/>
      <c r="D232" s="153" t="s">
        <v>167</v>
      </c>
      <c r="E232" s="29"/>
      <c r="F232" s="154" t="s">
        <v>1118</v>
      </c>
      <c r="G232" s="29"/>
      <c r="H232" s="29"/>
      <c r="I232" s="29"/>
      <c r="J232" s="29"/>
      <c r="K232" s="29"/>
      <c r="L232" s="30"/>
      <c r="M232" s="155"/>
      <c r="N232" s="156"/>
      <c r="O232" s="55"/>
      <c r="P232" s="55"/>
      <c r="Q232" s="55"/>
      <c r="R232" s="55"/>
      <c r="S232" s="55"/>
      <c r="T232" s="56"/>
      <c r="U232" s="29"/>
      <c r="V232" s="29"/>
      <c r="W232" s="29"/>
      <c r="X232" s="29"/>
      <c r="Y232" s="29"/>
      <c r="Z232" s="29"/>
      <c r="AA232" s="29"/>
      <c r="AB232" s="29"/>
      <c r="AC232" s="29"/>
      <c r="AD232" s="29"/>
      <c r="AE232" s="29"/>
      <c r="AT232" s="17" t="s">
        <v>167</v>
      </c>
      <c r="AU232" s="17" t="s">
        <v>82</v>
      </c>
    </row>
    <row r="233" spans="1:65" s="14" customFormat="1" x14ac:dyDescent="0.2">
      <c r="B233" s="163"/>
      <c r="D233" s="153" t="s">
        <v>169</v>
      </c>
      <c r="E233" s="164" t="s">
        <v>1</v>
      </c>
      <c r="F233" s="165" t="s">
        <v>1119</v>
      </c>
      <c r="H233" s="166">
        <v>110.003</v>
      </c>
      <c r="L233" s="163"/>
      <c r="M233" s="167"/>
      <c r="N233" s="168"/>
      <c r="O233" s="168"/>
      <c r="P233" s="168"/>
      <c r="Q233" s="168"/>
      <c r="R233" s="168"/>
      <c r="S233" s="168"/>
      <c r="T233" s="169"/>
      <c r="AT233" s="164" t="s">
        <v>169</v>
      </c>
      <c r="AU233" s="164" t="s">
        <v>82</v>
      </c>
      <c r="AV233" s="14" t="s">
        <v>82</v>
      </c>
      <c r="AW233" s="14" t="s">
        <v>171</v>
      </c>
      <c r="AX233" s="14" t="s">
        <v>80</v>
      </c>
      <c r="AY233" s="164" t="s">
        <v>157</v>
      </c>
    </row>
    <row r="234" spans="1:65" s="2" customFormat="1" ht="44.25" customHeight="1" x14ac:dyDescent="0.2">
      <c r="A234" s="29"/>
      <c r="B234" s="140"/>
      <c r="C234" s="141" t="s">
        <v>413</v>
      </c>
      <c r="D234" s="141" t="s">
        <v>160</v>
      </c>
      <c r="E234" s="142" t="s">
        <v>1120</v>
      </c>
      <c r="F234" s="143" t="s">
        <v>1121</v>
      </c>
      <c r="G234" s="144" t="s">
        <v>186</v>
      </c>
      <c r="H234" s="145">
        <v>2090.0619999999999</v>
      </c>
      <c r="I234" s="146"/>
      <c r="J234" s="146">
        <f>ROUND(I234*H234,2)</f>
        <v>0</v>
      </c>
      <c r="K234" s="143" t="s">
        <v>201</v>
      </c>
      <c r="L234" s="30"/>
      <c r="M234" s="147" t="s">
        <v>1</v>
      </c>
      <c r="N234" s="148" t="s">
        <v>37</v>
      </c>
      <c r="O234" s="149">
        <v>6.0000000000000001E-3</v>
      </c>
      <c r="P234" s="149">
        <f>O234*H234</f>
        <v>12.540372</v>
      </c>
      <c r="Q234" s="149">
        <v>0</v>
      </c>
      <c r="R234" s="149">
        <f>Q234*H234</f>
        <v>0</v>
      </c>
      <c r="S234" s="149">
        <v>0</v>
      </c>
      <c r="T234" s="150">
        <f>S234*H234</f>
        <v>0</v>
      </c>
      <c r="U234" s="29"/>
      <c r="V234" s="29"/>
      <c r="W234" s="29"/>
      <c r="X234" s="29"/>
      <c r="Y234" s="29"/>
      <c r="Z234" s="29"/>
      <c r="AA234" s="29"/>
      <c r="AB234" s="29"/>
      <c r="AC234" s="29"/>
      <c r="AD234" s="29"/>
      <c r="AE234" s="29"/>
      <c r="AR234" s="151" t="s">
        <v>165</v>
      </c>
      <c r="AT234" s="151" t="s">
        <v>160</v>
      </c>
      <c r="AU234" s="151" t="s">
        <v>82</v>
      </c>
      <c r="AY234" s="17" t="s">
        <v>157</v>
      </c>
      <c r="BE234" s="152">
        <f>IF(N234="základní",J234,0)</f>
        <v>0</v>
      </c>
      <c r="BF234" s="152">
        <f>IF(N234="snížená",J234,0)</f>
        <v>0</v>
      </c>
      <c r="BG234" s="152">
        <f>IF(N234="zákl. přenesená",J234,0)</f>
        <v>0</v>
      </c>
      <c r="BH234" s="152">
        <f>IF(N234="sníž. přenesená",J234,0)</f>
        <v>0</v>
      </c>
      <c r="BI234" s="152">
        <f>IF(N234="nulová",J234,0)</f>
        <v>0</v>
      </c>
      <c r="BJ234" s="17" t="s">
        <v>80</v>
      </c>
      <c r="BK234" s="152">
        <f>ROUND(I234*H234,2)</f>
        <v>0</v>
      </c>
      <c r="BL234" s="17" t="s">
        <v>165</v>
      </c>
      <c r="BM234" s="151" t="s">
        <v>1122</v>
      </c>
    </row>
    <row r="235" spans="1:65" s="2" customFormat="1" ht="87.75" x14ac:dyDescent="0.2">
      <c r="A235" s="29"/>
      <c r="B235" s="30"/>
      <c r="C235" s="29"/>
      <c r="D235" s="153" t="s">
        <v>167</v>
      </c>
      <c r="E235" s="29"/>
      <c r="F235" s="154" t="s">
        <v>1118</v>
      </c>
      <c r="G235" s="29"/>
      <c r="H235" s="29"/>
      <c r="I235" s="29"/>
      <c r="J235" s="29"/>
      <c r="K235" s="29"/>
      <c r="L235" s="30"/>
      <c r="M235" s="155"/>
      <c r="N235" s="156"/>
      <c r="O235" s="55"/>
      <c r="P235" s="55"/>
      <c r="Q235" s="55"/>
      <c r="R235" s="55"/>
      <c r="S235" s="55"/>
      <c r="T235" s="56"/>
      <c r="U235" s="29"/>
      <c r="V235" s="29"/>
      <c r="W235" s="29"/>
      <c r="X235" s="29"/>
      <c r="Y235" s="29"/>
      <c r="Z235" s="29"/>
      <c r="AA235" s="29"/>
      <c r="AB235" s="29"/>
      <c r="AC235" s="29"/>
      <c r="AD235" s="29"/>
      <c r="AE235" s="29"/>
      <c r="AT235" s="17" t="s">
        <v>167</v>
      </c>
      <c r="AU235" s="17" t="s">
        <v>82</v>
      </c>
    </row>
    <row r="236" spans="1:65" s="14" customFormat="1" x14ac:dyDescent="0.2">
      <c r="B236" s="163"/>
      <c r="D236" s="153" t="s">
        <v>169</v>
      </c>
      <c r="E236" s="164" t="s">
        <v>1</v>
      </c>
      <c r="F236" s="165" t="s">
        <v>1123</v>
      </c>
      <c r="H236" s="166">
        <v>2090.0619999999999</v>
      </c>
      <c r="L236" s="163"/>
      <c r="M236" s="167"/>
      <c r="N236" s="168"/>
      <c r="O236" s="168"/>
      <c r="P236" s="168"/>
      <c r="Q236" s="168"/>
      <c r="R236" s="168"/>
      <c r="S236" s="168"/>
      <c r="T236" s="169"/>
      <c r="AT236" s="164" t="s">
        <v>169</v>
      </c>
      <c r="AU236" s="164" t="s">
        <v>82</v>
      </c>
      <c r="AV236" s="14" t="s">
        <v>82</v>
      </c>
      <c r="AW236" s="14" t="s">
        <v>171</v>
      </c>
      <c r="AX236" s="14" t="s">
        <v>80</v>
      </c>
      <c r="AY236" s="164" t="s">
        <v>157</v>
      </c>
    </row>
    <row r="237" spans="1:65" s="2" customFormat="1" ht="44.25" customHeight="1" x14ac:dyDescent="0.2">
      <c r="A237" s="29"/>
      <c r="B237" s="140"/>
      <c r="C237" s="141" t="s">
        <v>418</v>
      </c>
      <c r="D237" s="141" t="s">
        <v>160</v>
      </c>
      <c r="E237" s="142" t="s">
        <v>1124</v>
      </c>
      <c r="F237" s="143" t="s">
        <v>1125</v>
      </c>
      <c r="G237" s="144" t="s">
        <v>186</v>
      </c>
      <c r="H237" s="145">
        <v>110.003</v>
      </c>
      <c r="I237" s="146"/>
      <c r="J237" s="146">
        <f>ROUND(I237*H237,2)</f>
        <v>0</v>
      </c>
      <c r="K237" s="143" t="s">
        <v>201</v>
      </c>
      <c r="L237" s="30"/>
      <c r="M237" s="147" t="s">
        <v>1</v>
      </c>
      <c r="N237" s="148" t="s">
        <v>37</v>
      </c>
      <c r="O237" s="149">
        <v>0</v>
      </c>
      <c r="P237" s="149">
        <f>O237*H237</f>
        <v>0</v>
      </c>
      <c r="Q237" s="149">
        <v>0</v>
      </c>
      <c r="R237" s="149">
        <f>Q237*H237</f>
        <v>0</v>
      </c>
      <c r="S237" s="149">
        <v>0</v>
      </c>
      <c r="T237" s="150">
        <f>S237*H237</f>
        <v>0</v>
      </c>
      <c r="U237" s="29"/>
      <c r="V237" s="29"/>
      <c r="W237" s="29"/>
      <c r="X237" s="29"/>
      <c r="Y237" s="29"/>
      <c r="Z237" s="29"/>
      <c r="AA237" s="29"/>
      <c r="AB237" s="29"/>
      <c r="AC237" s="29"/>
      <c r="AD237" s="29"/>
      <c r="AE237" s="29"/>
      <c r="AR237" s="151" t="s">
        <v>165</v>
      </c>
      <c r="AT237" s="151" t="s">
        <v>160</v>
      </c>
      <c r="AU237" s="151" t="s">
        <v>82</v>
      </c>
      <c r="AY237" s="17" t="s">
        <v>157</v>
      </c>
      <c r="BE237" s="152">
        <f>IF(N237="základní",J237,0)</f>
        <v>0</v>
      </c>
      <c r="BF237" s="152">
        <f>IF(N237="snížená",J237,0)</f>
        <v>0</v>
      </c>
      <c r="BG237" s="152">
        <f>IF(N237="zákl. přenesená",J237,0)</f>
        <v>0</v>
      </c>
      <c r="BH237" s="152">
        <f>IF(N237="sníž. přenesená",J237,0)</f>
        <v>0</v>
      </c>
      <c r="BI237" s="152">
        <f>IF(N237="nulová",J237,0)</f>
        <v>0</v>
      </c>
      <c r="BJ237" s="17" t="s">
        <v>80</v>
      </c>
      <c r="BK237" s="152">
        <f>ROUND(I237*H237,2)</f>
        <v>0</v>
      </c>
      <c r="BL237" s="17" t="s">
        <v>165</v>
      </c>
      <c r="BM237" s="151" t="s">
        <v>1126</v>
      </c>
    </row>
    <row r="238" spans="1:65" s="2" customFormat="1" ht="68.25" x14ac:dyDescent="0.2">
      <c r="A238" s="29"/>
      <c r="B238" s="30"/>
      <c r="C238" s="29"/>
      <c r="D238" s="153" t="s">
        <v>167</v>
      </c>
      <c r="E238" s="29"/>
      <c r="F238" s="154" t="s">
        <v>1127</v>
      </c>
      <c r="G238" s="29"/>
      <c r="H238" s="29"/>
      <c r="I238" s="29"/>
      <c r="J238" s="29"/>
      <c r="K238" s="29"/>
      <c r="L238" s="30"/>
      <c r="M238" s="155"/>
      <c r="N238" s="156"/>
      <c r="O238" s="55"/>
      <c r="P238" s="55"/>
      <c r="Q238" s="55"/>
      <c r="R238" s="55"/>
      <c r="S238" s="55"/>
      <c r="T238" s="56"/>
      <c r="U238" s="29"/>
      <c r="V238" s="29"/>
      <c r="W238" s="29"/>
      <c r="X238" s="29"/>
      <c r="Y238" s="29"/>
      <c r="Z238" s="29"/>
      <c r="AA238" s="29"/>
      <c r="AB238" s="29"/>
      <c r="AC238" s="29"/>
      <c r="AD238" s="29"/>
      <c r="AE238" s="29"/>
      <c r="AT238" s="17" t="s">
        <v>167</v>
      </c>
      <c r="AU238" s="17" t="s">
        <v>82</v>
      </c>
    </row>
    <row r="239" spans="1:65" s="14" customFormat="1" x14ac:dyDescent="0.2">
      <c r="B239" s="163"/>
      <c r="D239" s="153" t="s">
        <v>169</v>
      </c>
      <c r="E239" s="164" t="s">
        <v>1</v>
      </c>
      <c r="F239" s="165" t="s">
        <v>1119</v>
      </c>
      <c r="H239" s="166">
        <v>110.003</v>
      </c>
      <c r="L239" s="163"/>
      <c r="M239" s="167"/>
      <c r="N239" s="168"/>
      <c r="O239" s="168"/>
      <c r="P239" s="168"/>
      <c r="Q239" s="168"/>
      <c r="R239" s="168"/>
      <c r="S239" s="168"/>
      <c r="T239" s="169"/>
      <c r="AT239" s="164" t="s">
        <v>169</v>
      </c>
      <c r="AU239" s="164" t="s">
        <v>82</v>
      </c>
      <c r="AV239" s="14" t="s">
        <v>82</v>
      </c>
      <c r="AW239" s="14" t="s">
        <v>171</v>
      </c>
      <c r="AX239" s="14" t="s">
        <v>80</v>
      </c>
      <c r="AY239" s="164" t="s">
        <v>157</v>
      </c>
    </row>
    <row r="240" spans="1:65" s="2" customFormat="1" ht="55.5" customHeight="1" x14ac:dyDescent="0.2">
      <c r="A240" s="29"/>
      <c r="B240" s="140"/>
      <c r="C240" s="141" t="s">
        <v>422</v>
      </c>
      <c r="D240" s="141" t="s">
        <v>160</v>
      </c>
      <c r="E240" s="142" t="s">
        <v>1128</v>
      </c>
      <c r="F240" s="143" t="s">
        <v>1129</v>
      </c>
      <c r="G240" s="144" t="s">
        <v>186</v>
      </c>
      <c r="H240" s="145">
        <v>110.003</v>
      </c>
      <c r="I240" s="146"/>
      <c r="J240" s="146">
        <f>ROUND(I240*H240,2)</f>
        <v>0</v>
      </c>
      <c r="K240" s="143" t="s">
        <v>201</v>
      </c>
      <c r="L240" s="30"/>
      <c r="M240" s="147" t="s">
        <v>1</v>
      </c>
      <c r="N240" s="148" t="s">
        <v>37</v>
      </c>
      <c r="O240" s="149">
        <v>0.749</v>
      </c>
      <c r="P240" s="149">
        <f>O240*H240</f>
        <v>82.392246999999998</v>
      </c>
      <c r="Q240" s="149">
        <v>0</v>
      </c>
      <c r="R240" s="149">
        <f>Q240*H240</f>
        <v>0</v>
      </c>
      <c r="S240" s="149">
        <v>0</v>
      </c>
      <c r="T240" s="150">
        <f>S240*H240</f>
        <v>0</v>
      </c>
      <c r="U240" s="29"/>
      <c r="V240" s="29"/>
      <c r="W240" s="29"/>
      <c r="X240" s="29"/>
      <c r="Y240" s="29"/>
      <c r="Z240" s="29"/>
      <c r="AA240" s="29"/>
      <c r="AB240" s="29"/>
      <c r="AC240" s="29"/>
      <c r="AD240" s="29"/>
      <c r="AE240" s="29"/>
      <c r="AR240" s="151" t="s">
        <v>165</v>
      </c>
      <c r="AT240" s="151" t="s">
        <v>160</v>
      </c>
      <c r="AU240" s="151" t="s">
        <v>82</v>
      </c>
      <c r="AY240" s="17" t="s">
        <v>157</v>
      </c>
      <c r="BE240" s="152">
        <f>IF(N240="základní",J240,0)</f>
        <v>0</v>
      </c>
      <c r="BF240" s="152">
        <f>IF(N240="snížená",J240,0)</f>
        <v>0</v>
      </c>
      <c r="BG240" s="152">
        <f>IF(N240="zákl. přenesená",J240,0)</f>
        <v>0</v>
      </c>
      <c r="BH240" s="152">
        <f>IF(N240="sníž. přenesená",J240,0)</f>
        <v>0</v>
      </c>
      <c r="BI240" s="152">
        <f>IF(N240="nulová",J240,0)</f>
        <v>0</v>
      </c>
      <c r="BJ240" s="17" t="s">
        <v>80</v>
      </c>
      <c r="BK240" s="152">
        <f>ROUND(I240*H240,2)</f>
        <v>0</v>
      </c>
      <c r="BL240" s="17" t="s">
        <v>165</v>
      </c>
      <c r="BM240" s="151" t="s">
        <v>1130</v>
      </c>
    </row>
    <row r="241" spans="1:65" s="2" customFormat="1" ht="58.5" x14ac:dyDescent="0.2">
      <c r="A241" s="29"/>
      <c r="B241" s="30"/>
      <c r="C241" s="29"/>
      <c r="D241" s="153" t="s">
        <v>167</v>
      </c>
      <c r="E241" s="29"/>
      <c r="F241" s="154" t="s">
        <v>1131</v>
      </c>
      <c r="G241" s="29"/>
      <c r="H241" s="29"/>
      <c r="I241" s="29"/>
      <c r="J241" s="29"/>
      <c r="K241" s="29"/>
      <c r="L241" s="30"/>
      <c r="M241" s="155"/>
      <c r="N241" s="156"/>
      <c r="O241" s="55"/>
      <c r="P241" s="55"/>
      <c r="Q241" s="55"/>
      <c r="R241" s="55"/>
      <c r="S241" s="55"/>
      <c r="T241" s="56"/>
      <c r="U241" s="29"/>
      <c r="V241" s="29"/>
      <c r="W241" s="29"/>
      <c r="X241" s="29"/>
      <c r="Y241" s="29"/>
      <c r="Z241" s="29"/>
      <c r="AA241" s="29"/>
      <c r="AB241" s="29"/>
      <c r="AC241" s="29"/>
      <c r="AD241" s="29"/>
      <c r="AE241" s="29"/>
      <c r="AT241" s="17" t="s">
        <v>167</v>
      </c>
      <c r="AU241" s="17" t="s">
        <v>82</v>
      </c>
    </row>
    <row r="242" spans="1:65" s="14" customFormat="1" x14ac:dyDescent="0.2">
      <c r="B242" s="163"/>
      <c r="D242" s="153" t="s">
        <v>169</v>
      </c>
      <c r="E242" s="164" t="s">
        <v>1</v>
      </c>
      <c r="F242" s="165" t="s">
        <v>1119</v>
      </c>
      <c r="H242" s="166">
        <v>110.003</v>
      </c>
      <c r="L242" s="163"/>
      <c r="M242" s="167"/>
      <c r="N242" s="168"/>
      <c r="O242" s="168"/>
      <c r="P242" s="168"/>
      <c r="Q242" s="168"/>
      <c r="R242" s="168"/>
      <c r="S242" s="168"/>
      <c r="T242" s="169"/>
      <c r="AT242" s="164" t="s">
        <v>169</v>
      </c>
      <c r="AU242" s="164" t="s">
        <v>82</v>
      </c>
      <c r="AV242" s="14" t="s">
        <v>82</v>
      </c>
      <c r="AW242" s="14" t="s">
        <v>171</v>
      </c>
      <c r="AX242" s="14" t="s">
        <v>80</v>
      </c>
      <c r="AY242" s="164" t="s">
        <v>157</v>
      </c>
    </row>
    <row r="243" spans="1:65" s="2" customFormat="1" ht="66.75" customHeight="1" x14ac:dyDescent="0.2">
      <c r="A243" s="29"/>
      <c r="B243" s="140"/>
      <c r="C243" s="141" t="s">
        <v>427</v>
      </c>
      <c r="D243" s="141" t="s">
        <v>160</v>
      </c>
      <c r="E243" s="142" t="s">
        <v>1132</v>
      </c>
      <c r="F243" s="143" t="s">
        <v>1133</v>
      </c>
      <c r="G243" s="144" t="s">
        <v>186</v>
      </c>
      <c r="H243" s="145">
        <v>110.003</v>
      </c>
      <c r="I243" s="146"/>
      <c r="J243" s="146">
        <f>ROUND(I243*H243,2)</f>
        <v>0</v>
      </c>
      <c r="K243" s="143" t="s">
        <v>201</v>
      </c>
      <c r="L243" s="30"/>
      <c r="M243" s="147" t="s">
        <v>1</v>
      </c>
      <c r="N243" s="148" t="s">
        <v>37</v>
      </c>
      <c r="O243" s="149">
        <v>0.10100000000000001</v>
      </c>
      <c r="P243" s="149">
        <f>O243*H243</f>
        <v>11.110303</v>
      </c>
      <c r="Q243" s="149">
        <v>0</v>
      </c>
      <c r="R243" s="149">
        <f>Q243*H243</f>
        <v>0</v>
      </c>
      <c r="S243" s="149">
        <v>0</v>
      </c>
      <c r="T243" s="150">
        <f>S243*H243</f>
        <v>0</v>
      </c>
      <c r="U243" s="29"/>
      <c r="V243" s="29"/>
      <c r="W243" s="29"/>
      <c r="X243" s="29"/>
      <c r="Y243" s="29"/>
      <c r="Z243" s="29"/>
      <c r="AA243" s="29"/>
      <c r="AB243" s="29"/>
      <c r="AC243" s="29"/>
      <c r="AD243" s="29"/>
      <c r="AE243" s="29"/>
      <c r="AR243" s="151" t="s">
        <v>165</v>
      </c>
      <c r="AT243" s="151" t="s">
        <v>160</v>
      </c>
      <c r="AU243" s="151" t="s">
        <v>82</v>
      </c>
      <c r="AY243" s="17" t="s">
        <v>157</v>
      </c>
      <c r="BE243" s="152">
        <f>IF(N243="základní",J243,0)</f>
        <v>0</v>
      </c>
      <c r="BF243" s="152">
        <f>IF(N243="snížená",J243,0)</f>
        <v>0</v>
      </c>
      <c r="BG243" s="152">
        <f>IF(N243="zákl. přenesená",J243,0)</f>
        <v>0</v>
      </c>
      <c r="BH243" s="152">
        <f>IF(N243="sníž. přenesená",J243,0)</f>
        <v>0</v>
      </c>
      <c r="BI243" s="152">
        <f>IF(N243="nulová",J243,0)</f>
        <v>0</v>
      </c>
      <c r="BJ243" s="17" t="s">
        <v>80</v>
      </c>
      <c r="BK243" s="152">
        <f>ROUND(I243*H243,2)</f>
        <v>0</v>
      </c>
      <c r="BL243" s="17" t="s">
        <v>165</v>
      </c>
      <c r="BM243" s="151" t="s">
        <v>1134</v>
      </c>
    </row>
    <row r="244" spans="1:65" s="2" customFormat="1" ht="58.5" x14ac:dyDescent="0.2">
      <c r="A244" s="29"/>
      <c r="B244" s="30"/>
      <c r="C244" s="29"/>
      <c r="D244" s="153" t="s">
        <v>167</v>
      </c>
      <c r="E244" s="29"/>
      <c r="F244" s="154" t="s">
        <v>1131</v>
      </c>
      <c r="G244" s="29"/>
      <c r="H244" s="29"/>
      <c r="I244" s="29"/>
      <c r="J244" s="29"/>
      <c r="K244" s="29"/>
      <c r="L244" s="30"/>
      <c r="M244" s="155"/>
      <c r="N244" s="156"/>
      <c r="O244" s="55"/>
      <c r="P244" s="55"/>
      <c r="Q244" s="55"/>
      <c r="R244" s="55"/>
      <c r="S244" s="55"/>
      <c r="T244" s="56"/>
      <c r="U244" s="29"/>
      <c r="V244" s="29"/>
      <c r="W244" s="29"/>
      <c r="X244" s="29"/>
      <c r="Y244" s="29"/>
      <c r="Z244" s="29"/>
      <c r="AA244" s="29"/>
      <c r="AB244" s="29"/>
      <c r="AC244" s="29"/>
      <c r="AD244" s="29"/>
      <c r="AE244" s="29"/>
      <c r="AT244" s="17" t="s">
        <v>167</v>
      </c>
      <c r="AU244" s="17" t="s">
        <v>82</v>
      </c>
    </row>
    <row r="245" spans="1:65" s="14" customFormat="1" x14ac:dyDescent="0.2">
      <c r="B245" s="163"/>
      <c r="D245" s="153" t="s">
        <v>169</v>
      </c>
      <c r="E245" s="164" t="s">
        <v>1</v>
      </c>
      <c r="F245" s="165" t="s">
        <v>1119</v>
      </c>
      <c r="H245" s="166">
        <v>110.003</v>
      </c>
      <c r="L245" s="163"/>
      <c r="M245" s="167"/>
      <c r="N245" s="168"/>
      <c r="O245" s="168"/>
      <c r="P245" s="168"/>
      <c r="Q245" s="168"/>
      <c r="R245" s="168"/>
      <c r="S245" s="168"/>
      <c r="T245" s="169"/>
      <c r="AT245" s="164" t="s">
        <v>169</v>
      </c>
      <c r="AU245" s="164" t="s">
        <v>82</v>
      </c>
      <c r="AV245" s="14" t="s">
        <v>82</v>
      </c>
      <c r="AW245" s="14" t="s">
        <v>171</v>
      </c>
      <c r="AX245" s="14" t="s">
        <v>80</v>
      </c>
      <c r="AY245" s="164" t="s">
        <v>157</v>
      </c>
    </row>
    <row r="246" spans="1:65" s="12" customFormat="1" ht="25.9" customHeight="1" x14ac:dyDescent="0.2">
      <c r="B246" s="128"/>
      <c r="D246" s="129" t="s">
        <v>71</v>
      </c>
      <c r="E246" s="130" t="s">
        <v>411</v>
      </c>
      <c r="F246" s="130" t="s">
        <v>412</v>
      </c>
      <c r="J246" s="131">
        <f>BK246</f>
        <v>0</v>
      </c>
      <c r="L246" s="128"/>
      <c r="M246" s="132"/>
      <c r="N246" s="133"/>
      <c r="O246" s="133"/>
      <c r="P246" s="134">
        <f>P247</f>
        <v>0</v>
      </c>
      <c r="Q246" s="133"/>
      <c r="R246" s="134">
        <f>R247</f>
        <v>0</v>
      </c>
      <c r="S246" s="133"/>
      <c r="T246" s="135">
        <f>T247</f>
        <v>0</v>
      </c>
      <c r="AR246" s="129" t="s">
        <v>158</v>
      </c>
      <c r="AT246" s="136" t="s">
        <v>71</v>
      </c>
      <c r="AU246" s="136" t="s">
        <v>72</v>
      </c>
      <c r="AY246" s="129" t="s">
        <v>157</v>
      </c>
      <c r="BK246" s="137">
        <f>BK247</f>
        <v>0</v>
      </c>
    </row>
    <row r="247" spans="1:65" s="12" customFormat="1" ht="22.9" customHeight="1" x14ac:dyDescent="0.2">
      <c r="B247" s="128"/>
      <c r="D247" s="129" t="s">
        <v>71</v>
      </c>
      <c r="E247" s="138" t="s">
        <v>1135</v>
      </c>
      <c r="F247" s="138" t="s">
        <v>1136</v>
      </c>
      <c r="J247" s="139">
        <f>BK247</f>
        <v>0</v>
      </c>
      <c r="L247" s="128"/>
      <c r="M247" s="132"/>
      <c r="N247" s="133"/>
      <c r="O247" s="133"/>
      <c r="P247" s="134">
        <f>SUM(P248:P249)</f>
        <v>0</v>
      </c>
      <c r="Q247" s="133"/>
      <c r="R247" s="134">
        <f>SUM(R248:R249)</f>
        <v>0</v>
      </c>
      <c r="S247" s="133"/>
      <c r="T247" s="135">
        <f>SUM(T248:T249)</f>
        <v>0</v>
      </c>
      <c r="AR247" s="129" t="s">
        <v>158</v>
      </c>
      <c r="AT247" s="136" t="s">
        <v>71</v>
      </c>
      <c r="AU247" s="136" t="s">
        <v>80</v>
      </c>
      <c r="AY247" s="129" t="s">
        <v>157</v>
      </c>
      <c r="BK247" s="137">
        <f>SUM(BK248:BK249)</f>
        <v>0</v>
      </c>
    </row>
    <row r="248" spans="1:65" s="2" customFormat="1" ht="16.5" customHeight="1" x14ac:dyDescent="0.2">
      <c r="A248" s="29"/>
      <c r="B248" s="140"/>
      <c r="C248" s="141" t="s">
        <v>433</v>
      </c>
      <c r="D248" s="141" t="s">
        <v>160</v>
      </c>
      <c r="E248" s="142" t="s">
        <v>1137</v>
      </c>
      <c r="F248" s="143" t="s">
        <v>1138</v>
      </c>
      <c r="G248" s="144" t="s">
        <v>1139</v>
      </c>
      <c r="H248" s="145">
        <v>1</v>
      </c>
      <c r="I248" s="146"/>
      <c r="J248" s="146">
        <f>ROUND(I248*H248,2)</f>
        <v>0</v>
      </c>
      <c r="K248" s="143" t="s">
        <v>201</v>
      </c>
      <c r="L248" s="30"/>
      <c r="M248" s="147" t="s">
        <v>1</v>
      </c>
      <c r="N248" s="148" t="s">
        <v>37</v>
      </c>
      <c r="O248" s="149">
        <v>0</v>
      </c>
      <c r="P248" s="149">
        <f>O248*H248</f>
        <v>0</v>
      </c>
      <c r="Q248" s="149">
        <v>0</v>
      </c>
      <c r="R248" s="149">
        <f>Q248*H248</f>
        <v>0</v>
      </c>
      <c r="S248" s="149">
        <v>0</v>
      </c>
      <c r="T248" s="150">
        <f>S248*H248</f>
        <v>0</v>
      </c>
      <c r="U248" s="29"/>
      <c r="V248" s="29"/>
      <c r="W248" s="29"/>
      <c r="X248" s="29"/>
      <c r="Y248" s="29"/>
      <c r="Z248" s="29"/>
      <c r="AA248" s="29"/>
      <c r="AB248" s="29"/>
      <c r="AC248" s="29"/>
      <c r="AD248" s="29"/>
      <c r="AE248" s="29"/>
      <c r="AR248" s="151" t="s">
        <v>1140</v>
      </c>
      <c r="AT248" s="151" t="s">
        <v>160</v>
      </c>
      <c r="AU248" s="151" t="s">
        <v>82</v>
      </c>
      <c r="AY248" s="17" t="s">
        <v>157</v>
      </c>
      <c r="BE248" s="152">
        <f>IF(N248="základní",J248,0)</f>
        <v>0</v>
      </c>
      <c r="BF248" s="152">
        <f>IF(N248="snížená",J248,0)</f>
        <v>0</v>
      </c>
      <c r="BG248" s="152">
        <f>IF(N248="zákl. přenesená",J248,0)</f>
        <v>0</v>
      </c>
      <c r="BH248" s="152">
        <f>IF(N248="sníž. přenesená",J248,0)</f>
        <v>0</v>
      </c>
      <c r="BI248" s="152">
        <f>IF(N248="nulová",J248,0)</f>
        <v>0</v>
      </c>
      <c r="BJ248" s="17" t="s">
        <v>80</v>
      </c>
      <c r="BK248" s="152">
        <f>ROUND(I248*H248,2)</f>
        <v>0</v>
      </c>
      <c r="BL248" s="17" t="s">
        <v>1140</v>
      </c>
      <c r="BM248" s="151" t="s">
        <v>1141</v>
      </c>
    </row>
    <row r="249" spans="1:65" s="2" customFormat="1" ht="29.25" x14ac:dyDescent="0.2">
      <c r="A249" s="29"/>
      <c r="B249" s="30"/>
      <c r="C249" s="29"/>
      <c r="D249" s="153" t="s">
        <v>167</v>
      </c>
      <c r="E249" s="29"/>
      <c r="F249" s="154" t="s">
        <v>1142</v>
      </c>
      <c r="G249" s="29"/>
      <c r="H249" s="29"/>
      <c r="I249" s="29"/>
      <c r="J249" s="29"/>
      <c r="K249" s="29"/>
      <c r="L249" s="30"/>
      <c r="M249" s="189"/>
      <c r="N249" s="190"/>
      <c r="O249" s="191"/>
      <c r="P249" s="191"/>
      <c r="Q249" s="191"/>
      <c r="R249" s="191"/>
      <c r="S249" s="191"/>
      <c r="T249" s="192"/>
      <c r="U249" s="29"/>
      <c r="V249" s="29"/>
      <c r="W249" s="29"/>
      <c r="X249" s="29"/>
      <c r="Y249" s="29"/>
      <c r="Z249" s="29"/>
      <c r="AA249" s="29"/>
      <c r="AB249" s="29"/>
      <c r="AC249" s="29"/>
      <c r="AD249" s="29"/>
      <c r="AE249" s="29"/>
      <c r="AT249" s="17" t="s">
        <v>167</v>
      </c>
      <c r="AU249" s="17" t="s">
        <v>82</v>
      </c>
    </row>
    <row r="250" spans="1:65" s="2" customFormat="1" ht="6.95" customHeight="1" x14ac:dyDescent="0.2">
      <c r="A250" s="29"/>
      <c r="B250" s="44"/>
      <c r="C250" s="45"/>
      <c r="D250" s="45"/>
      <c r="E250" s="45"/>
      <c r="F250" s="45"/>
      <c r="G250" s="45"/>
      <c r="H250" s="45"/>
      <c r="I250" s="45"/>
      <c r="J250" s="45"/>
      <c r="K250" s="45"/>
      <c r="L250" s="30"/>
      <c r="M250" s="29"/>
      <c r="O250" s="29"/>
      <c r="P250" s="29"/>
      <c r="Q250" s="29"/>
      <c r="R250" s="29"/>
      <c r="S250" s="29"/>
      <c r="T250" s="29"/>
      <c r="U250" s="29"/>
      <c r="V250" s="29"/>
      <c r="W250" s="29"/>
      <c r="X250" s="29"/>
      <c r="Y250" s="29"/>
      <c r="Z250" s="29"/>
      <c r="AA250" s="29"/>
      <c r="AB250" s="29"/>
      <c r="AC250" s="29"/>
      <c r="AD250" s="29"/>
      <c r="AE250" s="29"/>
    </row>
  </sheetData>
  <autoFilter ref="C124:K249"/>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65"/>
  <sheetViews>
    <sheetView showGridLines="0" topLeftCell="A119" workbookViewId="0">
      <selection activeCell="I134" sqref="I134:I365"/>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93</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1143</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ROUND(J131,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ROUND((SUM(BE131:BE364)),  2)</f>
        <v>0</v>
      </c>
      <c r="G33" s="29"/>
      <c r="H33" s="29"/>
      <c r="I33" s="98">
        <v>0.21</v>
      </c>
      <c r="J33" s="97">
        <f>ROUND(((SUM(BE131:BE364))*I33),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ROUND((SUM(BF131:BF364)),  2)</f>
        <v>0</v>
      </c>
      <c r="G34" s="29"/>
      <c r="H34" s="29"/>
      <c r="I34" s="98">
        <v>0.15</v>
      </c>
      <c r="J34" s="97">
        <f>ROUND(((SUM(BF131:BF364))*I34),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ROUND((SUM(BG131:BG364)),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ROUND((SUM(BH131:BH364)),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ROUND((SUM(BI131:BI364)),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211 - Propustek v km 125,823</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J131</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J132</f>
        <v>0</v>
      </c>
      <c r="L97" s="110"/>
    </row>
    <row r="98" spans="1:31" s="10" customFormat="1" ht="19.899999999999999" customHeight="1" x14ac:dyDescent="0.2">
      <c r="B98" s="114"/>
      <c r="D98" s="115" t="s">
        <v>743</v>
      </c>
      <c r="E98" s="116"/>
      <c r="F98" s="116"/>
      <c r="G98" s="116"/>
      <c r="H98" s="116"/>
      <c r="I98" s="116"/>
      <c r="J98" s="117">
        <f>J133</f>
        <v>0</v>
      </c>
      <c r="L98" s="114"/>
    </row>
    <row r="99" spans="1:31" s="10" customFormat="1" ht="19.899999999999999" customHeight="1" x14ac:dyDescent="0.2">
      <c r="B99" s="114"/>
      <c r="D99" s="115" t="s">
        <v>1144</v>
      </c>
      <c r="E99" s="116"/>
      <c r="F99" s="116"/>
      <c r="G99" s="116"/>
      <c r="H99" s="116"/>
      <c r="I99" s="116"/>
      <c r="J99" s="117">
        <f>J161</f>
        <v>0</v>
      </c>
      <c r="L99" s="114"/>
    </row>
    <row r="100" spans="1:31" s="10" customFormat="1" ht="19.899999999999999" customHeight="1" x14ac:dyDescent="0.2">
      <c r="B100" s="114"/>
      <c r="D100" s="115" t="s">
        <v>967</v>
      </c>
      <c r="E100" s="116"/>
      <c r="F100" s="116"/>
      <c r="G100" s="116"/>
      <c r="H100" s="116"/>
      <c r="I100" s="116"/>
      <c r="J100" s="117">
        <f>J174</f>
        <v>0</v>
      </c>
      <c r="L100" s="114"/>
    </row>
    <row r="101" spans="1:31" s="10" customFormat="1" ht="19.899999999999999" customHeight="1" x14ac:dyDescent="0.2">
      <c r="B101" s="114"/>
      <c r="D101" s="115" t="s">
        <v>968</v>
      </c>
      <c r="E101" s="116"/>
      <c r="F101" s="116"/>
      <c r="G101" s="116"/>
      <c r="H101" s="116"/>
      <c r="I101" s="116"/>
      <c r="J101" s="117">
        <f>J194</f>
        <v>0</v>
      </c>
      <c r="L101" s="114"/>
    </row>
    <row r="102" spans="1:31" s="10" customFormat="1" ht="19.899999999999999" customHeight="1" x14ac:dyDescent="0.2">
      <c r="B102" s="114"/>
      <c r="D102" s="115" t="s">
        <v>139</v>
      </c>
      <c r="E102" s="116"/>
      <c r="F102" s="116"/>
      <c r="G102" s="116"/>
      <c r="H102" s="116"/>
      <c r="I102" s="116"/>
      <c r="J102" s="117">
        <f>J204</f>
        <v>0</v>
      </c>
      <c r="L102" s="114"/>
    </row>
    <row r="103" spans="1:31" s="10" customFormat="1" ht="19.899999999999999" customHeight="1" x14ac:dyDescent="0.2">
      <c r="B103" s="114"/>
      <c r="D103" s="115" t="s">
        <v>1145</v>
      </c>
      <c r="E103" s="116"/>
      <c r="F103" s="116"/>
      <c r="G103" s="116"/>
      <c r="H103" s="116"/>
      <c r="I103" s="116"/>
      <c r="J103" s="117">
        <f>J291</f>
        <v>0</v>
      </c>
      <c r="L103" s="114"/>
    </row>
    <row r="104" spans="1:31" s="10" customFormat="1" ht="19.899999999999999" customHeight="1" x14ac:dyDescent="0.2">
      <c r="B104" s="114"/>
      <c r="D104" s="115" t="s">
        <v>744</v>
      </c>
      <c r="E104" s="116"/>
      <c r="F104" s="116"/>
      <c r="G104" s="116"/>
      <c r="H104" s="116"/>
      <c r="I104" s="116"/>
      <c r="J104" s="117">
        <f>J292</f>
        <v>0</v>
      </c>
      <c r="L104" s="114"/>
    </row>
    <row r="105" spans="1:31" s="10" customFormat="1" ht="19.899999999999999" customHeight="1" x14ac:dyDescent="0.2">
      <c r="B105" s="114"/>
      <c r="D105" s="115" t="s">
        <v>969</v>
      </c>
      <c r="E105" s="116"/>
      <c r="F105" s="116"/>
      <c r="G105" s="116"/>
      <c r="H105" s="116"/>
      <c r="I105" s="116"/>
      <c r="J105" s="117">
        <f>J301</f>
        <v>0</v>
      </c>
      <c r="L105" s="114"/>
    </row>
    <row r="106" spans="1:31" s="10" customFormat="1" ht="19.899999999999999" customHeight="1" x14ac:dyDescent="0.2">
      <c r="B106" s="114"/>
      <c r="D106" s="115" t="s">
        <v>1146</v>
      </c>
      <c r="E106" s="116"/>
      <c r="F106" s="116"/>
      <c r="G106" s="116"/>
      <c r="H106" s="116"/>
      <c r="I106" s="116"/>
      <c r="J106" s="117">
        <f>J322</f>
        <v>0</v>
      </c>
      <c r="L106" s="114"/>
    </row>
    <row r="107" spans="1:31" s="9" customFormat="1" ht="24.95" customHeight="1" x14ac:dyDescent="0.2">
      <c r="B107" s="110"/>
      <c r="D107" s="111" t="s">
        <v>1147</v>
      </c>
      <c r="E107" s="112"/>
      <c r="F107" s="112"/>
      <c r="G107" s="112"/>
      <c r="H107" s="112"/>
      <c r="I107" s="112"/>
      <c r="J107" s="113">
        <f>J326</f>
        <v>0</v>
      </c>
      <c r="L107" s="110"/>
    </row>
    <row r="108" spans="1:31" s="10" customFormat="1" ht="19.899999999999999" customHeight="1" x14ac:dyDescent="0.2">
      <c r="B108" s="114"/>
      <c r="D108" s="115" t="s">
        <v>1148</v>
      </c>
      <c r="E108" s="116"/>
      <c r="F108" s="116"/>
      <c r="G108" s="116"/>
      <c r="H108" s="116"/>
      <c r="I108" s="116"/>
      <c r="J108" s="117">
        <f>J327</f>
        <v>0</v>
      </c>
      <c r="L108" s="114"/>
    </row>
    <row r="109" spans="1:31" s="9" customFormat="1" ht="24.95" customHeight="1" x14ac:dyDescent="0.2">
      <c r="B109" s="110"/>
      <c r="D109" s="111" t="s">
        <v>140</v>
      </c>
      <c r="E109" s="112"/>
      <c r="F109" s="112"/>
      <c r="G109" s="112"/>
      <c r="H109" s="112"/>
      <c r="I109" s="112"/>
      <c r="J109" s="113">
        <f>J340</f>
        <v>0</v>
      </c>
      <c r="L109" s="110"/>
    </row>
    <row r="110" spans="1:31" s="9" customFormat="1" ht="24.95" customHeight="1" x14ac:dyDescent="0.2">
      <c r="B110" s="110"/>
      <c r="D110" s="111" t="s">
        <v>141</v>
      </c>
      <c r="E110" s="112"/>
      <c r="F110" s="112"/>
      <c r="G110" s="112"/>
      <c r="H110" s="112"/>
      <c r="I110" s="112"/>
      <c r="J110" s="113">
        <f>J359</f>
        <v>0</v>
      </c>
      <c r="L110" s="110"/>
    </row>
    <row r="111" spans="1:31" s="10" customFormat="1" ht="19.899999999999999" customHeight="1" x14ac:dyDescent="0.2">
      <c r="B111" s="114"/>
      <c r="D111" s="115" t="s">
        <v>970</v>
      </c>
      <c r="E111" s="116"/>
      <c r="F111" s="116"/>
      <c r="G111" s="116"/>
      <c r="H111" s="116"/>
      <c r="I111" s="116"/>
      <c r="J111" s="117">
        <f>J360</f>
        <v>0</v>
      </c>
      <c r="L111" s="114"/>
    </row>
    <row r="112" spans="1:31" s="2" customFormat="1" ht="21.75" customHeight="1" x14ac:dyDescent="0.2">
      <c r="A112" s="29"/>
      <c r="B112" s="30"/>
      <c r="C112" s="29"/>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31" s="2" customFormat="1" ht="6.95" customHeight="1" x14ac:dyDescent="0.2">
      <c r="A113" s="29"/>
      <c r="B113" s="44"/>
      <c r="C113" s="45"/>
      <c r="D113" s="45"/>
      <c r="E113" s="45"/>
      <c r="F113" s="45"/>
      <c r="G113" s="45"/>
      <c r="H113" s="45"/>
      <c r="I113" s="45"/>
      <c r="J113" s="45"/>
      <c r="K113" s="45"/>
      <c r="L113" s="39"/>
      <c r="S113" s="29"/>
      <c r="T113" s="29"/>
      <c r="U113" s="29"/>
      <c r="V113" s="29"/>
      <c r="W113" s="29"/>
      <c r="X113" s="29"/>
      <c r="Y113" s="29"/>
      <c r="Z113" s="29"/>
      <c r="AA113" s="29"/>
      <c r="AB113" s="29"/>
      <c r="AC113" s="29"/>
      <c r="AD113" s="29"/>
      <c r="AE113" s="29"/>
    </row>
    <row r="117" spans="1:31" s="2" customFormat="1" ht="6.95" customHeight="1" x14ac:dyDescent="0.2">
      <c r="A117" s="29"/>
      <c r="B117" s="46"/>
      <c r="C117" s="47"/>
      <c r="D117" s="47"/>
      <c r="E117" s="47"/>
      <c r="F117" s="47"/>
      <c r="G117" s="47"/>
      <c r="H117" s="47"/>
      <c r="I117" s="47"/>
      <c r="J117" s="47"/>
      <c r="K117" s="47"/>
      <c r="L117" s="39"/>
      <c r="S117" s="29"/>
      <c r="T117" s="29"/>
      <c r="U117" s="29"/>
      <c r="V117" s="29"/>
      <c r="W117" s="29"/>
      <c r="X117" s="29"/>
      <c r="Y117" s="29"/>
      <c r="Z117" s="29"/>
      <c r="AA117" s="29"/>
      <c r="AB117" s="29"/>
      <c r="AC117" s="29"/>
      <c r="AD117" s="29"/>
      <c r="AE117" s="29"/>
    </row>
    <row r="118" spans="1:31" s="2" customFormat="1" ht="24.95" customHeight="1" x14ac:dyDescent="0.2">
      <c r="A118" s="29"/>
      <c r="B118" s="30"/>
      <c r="C118" s="21" t="s">
        <v>142</v>
      </c>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31" s="2" customFormat="1" ht="6.9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31" s="2" customFormat="1" ht="12" customHeight="1" x14ac:dyDescent="0.2">
      <c r="A120" s="29"/>
      <c r="B120" s="30"/>
      <c r="C120" s="26" t="s">
        <v>14</v>
      </c>
      <c r="D120" s="29"/>
      <c r="E120" s="29"/>
      <c r="F120" s="29"/>
      <c r="G120" s="29"/>
      <c r="H120" s="29"/>
      <c r="I120" s="29"/>
      <c r="J120" s="29"/>
      <c r="K120" s="29"/>
      <c r="L120" s="39"/>
      <c r="S120" s="29"/>
      <c r="T120" s="29"/>
      <c r="U120" s="29"/>
      <c r="V120" s="29"/>
      <c r="W120" s="29"/>
      <c r="X120" s="29"/>
      <c r="Y120" s="29"/>
      <c r="Z120" s="29"/>
      <c r="AA120" s="29"/>
      <c r="AB120" s="29"/>
      <c r="AC120" s="29"/>
      <c r="AD120" s="29"/>
      <c r="AE120" s="29"/>
    </row>
    <row r="121" spans="1:31" s="2" customFormat="1" ht="16.5" customHeight="1" x14ac:dyDescent="0.2">
      <c r="A121" s="29"/>
      <c r="B121" s="30"/>
      <c r="C121" s="29"/>
      <c r="D121" s="29"/>
      <c r="E121" s="253" t="str">
        <f>E7</f>
        <v>Oprava trati Moravské Bránice – Moravský Krumlov</v>
      </c>
      <c r="F121" s="254"/>
      <c r="G121" s="254"/>
      <c r="H121" s="254"/>
      <c r="I121" s="29"/>
      <c r="J121" s="29"/>
      <c r="K121" s="29"/>
      <c r="L121" s="39"/>
      <c r="S121" s="29"/>
      <c r="T121" s="29"/>
      <c r="U121" s="29"/>
      <c r="V121" s="29"/>
      <c r="W121" s="29"/>
      <c r="X121" s="29"/>
      <c r="Y121" s="29"/>
      <c r="Z121" s="29"/>
      <c r="AA121" s="29"/>
      <c r="AB121" s="29"/>
      <c r="AC121" s="29"/>
      <c r="AD121" s="29"/>
      <c r="AE121" s="29"/>
    </row>
    <row r="122" spans="1:31" s="2" customFormat="1" ht="12" customHeight="1" x14ac:dyDescent="0.2">
      <c r="A122" s="29"/>
      <c r="B122" s="30"/>
      <c r="C122" s="26" t="s">
        <v>131</v>
      </c>
      <c r="D122" s="29"/>
      <c r="E122" s="29"/>
      <c r="F122" s="29"/>
      <c r="G122" s="29"/>
      <c r="H122" s="29"/>
      <c r="I122" s="29"/>
      <c r="J122" s="29"/>
      <c r="K122" s="29"/>
      <c r="L122" s="39"/>
      <c r="S122" s="29"/>
      <c r="T122" s="29"/>
      <c r="U122" s="29"/>
      <c r="V122" s="29"/>
      <c r="W122" s="29"/>
      <c r="X122" s="29"/>
      <c r="Y122" s="29"/>
      <c r="Z122" s="29"/>
      <c r="AA122" s="29"/>
      <c r="AB122" s="29"/>
      <c r="AC122" s="29"/>
      <c r="AD122" s="29"/>
      <c r="AE122" s="29"/>
    </row>
    <row r="123" spans="1:31" s="2" customFormat="1" ht="16.5" customHeight="1" x14ac:dyDescent="0.2">
      <c r="A123" s="29"/>
      <c r="B123" s="30"/>
      <c r="C123" s="29"/>
      <c r="D123" s="29"/>
      <c r="E123" s="247" t="str">
        <f>E9</f>
        <v>SO 211 - Propustek v km 125,823</v>
      </c>
      <c r="F123" s="252"/>
      <c r="G123" s="252"/>
      <c r="H123" s="252"/>
      <c r="I123" s="29"/>
      <c r="J123" s="29"/>
      <c r="K123" s="29"/>
      <c r="L123" s="39"/>
      <c r="S123" s="29"/>
      <c r="T123" s="29"/>
      <c r="U123" s="29"/>
      <c r="V123" s="29"/>
      <c r="W123" s="29"/>
      <c r="X123" s="29"/>
      <c r="Y123" s="29"/>
      <c r="Z123" s="29"/>
      <c r="AA123" s="29"/>
      <c r="AB123" s="29"/>
      <c r="AC123" s="29"/>
      <c r="AD123" s="29"/>
      <c r="AE123" s="29"/>
    </row>
    <row r="124" spans="1:31" s="2" customFormat="1" ht="6.95" customHeight="1" x14ac:dyDescent="0.2">
      <c r="A124" s="29"/>
      <c r="B124" s="30"/>
      <c r="C124" s="29"/>
      <c r="D124" s="29"/>
      <c r="E124" s="29"/>
      <c r="F124" s="29"/>
      <c r="G124" s="29"/>
      <c r="H124" s="29"/>
      <c r="I124" s="29"/>
      <c r="J124" s="29"/>
      <c r="K124" s="29"/>
      <c r="L124" s="39"/>
      <c r="S124" s="29"/>
      <c r="T124" s="29"/>
      <c r="U124" s="29"/>
      <c r="V124" s="29"/>
      <c r="W124" s="29"/>
      <c r="X124" s="29"/>
      <c r="Y124" s="29"/>
      <c r="Z124" s="29"/>
      <c r="AA124" s="29"/>
      <c r="AB124" s="29"/>
      <c r="AC124" s="29"/>
      <c r="AD124" s="29"/>
      <c r="AE124" s="29"/>
    </row>
    <row r="125" spans="1:31" s="2" customFormat="1" ht="12" customHeight="1" x14ac:dyDescent="0.2">
      <c r="A125" s="29"/>
      <c r="B125" s="30"/>
      <c r="C125" s="26" t="s">
        <v>18</v>
      </c>
      <c r="D125" s="29"/>
      <c r="E125" s="29"/>
      <c r="F125" s="24" t="str">
        <f>F12</f>
        <v>Mezistaniční úsek km 128,431 – 122,460</v>
      </c>
      <c r="G125" s="29"/>
      <c r="H125" s="29"/>
      <c r="I125" s="26" t="s">
        <v>20</v>
      </c>
      <c r="J125" s="52" t="str">
        <f>IF(J12="","",J12)</f>
        <v>11. 2. 2021</v>
      </c>
      <c r="K125" s="29"/>
      <c r="L125" s="39"/>
      <c r="S125" s="29"/>
      <c r="T125" s="29"/>
      <c r="U125" s="29"/>
      <c r="V125" s="29"/>
      <c r="W125" s="29"/>
      <c r="X125" s="29"/>
      <c r="Y125" s="29"/>
      <c r="Z125" s="29"/>
      <c r="AA125" s="29"/>
      <c r="AB125" s="29"/>
      <c r="AC125" s="29"/>
      <c r="AD125" s="29"/>
      <c r="AE125" s="29"/>
    </row>
    <row r="126" spans="1:31" s="2" customFormat="1" ht="6.95" customHeight="1" x14ac:dyDescent="0.2">
      <c r="A126" s="29"/>
      <c r="B126" s="30"/>
      <c r="C126" s="29"/>
      <c r="D126" s="29"/>
      <c r="E126" s="29"/>
      <c r="F126" s="29"/>
      <c r="G126" s="29"/>
      <c r="H126" s="29"/>
      <c r="I126" s="29"/>
      <c r="J126" s="29"/>
      <c r="K126" s="29"/>
      <c r="L126" s="39"/>
      <c r="S126" s="29"/>
      <c r="T126" s="29"/>
      <c r="U126" s="29"/>
      <c r="V126" s="29"/>
      <c r="W126" s="29"/>
      <c r="X126" s="29"/>
      <c r="Y126" s="29"/>
      <c r="Z126" s="29"/>
      <c r="AA126" s="29"/>
      <c r="AB126" s="29"/>
      <c r="AC126" s="29"/>
      <c r="AD126" s="29"/>
      <c r="AE126" s="29"/>
    </row>
    <row r="127" spans="1:31" s="2" customFormat="1" ht="25.7" customHeight="1" x14ac:dyDescent="0.2">
      <c r="A127" s="29"/>
      <c r="B127" s="30"/>
      <c r="C127" s="26" t="s">
        <v>22</v>
      </c>
      <c r="D127" s="29"/>
      <c r="E127" s="29"/>
      <c r="F127" s="24" t="str">
        <f>E15</f>
        <v>SPRÁVA ŽELEZNIC, STÁTNÍ ORGANIZACE</v>
      </c>
      <c r="G127" s="29"/>
      <c r="H127" s="29"/>
      <c r="I127" s="26" t="s">
        <v>28</v>
      </c>
      <c r="J127" s="27" t="str">
        <f>E21</f>
        <v>Dopravní projektování spol. s r.o.</v>
      </c>
      <c r="K127" s="29"/>
      <c r="L127" s="39"/>
      <c r="S127" s="29"/>
      <c r="T127" s="29"/>
      <c r="U127" s="29"/>
      <c r="V127" s="29"/>
      <c r="W127" s="29"/>
      <c r="X127" s="29"/>
      <c r="Y127" s="29"/>
      <c r="Z127" s="29"/>
      <c r="AA127" s="29"/>
      <c r="AB127" s="29"/>
      <c r="AC127" s="29"/>
      <c r="AD127" s="29"/>
      <c r="AE127" s="29"/>
    </row>
    <row r="128" spans="1:31" s="2" customFormat="1" ht="25.7" customHeight="1" x14ac:dyDescent="0.2">
      <c r="A128" s="29"/>
      <c r="B128" s="30"/>
      <c r="C128" s="26" t="s">
        <v>26</v>
      </c>
      <c r="D128" s="29"/>
      <c r="E128" s="29"/>
      <c r="F128" s="24" t="str">
        <f>IF(E18="","",E18)</f>
        <v xml:space="preserve"> </v>
      </c>
      <c r="G128" s="29"/>
      <c r="H128" s="29"/>
      <c r="I128" s="26" t="s">
        <v>30</v>
      </c>
      <c r="J128" s="27" t="str">
        <f>E24</f>
        <v>Dopravní projektování spol. s r.o.</v>
      </c>
      <c r="K128" s="29"/>
      <c r="L128" s="39"/>
      <c r="S128" s="29"/>
      <c r="T128" s="29"/>
      <c r="U128" s="29"/>
      <c r="V128" s="29"/>
      <c r="W128" s="29"/>
      <c r="X128" s="29"/>
      <c r="Y128" s="29"/>
      <c r="Z128" s="29"/>
      <c r="AA128" s="29"/>
      <c r="AB128" s="29"/>
      <c r="AC128" s="29"/>
      <c r="AD128" s="29"/>
      <c r="AE128" s="29"/>
    </row>
    <row r="129" spans="1:65" s="2" customFormat="1" ht="10.35" customHeight="1" x14ac:dyDescent="0.2">
      <c r="A129" s="29"/>
      <c r="B129" s="30"/>
      <c r="C129" s="29"/>
      <c r="D129" s="29"/>
      <c r="E129" s="29"/>
      <c r="F129" s="29"/>
      <c r="G129" s="29"/>
      <c r="H129" s="29"/>
      <c r="I129" s="29"/>
      <c r="J129" s="29"/>
      <c r="K129" s="29"/>
      <c r="L129" s="39"/>
      <c r="S129" s="29"/>
      <c r="T129" s="29"/>
      <c r="U129" s="29"/>
      <c r="V129" s="29"/>
      <c r="W129" s="29"/>
      <c r="X129" s="29"/>
      <c r="Y129" s="29"/>
      <c r="Z129" s="29"/>
      <c r="AA129" s="29"/>
      <c r="AB129" s="29"/>
      <c r="AC129" s="29"/>
      <c r="AD129" s="29"/>
      <c r="AE129" s="29"/>
    </row>
    <row r="130" spans="1:65" s="11" customFormat="1" ht="29.25" customHeight="1" x14ac:dyDescent="0.2">
      <c r="A130" s="118"/>
      <c r="B130" s="119"/>
      <c r="C130" s="120" t="s">
        <v>143</v>
      </c>
      <c r="D130" s="121" t="s">
        <v>57</v>
      </c>
      <c r="E130" s="121" t="s">
        <v>53</v>
      </c>
      <c r="F130" s="121" t="s">
        <v>54</v>
      </c>
      <c r="G130" s="121" t="s">
        <v>144</v>
      </c>
      <c r="H130" s="121" t="s">
        <v>145</v>
      </c>
      <c r="I130" s="121" t="s">
        <v>146</v>
      </c>
      <c r="J130" s="121" t="s">
        <v>135</v>
      </c>
      <c r="K130" s="122" t="s">
        <v>147</v>
      </c>
      <c r="L130" s="123"/>
      <c r="M130" s="59" t="s">
        <v>1</v>
      </c>
      <c r="N130" s="60" t="s">
        <v>36</v>
      </c>
      <c r="O130" s="60" t="s">
        <v>148</v>
      </c>
      <c r="P130" s="60" t="s">
        <v>149</v>
      </c>
      <c r="Q130" s="60" t="s">
        <v>150</v>
      </c>
      <c r="R130" s="60" t="s">
        <v>151</v>
      </c>
      <c r="S130" s="60" t="s">
        <v>152</v>
      </c>
      <c r="T130" s="61" t="s">
        <v>153</v>
      </c>
      <c r="U130" s="118"/>
      <c r="V130" s="118"/>
      <c r="W130" s="118"/>
      <c r="X130" s="118"/>
      <c r="Y130" s="118"/>
      <c r="Z130" s="118"/>
      <c r="AA130" s="118"/>
      <c r="AB130" s="118"/>
      <c r="AC130" s="118"/>
      <c r="AD130" s="118"/>
      <c r="AE130" s="118"/>
    </row>
    <row r="131" spans="1:65" s="2" customFormat="1" ht="22.9" customHeight="1" x14ac:dyDescent="0.25">
      <c r="A131" s="29"/>
      <c r="B131" s="30"/>
      <c r="C131" s="66" t="s">
        <v>154</v>
      </c>
      <c r="D131" s="29"/>
      <c r="E131" s="29"/>
      <c r="F131" s="29"/>
      <c r="G131" s="29"/>
      <c r="H131" s="29"/>
      <c r="I131" s="29"/>
      <c r="J131" s="124">
        <f>BK131</f>
        <v>0</v>
      </c>
      <c r="K131" s="29"/>
      <c r="L131" s="30"/>
      <c r="M131" s="62"/>
      <c r="N131" s="53"/>
      <c r="O131" s="63"/>
      <c r="P131" s="125">
        <f>P132+P326+P340+P359</f>
        <v>544.41319699999997</v>
      </c>
      <c r="Q131" s="63"/>
      <c r="R131" s="125">
        <f>R132+R326+R340+R359</f>
        <v>231.18505185999999</v>
      </c>
      <c r="S131" s="63"/>
      <c r="T131" s="126">
        <f>T132+T326+T340+T359</f>
        <v>93.430800000000005</v>
      </c>
      <c r="U131" s="29"/>
      <c r="V131" s="29"/>
      <c r="W131" s="29"/>
      <c r="X131" s="29"/>
      <c r="Y131" s="29"/>
      <c r="Z131" s="29"/>
      <c r="AA131" s="29"/>
      <c r="AB131" s="29"/>
      <c r="AC131" s="29"/>
      <c r="AD131" s="29"/>
      <c r="AE131" s="29"/>
      <c r="AT131" s="17" t="s">
        <v>71</v>
      </c>
      <c r="AU131" s="17" t="s">
        <v>137</v>
      </c>
      <c r="BK131" s="127">
        <f>BK132+BK326+BK340+BK359</f>
        <v>0</v>
      </c>
    </row>
    <row r="132" spans="1:65" s="12" customFormat="1" ht="25.9" customHeight="1" x14ac:dyDescent="0.2">
      <c r="B132" s="128"/>
      <c r="D132" s="129" t="s">
        <v>71</v>
      </c>
      <c r="E132" s="130" t="s">
        <v>155</v>
      </c>
      <c r="F132" s="130" t="s">
        <v>156</v>
      </c>
      <c r="J132" s="131">
        <f>BK132</f>
        <v>0</v>
      </c>
      <c r="L132" s="128"/>
      <c r="M132" s="132"/>
      <c r="N132" s="133"/>
      <c r="O132" s="133"/>
      <c r="P132" s="134">
        <f>P133+P161+P174+P194+P204+P291+P292+P301+P322</f>
        <v>539.63329699999997</v>
      </c>
      <c r="Q132" s="133"/>
      <c r="R132" s="134">
        <f>R133+R161+R174+R194+R204+R291+R292+R301+R322</f>
        <v>231.15105186</v>
      </c>
      <c r="S132" s="133"/>
      <c r="T132" s="135">
        <f>T133+T161+T174+T194+T204+T291+T292+T301+T322</f>
        <v>93.430800000000005</v>
      </c>
      <c r="AR132" s="129" t="s">
        <v>80</v>
      </c>
      <c r="AT132" s="136" t="s">
        <v>71</v>
      </c>
      <c r="AU132" s="136" t="s">
        <v>72</v>
      </c>
      <c r="AY132" s="129" t="s">
        <v>157</v>
      </c>
      <c r="BK132" s="137">
        <f>BK133+BK161+BK174+BK194+BK204+BK291+BK292+BK301+BK322</f>
        <v>0</v>
      </c>
    </row>
    <row r="133" spans="1:65" s="12" customFormat="1" ht="22.9" customHeight="1" x14ac:dyDescent="0.2">
      <c r="B133" s="128"/>
      <c r="D133" s="129" t="s">
        <v>71</v>
      </c>
      <c r="E133" s="138" t="s">
        <v>80</v>
      </c>
      <c r="F133" s="138" t="s">
        <v>745</v>
      </c>
      <c r="J133" s="139">
        <f>BK133</f>
        <v>0</v>
      </c>
      <c r="L133" s="128"/>
      <c r="M133" s="132"/>
      <c r="N133" s="133"/>
      <c r="O133" s="133"/>
      <c r="P133" s="134">
        <f>SUM(P134:P160)</f>
        <v>76.910404999999997</v>
      </c>
      <c r="Q133" s="133"/>
      <c r="R133" s="134">
        <f>SUM(R134:R160)</f>
        <v>5.0400000000000002E-3</v>
      </c>
      <c r="S133" s="133"/>
      <c r="T133" s="135">
        <f>SUM(T134:T160)</f>
        <v>10.8</v>
      </c>
      <c r="AR133" s="129" t="s">
        <v>80</v>
      </c>
      <c r="AT133" s="136" t="s">
        <v>71</v>
      </c>
      <c r="AU133" s="136" t="s">
        <v>80</v>
      </c>
      <c r="AY133" s="129" t="s">
        <v>157</v>
      </c>
      <c r="BK133" s="137">
        <f>SUM(BK134:BK160)</f>
        <v>0</v>
      </c>
    </row>
    <row r="134" spans="1:65" s="2" customFormat="1" ht="48" x14ac:dyDescent="0.2">
      <c r="A134" s="29"/>
      <c r="B134" s="140"/>
      <c r="C134" s="141" t="s">
        <v>80</v>
      </c>
      <c r="D134" s="141" t="s">
        <v>160</v>
      </c>
      <c r="E134" s="142" t="s">
        <v>1149</v>
      </c>
      <c r="F134" s="143" t="s">
        <v>1150</v>
      </c>
      <c r="G134" s="144" t="s">
        <v>163</v>
      </c>
      <c r="H134" s="145">
        <v>6</v>
      </c>
      <c r="I134" s="146"/>
      <c r="J134" s="146">
        <f>ROUND(I134*H134,2)</f>
        <v>0</v>
      </c>
      <c r="K134" s="143" t="s">
        <v>1</v>
      </c>
      <c r="L134" s="30"/>
      <c r="M134" s="147" t="s">
        <v>1</v>
      </c>
      <c r="N134" s="148" t="s">
        <v>37</v>
      </c>
      <c r="O134" s="149">
        <v>2.1309999999999998</v>
      </c>
      <c r="P134" s="149">
        <f>O134*H134</f>
        <v>12.785999999999998</v>
      </c>
      <c r="Q134" s="149">
        <v>0</v>
      </c>
      <c r="R134" s="149">
        <f>Q134*H134</f>
        <v>0</v>
      </c>
      <c r="S134" s="149">
        <v>1.8</v>
      </c>
      <c r="T134" s="150">
        <f>S134*H134</f>
        <v>10.8</v>
      </c>
      <c r="U134" s="29"/>
      <c r="V134" s="29"/>
      <c r="W134" s="29"/>
      <c r="X134" s="29"/>
      <c r="Y134" s="29"/>
      <c r="Z134" s="29"/>
      <c r="AA134" s="29"/>
      <c r="AB134" s="29"/>
      <c r="AC134" s="29"/>
      <c r="AD134" s="29"/>
      <c r="AE134" s="29"/>
      <c r="AR134" s="151" t="s">
        <v>165</v>
      </c>
      <c r="AT134" s="151" t="s">
        <v>160</v>
      </c>
      <c r="AU134" s="151" t="s">
        <v>82</v>
      </c>
      <c r="AY134" s="17" t="s">
        <v>157</v>
      </c>
      <c r="BE134" s="152">
        <f>IF(N134="základní",J134,0)</f>
        <v>0</v>
      </c>
      <c r="BF134" s="152">
        <f>IF(N134="snížená",J134,0)</f>
        <v>0</v>
      </c>
      <c r="BG134" s="152">
        <f>IF(N134="zákl. přenesená",J134,0)</f>
        <v>0</v>
      </c>
      <c r="BH134" s="152">
        <f>IF(N134="sníž. přenesená",J134,0)</f>
        <v>0</v>
      </c>
      <c r="BI134" s="152">
        <f>IF(N134="nulová",J134,0)</f>
        <v>0</v>
      </c>
      <c r="BJ134" s="17" t="s">
        <v>80</v>
      </c>
      <c r="BK134" s="152">
        <f>ROUND(I134*H134,2)</f>
        <v>0</v>
      </c>
      <c r="BL134" s="17" t="s">
        <v>165</v>
      </c>
      <c r="BM134" s="151" t="s">
        <v>1151</v>
      </c>
    </row>
    <row r="135" spans="1:65" s="2" customFormat="1" ht="331.5" x14ac:dyDescent="0.2">
      <c r="A135" s="29"/>
      <c r="B135" s="30"/>
      <c r="C135" s="29"/>
      <c r="D135" s="153" t="s">
        <v>167</v>
      </c>
      <c r="E135" s="29"/>
      <c r="F135" s="154" t="s">
        <v>1152</v>
      </c>
      <c r="G135" s="29"/>
      <c r="H135" s="29"/>
      <c r="I135" s="29"/>
      <c r="J135" s="29"/>
      <c r="K135" s="29"/>
      <c r="L135" s="30"/>
      <c r="M135" s="155"/>
      <c r="N135" s="156"/>
      <c r="O135" s="55"/>
      <c r="P135" s="55"/>
      <c r="Q135" s="55"/>
      <c r="R135" s="55"/>
      <c r="S135" s="55"/>
      <c r="T135" s="56"/>
      <c r="U135" s="29"/>
      <c r="V135" s="29"/>
      <c r="W135" s="29"/>
      <c r="X135" s="29"/>
      <c r="Y135" s="29"/>
      <c r="Z135" s="29"/>
      <c r="AA135" s="29"/>
      <c r="AB135" s="29"/>
      <c r="AC135" s="29"/>
      <c r="AD135" s="29"/>
      <c r="AE135" s="29"/>
      <c r="AT135" s="17" t="s">
        <v>167</v>
      </c>
      <c r="AU135" s="17" t="s">
        <v>82</v>
      </c>
    </row>
    <row r="136" spans="1:65" s="14" customFormat="1" x14ac:dyDescent="0.2">
      <c r="B136" s="163"/>
      <c r="D136" s="153" t="s">
        <v>169</v>
      </c>
      <c r="E136" s="164" t="s">
        <v>1</v>
      </c>
      <c r="F136" s="165" t="s">
        <v>1153</v>
      </c>
      <c r="H136" s="166">
        <v>6</v>
      </c>
      <c r="L136" s="163"/>
      <c r="M136" s="167"/>
      <c r="N136" s="168"/>
      <c r="O136" s="168"/>
      <c r="P136" s="168"/>
      <c r="Q136" s="168"/>
      <c r="R136" s="168"/>
      <c r="S136" s="168"/>
      <c r="T136" s="169"/>
      <c r="AT136" s="164" t="s">
        <v>169</v>
      </c>
      <c r="AU136" s="164" t="s">
        <v>82</v>
      </c>
      <c r="AV136" s="14" t="s">
        <v>82</v>
      </c>
      <c r="AW136" s="14" t="s">
        <v>171</v>
      </c>
      <c r="AX136" s="14" t="s">
        <v>80</v>
      </c>
      <c r="AY136" s="164" t="s">
        <v>157</v>
      </c>
    </row>
    <row r="137" spans="1:65" s="2" customFormat="1" ht="24" x14ac:dyDescent="0.2">
      <c r="A137" s="29"/>
      <c r="B137" s="140"/>
      <c r="C137" s="141" t="s">
        <v>82</v>
      </c>
      <c r="D137" s="141" t="s">
        <v>160</v>
      </c>
      <c r="E137" s="142" t="s">
        <v>1154</v>
      </c>
      <c r="F137" s="143" t="s">
        <v>1155</v>
      </c>
      <c r="G137" s="144" t="s">
        <v>1156</v>
      </c>
      <c r="H137" s="145">
        <v>168</v>
      </c>
      <c r="I137" s="146"/>
      <c r="J137" s="146">
        <f>ROUND(I137*H137,2)</f>
        <v>0</v>
      </c>
      <c r="K137" s="143" t="s">
        <v>164</v>
      </c>
      <c r="L137" s="30"/>
      <c r="M137" s="147" t="s">
        <v>1</v>
      </c>
      <c r="N137" s="148" t="s">
        <v>37</v>
      </c>
      <c r="O137" s="149">
        <v>0.184</v>
      </c>
      <c r="P137" s="149">
        <f>O137*H137</f>
        <v>30.911999999999999</v>
      </c>
      <c r="Q137" s="149">
        <v>3.0000000000000001E-5</v>
      </c>
      <c r="R137" s="149">
        <f>Q137*H137</f>
        <v>5.0400000000000002E-3</v>
      </c>
      <c r="S137" s="149">
        <v>0</v>
      </c>
      <c r="T137" s="150">
        <f>S137*H137</f>
        <v>0</v>
      </c>
      <c r="U137" s="29"/>
      <c r="V137" s="29"/>
      <c r="W137" s="29"/>
      <c r="X137" s="29"/>
      <c r="Y137" s="29"/>
      <c r="Z137" s="29"/>
      <c r="AA137" s="29"/>
      <c r="AB137" s="29"/>
      <c r="AC137" s="29"/>
      <c r="AD137" s="29"/>
      <c r="AE137" s="29"/>
      <c r="AR137" s="151" t="s">
        <v>165</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1157</v>
      </c>
    </row>
    <row r="138" spans="1:65" s="2" customFormat="1" ht="234" x14ac:dyDescent="0.2">
      <c r="A138" s="29"/>
      <c r="B138" s="30"/>
      <c r="C138" s="29"/>
      <c r="D138" s="153" t="s">
        <v>167</v>
      </c>
      <c r="E138" s="29"/>
      <c r="F138" s="154" t="s">
        <v>1158</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14" customFormat="1" x14ac:dyDescent="0.2">
      <c r="B139" s="163"/>
      <c r="D139" s="153" t="s">
        <v>169</v>
      </c>
      <c r="E139" s="164" t="s">
        <v>1</v>
      </c>
      <c r="F139" s="165" t="s">
        <v>1159</v>
      </c>
      <c r="H139" s="166">
        <v>168</v>
      </c>
      <c r="L139" s="163"/>
      <c r="M139" s="167"/>
      <c r="N139" s="168"/>
      <c r="O139" s="168"/>
      <c r="P139" s="168"/>
      <c r="Q139" s="168"/>
      <c r="R139" s="168"/>
      <c r="S139" s="168"/>
      <c r="T139" s="169"/>
      <c r="AT139" s="164" t="s">
        <v>169</v>
      </c>
      <c r="AU139" s="164" t="s">
        <v>82</v>
      </c>
      <c r="AV139" s="14" t="s">
        <v>82</v>
      </c>
      <c r="AW139" s="14" t="s">
        <v>171</v>
      </c>
      <c r="AX139" s="14" t="s">
        <v>80</v>
      </c>
      <c r="AY139" s="164" t="s">
        <v>157</v>
      </c>
    </row>
    <row r="140" spans="1:65" s="2" customFormat="1" ht="36" x14ac:dyDescent="0.2">
      <c r="A140" s="29"/>
      <c r="B140" s="140"/>
      <c r="C140" s="141" t="s">
        <v>182</v>
      </c>
      <c r="D140" s="141" t="s">
        <v>160</v>
      </c>
      <c r="E140" s="142" t="s">
        <v>1160</v>
      </c>
      <c r="F140" s="143" t="s">
        <v>1161</v>
      </c>
      <c r="G140" s="144" t="s">
        <v>1162</v>
      </c>
      <c r="H140" s="145">
        <v>7</v>
      </c>
      <c r="I140" s="146"/>
      <c r="J140" s="146">
        <f>ROUND(I140*H140,2)</f>
        <v>0</v>
      </c>
      <c r="K140" s="143" t="s">
        <v>164</v>
      </c>
      <c r="L140" s="30"/>
      <c r="M140" s="147" t="s">
        <v>1</v>
      </c>
      <c r="N140" s="148" t="s">
        <v>37</v>
      </c>
      <c r="O140" s="149">
        <v>0</v>
      </c>
      <c r="P140" s="149">
        <f>O140*H140</f>
        <v>0</v>
      </c>
      <c r="Q140" s="149">
        <v>0</v>
      </c>
      <c r="R140" s="149">
        <f>Q140*H140</f>
        <v>0</v>
      </c>
      <c r="S140" s="149">
        <v>0</v>
      </c>
      <c r="T140" s="150">
        <f>S140*H140</f>
        <v>0</v>
      </c>
      <c r="U140" s="29"/>
      <c r="V140" s="29"/>
      <c r="W140" s="29"/>
      <c r="X140" s="29"/>
      <c r="Y140" s="29"/>
      <c r="Z140" s="29"/>
      <c r="AA140" s="29"/>
      <c r="AB140" s="29"/>
      <c r="AC140" s="29"/>
      <c r="AD140" s="29"/>
      <c r="AE140" s="29"/>
      <c r="AR140" s="151" t="s">
        <v>165</v>
      </c>
      <c r="AT140" s="151" t="s">
        <v>160</v>
      </c>
      <c r="AU140" s="151" t="s">
        <v>82</v>
      </c>
      <c r="AY140" s="17" t="s">
        <v>157</v>
      </c>
      <c r="BE140" s="152">
        <f>IF(N140="základní",J140,0)</f>
        <v>0</v>
      </c>
      <c r="BF140" s="152">
        <f>IF(N140="snížená",J140,0)</f>
        <v>0</v>
      </c>
      <c r="BG140" s="152">
        <f>IF(N140="zákl. přenesená",J140,0)</f>
        <v>0</v>
      </c>
      <c r="BH140" s="152">
        <f>IF(N140="sníž. přenesená",J140,0)</f>
        <v>0</v>
      </c>
      <c r="BI140" s="152">
        <f>IF(N140="nulová",J140,0)</f>
        <v>0</v>
      </c>
      <c r="BJ140" s="17" t="s">
        <v>80</v>
      </c>
      <c r="BK140" s="152">
        <f>ROUND(I140*H140,2)</f>
        <v>0</v>
      </c>
      <c r="BL140" s="17" t="s">
        <v>165</v>
      </c>
      <c r="BM140" s="151" t="s">
        <v>1163</v>
      </c>
    </row>
    <row r="141" spans="1:65" s="2" customFormat="1" ht="165.75" x14ac:dyDescent="0.2">
      <c r="A141" s="29"/>
      <c r="B141" s="30"/>
      <c r="C141" s="29"/>
      <c r="D141" s="153" t="s">
        <v>167</v>
      </c>
      <c r="E141" s="29"/>
      <c r="F141" s="154" t="s">
        <v>1164</v>
      </c>
      <c r="G141" s="29"/>
      <c r="H141" s="29"/>
      <c r="I141" s="29"/>
      <c r="J141" s="29"/>
      <c r="K141" s="29"/>
      <c r="L141" s="30"/>
      <c r="M141" s="155"/>
      <c r="N141" s="156"/>
      <c r="O141" s="55"/>
      <c r="P141" s="55"/>
      <c r="Q141" s="55"/>
      <c r="R141" s="55"/>
      <c r="S141" s="55"/>
      <c r="T141" s="56"/>
      <c r="U141" s="29"/>
      <c r="V141" s="29"/>
      <c r="W141" s="29"/>
      <c r="X141" s="29"/>
      <c r="Y141" s="29"/>
      <c r="Z141" s="29"/>
      <c r="AA141" s="29"/>
      <c r="AB141" s="29"/>
      <c r="AC141" s="29"/>
      <c r="AD141" s="29"/>
      <c r="AE141" s="29"/>
      <c r="AT141" s="17" t="s">
        <v>167</v>
      </c>
      <c r="AU141" s="17" t="s">
        <v>82</v>
      </c>
    </row>
    <row r="142" spans="1:65" s="14" customFormat="1" x14ac:dyDescent="0.2">
      <c r="B142" s="163"/>
      <c r="D142" s="153" t="s">
        <v>169</v>
      </c>
      <c r="E142" s="164" t="s">
        <v>1</v>
      </c>
      <c r="F142" s="165" t="s">
        <v>212</v>
      </c>
      <c r="H142" s="166">
        <v>7</v>
      </c>
      <c r="L142" s="163"/>
      <c r="M142" s="167"/>
      <c r="N142" s="168"/>
      <c r="O142" s="168"/>
      <c r="P142" s="168"/>
      <c r="Q142" s="168"/>
      <c r="R142" s="168"/>
      <c r="S142" s="168"/>
      <c r="T142" s="169"/>
      <c r="AT142" s="164" t="s">
        <v>169</v>
      </c>
      <c r="AU142" s="164" t="s">
        <v>82</v>
      </c>
      <c r="AV142" s="14" t="s">
        <v>82</v>
      </c>
      <c r="AW142" s="14" t="s">
        <v>171</v>
      </c>
      <c r="AX142" s="14" t="s">
        <v>80</v>
      </c>
      <c r="AY142" s="164" t="s">
        <v>157</v>
      </c>
    </row>
    <row r="143" spans="1:65" s="2" customFormat="1" ht="48" x14ac:dyDescent="0.2">
      <c r="A143" s="29"/>
      <c r="B143" s="140"/>
      <c r="C143" s="141" t="s">
        <v>165</v>
      </c>
      <c r="D143" s="141" t="s">
        <v>160</v>
      </c>
      <c r="E143" s="142" t="s">
        <v>1165</v>
      </c>
      <c r="F143" s="143" t="s">
        <v>1166</v>
      </c>
      <c r="G143" s="144" t="s">
        <v>163</v>
      </c>
      <c r="H143" s="145">
        <v>34.549999999999997</v>
      </c>
      <c r="I143" s="146"/>
      <c r="J143" s="146">
        <f>ROUND(I143*H143,2)</f>
        <v>0</v>
      </c>
      <c r="K143" s="143" t="s">
        <v>164</v>
      </c>
      <c r="L143" s="30"/>
      <c r="M143" s="147" t="s">
        <v>1</v>
      </c>
      <c r="N143" s="148" t="s">
        <v>37</v>
      </c>
      <c r="O143" s="149">
        <v>0.25900000000000001</v>
      </c>
      <c r="P143" s="149">
        <f>O143*H143</f>
        <v>8.9484499999999993</v>
      </c>
      <c r="Q143" s="149">
        <v>0</v>
      </c>
      <c r="R143" s="149">
        <f>Q143*H143</f>
        <v>0</v>
      </c>
      <c r="S143" s="149">
        <v>0</v>
      </c>
      <c r="T143" s="150">
        <f>S143*H143</f>
        <v>0</v>
      </c>
      <c r="U143" s="29"/>
      <c r="V143" s="29"/>
      <c r="W143" s="29"/>
      <c r="X143" s="29"/>
      <c r="Y143" s="29"/>
      <c r="Z143" s="29"/>
      <c r="AA143" s="29"/>
      <c r="AB143" s="29"/>
      <c r="AC143" s="29"/>
      <c r="AD143" s="29"/>
      <c r="AE143" s="29"/>
      <c r="AR143" s="151" t="s">
        <v>165</v>
      </c>
      <c r="AT143" s="151" t="s">
        <v>160</v>
      </c>
      <c r="AU143" s="151" t="s">
        <v>82</v>
      </c>
      <c r="AY143" s="17" t="s">
        <v>157</v>
      </c>
      <c r="BE143" s="152">
        <f>IF(N143="základní",J143,0)</f>
        <v>0</v>
      </c>
      <c r="BF143" s="152">
        <f>IF(N143="snížená",J143,0)</f>
        <v>0</v>
      </c>
      <c r="BG143" s="152">
        <f>IF(N143="zákl. přenesená",J143,0)</f>
        <v>0</v>
      </c>
      <c r="BH143" s="152">
        <f>IF(N143="sníž. přenesená",J143,0)</f>
        <v>0</v>
      </c>
      <c r="BI143" s="152">
        <f>IF(N143="nulová",J143,0)</f>
        <v>0</v>
      </c>
      <c r="BJ143" s="17" t="s">
        <v>80</v>
      </c>
      <c r="BK143" s="152">
        <f>ROUND(I143*H143,2)</f>
        <v>0</v>
      </c>
      <c r="BL143" s="17" t="s">
        <v>165</v>
      </c>
      <c r="BM143" s="151" t="s">
        <v>1167</v>
      </c>
    </row>
    <row r="144" spans="1:65" s="2" customFormat="1" ht="58.5" x14ac:dyDescent="0.2">
      <c r="A144" s="29"/>
      <c r="B144" s="30"/>
      <c r="C144" s="29"/>
      <c r="D144" s="153" t="s">
        <v>167</v>
      </c>
      <c r="E144" s="29"/>
      <c r="F144" s="154" t="s">
        <v>1168</v>
      </c>
      <c r="G144" s="29"/>
      <c r="H144" s="29"/>
      <c r="I144" s="29"/>
      <c r="J144" s="29"/>
      <c r="K144" s="29"/>
      <c r="L144" s="30"/>
      <c r="M144" s="155"/>
      <c r="N144" s="156"/>
      <c r="O144" s="55"/>
      <c r="P144" s="55"/>
      <c r="Q144" s="55"/>
      <c r="R144" s="55"/>
      <c r="S144" s="55"/>
      <c r="T144" s="56"/>
      <c r="U144" s="29"/>
      <c r="V144" s="29"/>
      <c r="W144" s="29"/>
      <c r="X144" s="29"/>
      <c r="Y144" s="29"/>
      <c r="Z144" s="29"/>
      <c r="AA144" s="29"/>
      <c r="AB144" s="29"/>
      <c r="AC144" s="29"/>
      <c r="AD144" s="29"/>
      <c r="AE144" s="29"/>
      <c r="AT144" s="17" t="s">
        <v>167</v>
      </c>
      <c r="AU144" s="17" t="s">
        <v>82</v>
      </c>
    </row>
    <row r="145" spans="1:65" s="14" customFormat="1" x14ac:dyDescent="0.2">
      <c r="B145" s="163"/>
      <c r="D145" s="153" t="s">
        <v>169</v>
      </c>
      <c r="E145" s="164" t="s">
        <v>1</v>
      </c>
      <c r="F145" s="165" t="s">
        <v>1169</v>
      </c>
      <c r="H145" s="166">
        <v>34.549900000000001</v>
      </c>
      <c r="L145" s="163"/>
      <c r="M145" s="167"/>
      <c r="N145" s="168"/>
      <c r="O145" s="168"/>
      <c r="P145" s="168"/>
      <c r="Q145" s="168"/>
      <c r="R145" s="168"/>
      <c r="S145" s="168"/>
      <c r="T145" s="169"/>
      <c r="AT145" s="164" t="s">
        <v>169</v>
      </c>
      <c r="AU145" s="164" t="s">
        <v>82</v>
      </c>
      <c r="AV145" s="14" t="s">
        <v>82</v>
      </c>
      <c r="AW145" s="14" t="s">
        <v>171</v>
      </c>
      <c r="AX145" s="14" t="s">
        <v>80</v>
      </c>
      <c r="AY145" s="164" t="s">
        <v>157</v>
      </c>
    </row>
    <row r="146" spans="1:65" s="2" customFormat="1" ht="44.25" customHeight="1" x14ac:dyDescent="0.2">
      <c r="A146" s="29"/>
      <c r="B146" s="140"/>
      <c r="C146" s="141" t="s">
        <v>158</v>
      </c>
      <c r="D146" s="141" t="s">
        <v>160</v>
      </c>
      <c r="E146" s="142" t="s">
        <v>1170</v>
      </c>
      <c r="F146" s="143" t="s">
        <v>1171</v>
      </c>
      <c r="G146" s="144" t="s">
        <v>163</v>
      </c>
      <c r="H146" s="145">
        <v>5.0229999999999997</v>
      </c>
      <c r="I146" s="146"/>
      <c r="J146" s="146">
        <f>ROUND(I146*H146,2)</f>
        <v>0</v>
      </c>
      <c r="K146" s="143" t="s">
        <v>164</v>
      </c>
      <c r="L146" s="30"/>
      <c r="M146" s="147" t="s">
        <v>1</v>
      </c>
      <c r="N146" s="148" t="s">
        <v>37</v>
      </c>
      <c r="O146" s="149">
        <v>0.96699999999999997</v>
      </c>
      <c r="P146" s="149">
        <f>O146*H146</f>
        <v>4.8572409999999993</v>
      </c>
      <c r="Q146" s="149">
        <v>0</v>
      </c>
      <c r="R146" s="149">
        <f>Q146*H146</f>
        <v>0</v>
      </c>
      <c r="S146" s="149">
        <v>0</v>
      </c>
      <c r="T146" s="150">
        <f>S146*H146</f>
        <v>0</v>
      </c>
      <c r="U146" s="29"/>
      <c r="V146" s="29"/>
      <c r="W146" s="29"/>
      <c r="X146" s="29"/>
      <c r="Y146" s="29"/>
      <c r="Z146" s="29"/>
      <c r="AA146" s="29"/>
      <c r="AB146" s="29"/>
      <c r="AC146" s="29"/>
      <c r="AD146" s="29"/>
      <c r="AE146" s="29"/>
      <c r="AR146" s="151" t="s">
        <v>165</v>
      </c>
      <c r="AT146" s="151" t="s">
        <v>160</v>
      </c>
      <c r="AU146" s="151" t="s">
        <v>82</v>
      </c>
      <c r="AY146" s="17" t="s">
        <v>157</v>
      </c>
      <c r="BE146" s="152">
        <f>IF(N146="základní",J146,0)</f>
        <v>0</v>
      </c>
      <c r="BF146" s="152">
        <f>IF(N146="snížená",J146,0)</f>
        <v>0</v>
      </c>
      <c r="BG146" s="152">
        <f>IF(N146="zákl. přenesená",J146,0)</f>
        <v>0</v>
      </c>
      <c r="BH146" s="152">
        <f>IF(N146="sníž. přenesená",J146,0)</f>
        <v>0</v>
      </c>
      <c r="BI146" s="152">
        <f>IF(N146="nulová",J146,0)</f>
        <v>0</v>
      </c>
      <c r="BJ146" s="17" t="s">
        <v>80</v>
      </c>
      <c r="BK146" s="152">
        <f>ROUND(I146*H146,2)</f>
        <v>0</v>
      </c>
      <c r="BL146" s="17" t="s">
        <v>165</v>
      </c>
      <c r="BM146" s="151" t="s">
        <v>1172</v>
      </c>
    </row>
    <row r="147" spans="1:65" s="2" customFormat="1" ht="39" x14ac:dyDescent="0.2">
      <c r="A147" s="29"/>
      <c r="B147" s="30"/>
      <c r="C147" s="29"/>
      <c r="D147" s="153" t="s">
        <v>167</v>
      </c>
      <c r="E147" s="29"/>
      <c r="F147" s="154" t="s">
        <v>1173</v>
      </c>
      <c r="G147" s="29"/>
      <c r="H147" s="29"/>
      <c r="I147" s="29"/>
      <c r="J147" s="29"/>
      <c r="K147" s="29"/>
      <c r="L147" s="30"/>
      <c r="M147" s="155"/>
      <c r="N147" s="156"/>
      <c r="O147" s="55"/>
      <c r="P147" s="55"/>
      <c r="Q147" s="55"/>
      <c r="R147" s="55"/>
      <c r="S147" s="55"/>
      <c r="T147" s="56"/>
      <c r="U147" s="29"/>
      <c r="V147" s="29"/>
      <c r="W147" s="29"/>
      <c r="X147" s="29"/>
      <c r="Y147" s="29"/>
      <c r="Z147" s="29"/>
      <c r="AA147" s="29"/>
      <c r="AB147" s="29"/>
      <c r="AC147" s="29"/>
      <c r="AD147" s="29"/>
      <c r="AE147" s="29"/>
      <c r="AT147" s="17" t="s">
        <v>167</v>
      </c>
      <c r="AU147" s="17" t="s">
        <v>82</v>
      </c>
    </row>
    <row r="148" spans="1:65" s="14" customFormat="1" x14ac:dyDescent="0.2">
      <c r="B148" s="163"/>
      <c r="D148" s="153" t="s">
        <v>169</v>
      </c>
      <c r="E148" s="164" t="s">
        <v>1</v>
      </c>
      <c r="F148" s="165" t="s">
        <v>1174</v>
      </c>
      <c r="H148" s="166">
        <v>5.0225999999999997</v>
      </c>
      <c r="L148" s="163"/>
      <c r="M148" s="167"/>
      <c r="N148" s="168"/>
      <c r="O148" s="168"/>
      <c r="P148" s="168"/>
      <c r="Q148" s="168"/>
      <c r="R148" s="168"/>
      <c r="S148" s="168"/>
      <c r="T148" s="169"/>
      <c r="AT148" s="164" t="s">
        <v>169</v>
      </c>
      <c r="AU148" s="164" t="s">
        <v>82</v>
      </c>
      <c r="AV148" s="14" t="s">
        <v>82</v>
      </c>
      <c r="AW148" s="14" t="s">
        <v>171</v>
      </c>
      <c r="AX148" s="14" t="s">
        <v>80</v>
      </c>
      <c r="AY148" s="164" t="s">
        <v>157</v>
      </c>
    </row>
    <row r="149" spans="1:65" s="2" customFormat="1" ht="60" x14ac:dyDescent="0.2">
      <c r="A149" s="29"/>
      <c r="B149" s="140"/>
      <c r="C149" s="141" t="s">
        <v>204</v>
      </c>
      <c r="D149" s="141" t="s">
        <v>160</v>
      </c>
      <c r="E149" s="142" t="s">
        <v>1175</v>
      </c>
      <c r="F149" s="143" t="s">
        <v>1176</v>
      </c>
      <c r="G149" s="144" t="s">
        <v>163</v>
      </c>
      <c r="H149" s="145">
        <v>39.573</v>
      </c>
      <c r="I149" s="146"/>
      <c r="J149" s="146">
        <f>ROUND(I149*H149,2)</f>
        <v>0</v>
      </c>
      <c r="K149" s="143" t="s">
        <v>164</v>
      </c>
      <c r="L149" s="30"/>
      <c r="M149" s="147" t="s">
        <v>1</v>
      </c>
      <c r="N149" s="148" t="s">
        <v>37</v>
      </c>
      <c r="O149" s="149">
        <v>8.6999999999999994E-2</v>
      </c>
      <c r="P149" s="149">
        <f>O149*H149</f>
        <v>3.4428509999999997</v>
      </c>
      <c r="Q149" s="149">
        <v>0</v>
      </c>
      <c r="R149" s="149">
        <f>Q149*H149</f>
        <v>0</v>
      </c>
      <c r="S149" s="149">
        <v>0</v>
      </c>
      <c r="T149" s="150">
        <f>S149*H149</f>
        <v>0</v>
      </c>
      <c r="U149" s="29"/>
      <c r="V149" s="29"/>
      <c r="W149" s="29"/>
      <c r="X149" s="29"/>
      <c r="Y149" s="29"/>
      <c r="Z149" s="29"/>
      <c r="AA149" s="29"/>
      <c r="AB149" s="29"/>
      <c r="AC149" s="29"/>
      <c r="AD149" s="29"/>
      <c r="AE149" s="29"/>
      <c r="AR149" s="151" t="s">
        <v>165</v>
      </c>
      <c r="AT149" s="151" t="s">
        <v>160</v>
      </c>
      <c r="AU149" s="151" t="s">
        <v>82</v>
      </c>
      <c r="AY149" s="17" t="s">
        <v>157</v>
      </c>
      <c r="BE149" s="152">
        <f>IF(N149="základní",J149,0)</f>
        <v>0</v>
      </c>
      <c r="BF149" s="152">
        <f>IF(N149="snížená",J149,0)</f>
        <v>0</v>
      </c>
      <c r="BG149" s="152">
        <f>IF(N149="zákl. přenesená",J149,0)</f>
        <v>0</v>
      </c>
      <c r="BH149" s="152">
        <f>IF(N149="sníž. přenesená",J149,0)</f>
        <v>0</v>
      </c>
      <c r="BI149" s="152">
        <f>IF(N149="nulová",J149,0)</f>
        <v>0</v>
      </c>
      <c r="BJ149" s="17" t="s">
        <v>80</v>
      </c>
      <c r="BK149" s="152">
        <f>ROUND(I149*H149,2)</f>
        <v>0</v>
      </c>
      <c r="BL149" s="17" t="s">
        <v>165</v>
      </c>
      <c r="BM149" s="151" t="s">
        <v>1177</v>
      </c>
    </row>
    <row r="150" spans="1:65" s="2" customFormat="1" ht="68.25" x14ac:dyDescent="0.2">
      <c r="A150" s="29"/>
      <c r="B150" s="30"/>
      <c r="C150" s="29"/>
      <c r="D150" s="153" t="s">
        <v>167</v>
      </c>
      <c r="E150" s="29"/>
      <c r="F150" s="154" t="s">
        <v>998</v>
      </c>
      <c r="G150" s="29"/>
      <c r="H150" s="29"/>
      <c r="I150" s="29"/>
      <c r="J150" s="29"/>
      <c r="K150" s="29"/>
      <c r="L150" s="30"/>
      <c r="M150" s="155"/>
      <c r="N150" s="156"/>
      <c r="O150" s="55"/>
      <c r="P150" s="55"/>
      <c r="Q150" s="55"/>
      <c r="R150" s="55"/>
      <c r="S150" s="55"/>
      <c r="T150" s="56"/>
      <c r="U150" s="29"/>
      <c r="V150" s="29"/>
      <c r="W150" s="29"/>
      <c r="X150" s="29"/>
      <c r="Y150" s="29"/>
      <c r="Z150" s="29"/>
      <c r="AA150" s="29"/>
      <c r="AB150" s="29"/>
      <c r="AC150" s="29"/>
      <c r="AD150" s="29"/>
      <c r="AE150" s="29"/>
      <c r="AT150" s="17" t="s">
        <v>167</v>
      </c>
      <c r="AU150" s="17" t="s">
        <v>82</v>
      </c>
    </row>
    <row r="151" spans="1:65" s="14" customFormat="1" x14ac:dyDescent="0.2">
      <c r="B151" s="163"/>
      <c r="D151" s="153" t="s">
        <v>169</v>
      </c>
      <c r="E151" s="164" t="s">
        <v>1</v>
      </c>
      <c r="F151" s="165" t="s">
        <v>1178</v>
      </c>
      <c r="H151" s="166">
        <v>39.573</v>
      </c>
      <c r="L151" s="163"/>
      <c r="M151" s="167"/>
      <c r="N151" s="168"/>
      <c r="O151" s="168"/>
      <c r="P151" s="168"/>
      <c r="Q151" s="168"/>
      <c r="R151" s="168"/>
      <c r="S151" s="168"/>
      <c r="T151" s="169"/>
      <c r="AT151" s="164" t="s">
        <v>169</v>
      </c>
      <c r="AU151" s="164" t="s">
        <v>82</v>
      </c>
      <c r="AV151" s="14" t="s">
        <v>82</v>
      </c>
      <c r="AW151" s="14" t="s">
        <v>171</v>
      </c>
      <c r="AX151" s="14" t="s">
        <v>80</v>
      </c>
      <c r="AY151" s="164" t="s">
        <v>157</v>
      </c>
    </row>
    <row r="152" spans="1:65" s="2" customFormat="1" ht="66.75" customHeight="1" x14ac:dyDescent="0.2">
      <c r="A152" s="29"/>
      <c r="B152" s="140"/>
      <c r="C152" s="141" t="s">
        <v>212</v>
      </c>
      <c r="D152" s="141" t="s">
        <v>160</v>
      </c>
      <c r="E152" s="142" t="s">
        <v>1000</v>
      </c>
      <c r="F152" s="143" t="s">
        <v>1001</v>
      </c>
      <c r="G152" s="144" t="s">
        <v>163</v>
      </c>
      <c r="H152" s="145">
        <v>395.73</v>
      </c>
      <c r="I152" s="146"/>
      <c r="J152" s="146">
        <f>ROUND(I152*H152,2)</f>
        <v>0</v>
      </c>
      <c r="K152" s="143" t="s">
        <v>164</v>
      </c>
      <c r="L152" s="30"/>
      <c r="M152" s="147" t="s">
        <v>1</v>
      </c>
      <c r="N152" s="148" t="s">
        <v>37</v>
      </c>
      <c r="O152" s="149">
        <v>5.0000000000000001E-3</v>
      </c>
      <c r="P152" s="149">
        <f>O152*H152</f>
        <v>1.9786500000000002</v>
      </c>
      <c r="Q152" s="149">
        <v>0</v>
      </c>
      <c r="R152" s="149">
        <f>Q152*H152</f>
        <v>0</v>
      </c>
      <c r="S152" s="149">
        <v>0</v>
      </c>
      <c r="T152" s="150">
        <f>S152*H152</f>
        <v>0</v>
      </c>
      <c r="U152" s="29"/>
      <c r="V152" s="29"/>
      <c r="W152" s="29"/>
      <c r="X152" s="29"/>
      <c r="Y152" s="29"/>
      <c r="Z152" s="29"/>
      <c r="AA152" s="29"/>
      <c r="AB152" s="29"/>
      <c r="AC152" s="29"/>
      <c r="AD152" s="29"/>
      <c r="AE152" s="29"/>
      <c r="AR152" s="151" t="s">
        <v>165</v>
      </c>
      <c r="AT152" s="151" t="s">
        <v>160</v>
      </c>
      <c r="AU152" s="151" t="s">
        <v>82</v>
      </c>
      <c r="AY152" s="17" t="s">
        <v>157</v>
      </c>
      <c r="BE152" s="152">
        <f>IF(N152="základní",J152,0)</f>
        <v>0</v>
      </c>
      <c r="BF152" s="152">
        <f>IF(N152="snížená",J152,0)</f>
        <v>0</v>
      </c>
      <c r="BG152" s="152">
        <f>IF(N152="zákl. přenesená",J152,0)</f>
        <v>0</v>
      </c>
      <c r="BH152" s="152">
        <f>IF(N152="sníž. přenesená",J152,0)</f>
        <v>0</v>
      </c>
      <c r="BI152" s="152">
        <f>IF(N152="nulová",J152,0)</f>
        <v>0</v>
      </c>
      <c r="BJ152" s="17" t="s">
        <v>80</v>
      </c>
      <c r="BK152" s="152">
        <f>ROUND(I152*H152,2)</f>
        <v>0</v>
      </c>
      <c r="BL152" s="17" t="s">
        <v>165</v>
      </c>
      <c r="BM152" s="151" t="s">
        <v>1179</v>
      </c>
    </row>
    <row r="153" spans="1:65" s="2" customFormat="1" ht="68.25" x14ac:dyDescent="0.2">
      <c r="A153" s="29"/>
      <c r="B153" s="30"/>
      <c r="C153" s="29"/>
      <c r="D153" s="153" t="s">
        <v>167</v>
      </c>
      <c r="E153" s="29"/>
      <c r="F153" s="154" t="s">
        <v>998</v>
      </c>
      <c r="G153" s="29"/>
      <c r="H153" s="29"/>
      <c r="I153" s="29"/>
      <c r="J153" s="29"/>
      <c r="K153" s="29"/>
      <c r="L153" s="30"/>
      <c r="M153" s="155"/>
      <c r="N153" s="156"/>
      <c r="O153" s="55"/>
      <c r="P153" s="55"/>
      <c r="Q153" s="55"/>
      <c r="R153" s="55"/>
      <c r="S153" s="55"/>
      <c r="T153" s="56"/>
      <c r="U153" s="29"/>
      <c r="V153" s="29"/>
      <c r="W153" s="29"/>
      <c r="X153" s="29"/>
      <c r="Y153" s="29"/>
      <c r="Z153" s="29"/>
      <c r="AA153" s="29"/>
      <c r="AB153" s="29"/>
      <c r="AC153" s="29"/>
      <c r="AD153" s="29"/>
      <c r="AE153" s="29"/>
      <c r="AT153" s="17" t="s">
        <v>167</v>
      </c>
      <c r="AU153" s="17" t="s">
        <v>82</v>
      </c>
    </row>
    <row r="154" spans="1:65" s="14" customFormat="1" x14ac:dyDescent="0.2">
      <c r="B154" s="163"/>
      <c r="D154" s="153" t="s">
        <v>169</v>
      </c>
      <c r="E154" s="164" t="s">
        <v>1</v>
      </c>
      <c r="F154" s="165" t="s">
        <v>1180</v>
      </c>
      <c r="H154" s="166">
        <v>395.73</v>
      </c>
      <c r="L154" s="163"/>
      <c r="M154" s="167"/>
      <c r="N154" s="168"/>
      <c r="O154" s="168"/>
      <c r="P154" s="168"/>
      <c r="Q154" s="168"/>
      <c r="R154" s="168"/>
      <c r="S154" s="168"/>
      <c r="T154" s="169"/>
      <c r="AT154" s="164" t="s">
        <v>169</v>
      </c>
      <c r="AU154" s="164" t="s">
        <v>82</v>
      </c>
      <c r="AV154" s="14" t="s">
        <v>82</v>
      </c>
      <c r="AW154" s="14" t="s">
        <v>171</v>
      </c>
      <c r="AX154" s="14" t="s">
        <v>80</v>
      </c>
      <c r="AY154" s="164" t="s">
        <v>157</v>
      </c>
    </row>
    <row r="155" spans="1:65" s="2" customFormat="1" ht="36" x14ac:dyDescent="0.2">
      <c r="A155" s="29"/>
      <c r="B155" s="140"/>
      <c r="C155" s="141" t="s">
        <v>187</v>
      </c>
      <c r="D155" s="141" t="s">
        <v>160</v>
      </c>
      <c r="E155" s="142" t="s">
        <v>1181</v>
      </c>
      <c r="F155" s="143" t="s">
        <v>1182</v>
      </c>
      <c r="G155" s="144" t="s">
        <v>163</v>
      </c>
      <c r="H155" s="145">
        <v>39.573</v>
      </c>
      <c r="I155" s="146"/>
      <c r="J155" s="146">
        <f>ROUND(I155*H155,2)</f>
        <v>0</v>
      </c>
      <c r="K155" s="143" t="s">
        <v>164</v>
      </c>
      <c r="L155" s="30"/>
      <c r="M155" s="147" t="s">
        <v>1</v>
      </c>
      <c r="N155" s="148" t="s">
        <v>37</v>
      </c>
      <c r="O155" s="149">
        <v>8.9999999999999993E-3</v>
      </c>
      <c r="P155" s="149">
        <f>O155*H155</f>
        <v>0.356157</v>
      </c>
      <c r="Q155" s="149">
        <v>0</v>
      </c>
      <c r="R155" s="149">
        <f>Q155*H155</f>
        <v>0</v>
      </c>
      <c r="S155" s="149">
        <v>0</v>
      </c>
      <c r="T155" s="150">
        <f>S155*H155</f>
        <v>0</v>
      </c>
      <c r="U155" s="29"/>
      <c r="V155" s="29"/>
      <c r="W155" s="29"/>
      <c r="X155" s="29"/>
      <c r="Y155" s="29"/>
      <c r="Z155" s="29"/>
      <c r="AA155" s="29"/>
      <c r="AB155" s="29"/>
      <c r="AC155" s="29"/>
      <c r="AD155" s="29"/>
      <c r="AE155" s="29"/>
      <c r="AR155" s="151" t="s">
        <v>165</v>
      </c>
      <c r="AT155" s="151" t="s">
        <v>160</v>
      </c>
      <c r="AU155" s="151" t="s">
        <v>82</v>
      </c>
      <c r="AY155" s="17" t="s">
        <v>157</v>
      </c>
      <c r="BE155" s="152">
        <f>IF(N155="základní",J155,0)</f>
        <v>0</v>
      </c>
      <c r="BF155" s="152">
        <f>IF(N155="snížená",J155,0)</f>
        <v>0</v>
      </c>
      <c r="BG155" s="152">
        <f>IF(N155="zákl. přenesená",J155,0)</f>
        <v>0</v>
      </c>
      <c r="BH155" s="152">
        <f>IF(N155="sníž. přenesená",J155,0)</f>
        <v>0</v>
      </c>
      <c r="BI155" s="152">
        <f>IF(N155="nulová",J155,0)</f>
        <v>0</v>
      </c>
      <c r="BJ155" s="17" t="s">
        <v>80</v>
      </c>
      <c r="BK155" s="152">
        <f>ROUND(I155*H155,2)</f>
        <v>0</v>
      </c>
      <c r="BL155" s="17" t="s">
        <v>165</v>
      </c>
      <c r="BM155" s="151" t="s">
        <v>1183</v>
      </c>
    </row>
    <row r="156" spans="1:65" s="2" customFormat="1" ht="117" x14ac:dyDescent="0.2">
      <c r="A156" s="29"/>
      <c r="B156" s="30"/>
      <c r="C156" s="29"/>
      <c r="D156" s="153" t="s">
        <v>167</v>
      </c>
      <c r="E156" s="29"/>
      <c r="F156" s="154" t="s">
        <v>1184</v>
      </c>
      <c r="G156" s="29"/>
      <c r="H156" s="29"/>
      <c r="I156" s="29"/>
      <c r="J156" s="29"/>
      <c r="K156" s="29"/>
      <c r="L156" s="30"/>
      <c r="M156" s="155"/>
      <c r="N156" s="156"/>
      <c r="O156" s="55"/>
      <c r="P156" s="55"/>
      <c r="Q156" s="55"/>
      <c r="R156" s="55"/>
      <c r="S156" s="55"/>
      <c r="T156" s="56"/>
      <c r="U156" s="29"/>
      <c r="V156" s="29"/>
      <c r="W156" s="29"/>
      <c r="X156" s="29"/>
      <c r="Y156" s="29"/>
      <c r="Z156" s="29"/>
      <c r="AA156" s="29"/>
      <c r="AB156" s="29"/>
      <c r="AC156" s="29"/>
      <c r="AD156" s="29"/>
      <c r="AE156" s="29"/>
      <c r="AT156" s="17" t="s">
        <v>167</v>
      </c>
      <c r="AU156" s="17" t="s">
        <v>82</v>
      </c>
    </row>
    <row r="157" spans="1:65" s="14" customFormat="1" x14ac:dyDescent="0.2">
      <c r="B157" s="163"/>
      <c r="D157" s="153" t="s">
        <v>169</v>
      </c>
      <c r="E157" s="164" t="s">
        <v>1</v>
      </c>
      <c r="F157" s="165" t="s">
        <v>1185</v>
      </c>
      <c r="H157" s="166">
        <v>39.573</v>
      </c>
      <c r="L157" s="163"/>
      <c r="M157" s="167"/>
      <c r="N157" s="168"/>
      <c r="O157" s="168"/>
      <c r="P157" s="168"/>
      <c r="Q157" s="168"/>
      <c r="R157" s="168"/>
      <c r="S157" s="168"/>
      <c r="T157" s="169"/>
      <c r="AT157" s="164" t="s">
        <v>169</v>
      </c>
      <c r="AU157" s="164" t="s">
        <v>82</v>
      </c>
      <c r="AV157" s="14" t="s">
        <v>82</v>
      </c>
      <c r="AW157" s="14" t="s">
        <v>171</v>
      </c>
      <c r="AX157" s="14" t="s">
        <v>80</v>
      </c>
      <c r="AY157" s="164" t="s">
        <v>157</v>
      </c>
    </row>
    <row r="158" spans="1:65" s="2" customFormat="1" ht="44.25" customHeight="1" x14ac:dyDescent="0.2">
      <c r="A158" s="29"/>
      <c r="B158" s="140"/>
      <c r="C158" s="141" t="s">
        <v>226</v>
      </c>
      <c r="D158" s="141" t="s">
        <v>160</v>
      </c>
      <c r="E158" s="142" t="s">
        <v>1186</v>
      </c>
      <c r="F158" s="143" t="s">
        <v>1187</v>
      </c>
      <c r="G158" s="144" t="s">
        <v>163</v>
      </c>
      <c r="H158" s="145">
        <v>41.552</v>
      </c>
      <c r="I158" s="146"/>
      <c r="J158" s="146">
        <f>ROUND(I158*H158,2)</f>
        <v>0</v>
      </c>
      <c r="K158" s="143" t="s">
        <v>164</v>
      </c>
      <c r="L158" s="30"/>
      <c r="M158" s="147" t="s">
        <v>1</v>
      </c>
      <c r="N158" s="148" t="s">
        <v>37</v>
      </c>
      <c r="O158" s="149">
        <v>0.32800000000000001</v>
      </c>
      <c r="P158" s="149">
        <f>O158*H158</f>
        <v>13.629056</v>
      </c>
      <c r="Q158" s="149">
        <v>0</v>
      </c>
      <c r="R158" s="149">
        <f>Q158*H158</f>
        <v>0</v>
      </c>
      <c r="S158" s="149">
        <v>0</v>
      </c>
      <c r="T158" s="150">
        <f>S158*H158</f>
        <v>0</v>
      </c>
      <c r="U158" s="29"/>
      <c r="V158" s="29"/>
      <c r="W158" s="29"/>
      <c r="X158" s="29"/>
      <c r="Y158" s="29"/>
      <c r="Z158" s="29"/>
      <c r="AA158" s="29"/>
      <c r="AB158" s="29"/>
      <c r="AC158" s="29"/>
      <c r="AD158" s="29"/>
      <c r="AE158" s="29"/>
      <c r="AR158" s="151" t="s">
        <v>165</v>
      </c>
      <c r="AT158" s="151" t="s">
        <v>160</v>
      </c>
      <c r="AU158" s="151" t="s">
        <v>82</v>
      </c>
      <c r="AY158" s="17" t="s">
        <v>157</v>
      </c>
      <c r="BE158" s="152">
        <f>IF(N158="základní",J158,0)</f>
        <v>0</v>
      </c>
      <c r="BF158" s="152">
        <f>IF(N158="snížená",J158,0)</f>
        <v>0</v>
      </c>
      <c r="BG158" s="152">
        <f>IF(N158="zákl. přenesená",J158,0)</f>
        <v>0</v>
      </c>
      <c r="BH158" s="152">
        <f>IF(N158="sníž. přenesená",J158,0)</f>
        <v>0</v>
      </c>
      <c r="BI158" s="152">
        <f>IF(N158="nulová",J158,0)</f>
        <v>0</v>
      </c>
      <c r="BJ158" s="17" t="s">
        <v>80</v>
      </c>
      <c r="BK158" s="152">
        <f>ROUND(I158*H158,2)</f>
        <v>0</v>
      </c>
      <c r="BL158" s="17" t="s">
        <v>165</v>
      </c>
      <c r="BM158" s="151" t="s">
        <v>1188</v>
      </c>
    </row>
    <row r="159" spans="1:65" s="2" customFormat="1" ht="204.75" x14ac:dyDescent="0.2">
      <c r="A159" s="29"/>
      <c r="B159" s="30"/>
      <c r="C159" s="29"/>
      <c r="D159" s="153" t="s">
        <v>167</v>
      </c>
      <c r="E159" s="29"/>
      <c r="F159" s="154" t="s">
        <v>1189</v>
      </c>
      <c r="G159" s="29"/>
      <c r="H159" s="29"/>
      <c r="I159" s="29"/>
      <c r="J159" s="29"/>
      <c r="K159" s="29"/>
      <c r="L159" s="30"/>
      <c r="M159" s="155"/>
      <c r="N159" s="156"/>
      <c r="O159" s="55"/>
      <c r="P159" s="55"/>
      <c r="Q159" s="55"/>
      <c r="R159" s="55"/>
      <c r="S159" s="55"/>
      <c r="T159" s="56"/>
      <c r="U159" s="29"/>
      <c r="V159" s="29"/>
      <c r="W159" s="29"/>
      <c r="X159" s="29"/>
      <c r="Y159" s="29"/>
      <c r="Z159" s="29"/>
      <c r="AA159" s="29"/>
      <c r="AB159" s="29"/>
      <c r="AC159" s="29"/>
      <c r="AD159" s="29"/>
      <c r="AE159" s="29"/>
      <c r="AT159" s="17" t="s">
        <v>167</v>
      </c>
      <c r="AU159" s="17" t="s">
        <v>82</v>
      </c>
    </row>
    <row r="160" spans="1:65" s="14" customFormat="1" ht="22.5" x14ac:dyDescent="0.2">
      <c r="B160" s="163"/>
      <c r="D160" s="153" t="s">
        <v>169</v>
      </c>
      <c r="E160" s="164" t="s">
        <v>1</v>
      </c>
      <c r="F160" s="165" t="s">
        <v>1190</v>
      </c>
      <c r="H160" s="166">
        <v>41.551650000000002</v>
      </c>
      <c r="L160" s="163"/>
      <c r="M160" s="167"/>
      <c r="N160" s="168"/>
      <c r="O160" s="168"/>
      <c r="P160" s="168"/>
      <c r="Q160" s="168"/>
      <c r="R160" s="168"/>
      <c r="S160" s="168"/>
      <c r="T160" s="169"/>
      <c r="AT160" s="164" t="s">
        <v>169</v>
      </c>
      <c r="AU160" s="164" t="s">
        <v>82</v>
      </c>
      <c r="AV160" s="14" t="s">
        <v>82</v>
      </c>
      <c r="AW160" s="14" t="s">
        <v>171</v>
      </c>
      <c r="AX160" s="14" t="s">
        <v>80</v>
      </c>
      <c r="AY160" s="164" t="s">
        <v>157</v>
      </c>
    </row>
    <row r="161" spans="1:65" s="12" customFormat="1" ht="22.9" customHeight="1" x14ac:dyDescent="0.2">
      <c r="B161" s="128"/>
      <c r="D161" s="129" t="s">
        <v>71</v>
      </c>
      <c r="E161" s="138" t="s">
        <v>82</v>
      </c>
      <c r="F161" s="138" t="s">
        <v>1191</v>
      </c>
      <c r="J161" s="139">
        <f>BK161</f>
        <v>0</v>
      </c>
      <c r="L161" s="128"/>
      <c r="M161" s="132"/>
      <c r="N161" s="133"/>
      <c r="O161" s="133"/>
      <c r="P161" s="134">
        <f>SUM(P162:P173)</f>
        <v>16.434440000000002</v>
      </c>
      <c r="Q161" s="133"/>
      <c r="R161" s="134">
        <f>SUM(R162:R173)</f>
        <v>0.22998859999999999</v>
      </c>
      <c r="S161" s="133"/>
      <c r="T161" s="135">
        <f>SUM(T162:T173)</f>
        <v>0</v>
      </c>
      <c r="AR161" s="129" t="s">
        <v>80</v>
      </c>
      <c r="AT161" s="136" t="s">
        <v>71</v>
      </c>
      <c r="AU161" s="136" t="s">
        <v>80</v>
      </c>
      <c r="AY161" s="129" t="s">
        <v>157</v>
      </c>
      <c r="BK161" s="137">
        <f>SUM(BK162:BK173)</f>
        <v>0</v>
      </c>
    </row>
    <row r="162" spans="1:65" s="2" customFormat="1" ht="24" x14ac:dyDescent="0.2">
      <c r="A162" s="29"/>
      <c r="B162" s="140"/>
      <c r="C162" s="141" t="s">
        <v>234</v>
      </c>
      <c r="D162" s="141" t="s">
        <v>160</v>
      </c>
      <c r="E162" s="142" t="s">
        <v>1192</v>
      </c>
      <c r="F162" s="143" t="s">
        <v>1193</v>
      </c>
      <c r="G162" s="144" t="s">
        <v>163</v>
      </c>
      <c r="H162" s="145">
        <v>4.1970000000000001</v>
      </c>
      <c r="I162" s="146"/>
      <c r="J162" s="146">
        <f>ROUND(I162*H162,2)</f>
        <v>0</v>
      </c>
      <c r="K162" s="143" t="s">
        <v>164</v>
      </c>
      <c r="L162" s="30"/>
      <c r="M162" s="147" t="s">
        <v>1</v>
      </c>
      <c r="N162" s="148" t="s">
        <v>37</v>
      </c>
      <c r="O162" s="149">
        <v>0.81</v>
      </c>
      <c r="P162" s="149">
        <f>O162*H162</f>
        <v>3.3995700000000002</v>
      </c>
      <c r="Q162" s="149">
        <v>0</v>
      </c>
      <c r="R162" s="149">
        <f>Q162*H162</f>
        <v>0</v>
      </c>
      <c r="S162" s="149">
        <v>0</v>
      </c>
      <c r="T162" s="150">
        <f>S162*H162</f>
        <v>0</v>
      </c>
      <c r="U162" s="29"/>
      <c r="V162" s="29"/>
      <c r="W162" s="29"/>
      <c r="X162" s="29"/>
      <c r="Y162" s="29"/>
      <c r="Z162" s="29"/>
      <c r="AA162" s="29"/>
      <c r="AB162" s="29"/>
      <c r="AC162" s="29"/>
      <c r="AD162" s="29"/>
      <c r="AE162" s="29"/>
      <c r="AR162" s="151" t="s">
        <v>165</v>
      </c>
      <c r="AT162" s="151" t="s">
        <v>160</v>
      </c>
      <c r="AU162" s="151" t="s">
        <v>82</v>
      </c>
      <c r="AY162" s="17" t="s">
        <v>157</v>
      </c>
      <c r="BE162" s="152">
        <f>IF(N162="základní",J162,0)</f>
        <v>0</v>
      </c>
      <c r="BF162" s="152">
        <f>IF(N162="snížená",J162,0)</f>
        <v>0</v>
      </c>
      <c r="BG162" s="152">
        <f>IF(N162="zákl. přenesená",J162,0)</f>
        <v>0</v>
      </c>
      <c r="BH162" s="152">
        <f>IF(N162="sníž. přenesená",J162,0)</f>
        <v>0</v>
      </c>
      <c r="BI162" s="152">
        <f>IF(N162="nulová",J162,0)</f>
        <v>0</v>
      </c>
      <c r="BJ162" s="17" t="s">
        <v>80</v>
      </c>
      <c r="BK162" s="152">
        <f>ROUND(I162*H162,2)</f>
        <v>0</v>
      </c>
      <c r="BL162" s="17" t="s">
        <v>165</v>
      </c>
      <c r="BM162" s="151" t="s">
        <v>1194</v>
      </c>
    </row>
    <row r="163" spans="1:65" s="2" customFormat="1" ht="107.25" x14ac:dyDescent="0.2">
      <c r="A163" s="29"/>
      <c r="B163" s="30"/>
      <c r="C163" s="29"/>
      <c r="D163" s="153" t="s">
        <v>167</v>
      </c>
      <c r="E163" s="29"/>
      <c r="F163" s="154" t="s">
        <v>1195</v>
      </c>
      <c r="G163" s="29"/>
      <c r="H163" s="29"/>
      <c r="I163" s="29"/>
      <c r="J163" s="29"/>
      <c r="K163" s="29"/>
      <c r="L163" s="30"/>
      <c r="M163" s="155"/>
      <c r="N163" s="156"/>
      <c r="O163" s="55"/>
      <c r="P163" s="55"/>
      <c r="Q163" s="55"/>
      <c r="R163" s="55"/>
      <c r="S163" s="55"/>
      <c r="T163" s="56"/>
      <c r="U163" s="29"/>
      <c r="V163" s="29"/>
      <c r="W163" s="29"/>
      <c r="X163" s="29"/>
      <c r="Y163" s="29"/>
      <c r="Z163" s="29"/>
      <c r="AA163" s="29"/>
      <c r="AB163" s="29"/>
      <c r="AC163" s="29"/>
      <c r="AD163" s="29"/>
      <c r="AE163" s="29"/>
      <c r="AT163" s="17" t="s">
        <v>167</v>
      </c>
      <c r="AU163" s="17" t="s">
        <v>82</v>
      </c>
    </row>
    <row r="164" spans="1:65" s="14" customFormat="1" x14ac:dyDescent="0.2">
      <c r="B164" s="163"/>
      <c r="D164" s="153" t="s">
        <v>169</v>
      </c>
      <c r="E164" s="164" t="s">
        <v>1</v>
      </c>
      <c r="F164" s="165" t="s">
        <v>1196</v>
      </c>
      <c r="H164" s="166">
        <v>4.1967999999999996</v>
      </c>
      <c r="L164" s="163"/>
      <c r="M164" s="167"/>
      <c r="N164" s="168"/>
      <c r="O164" s="168"/>
      <c r="P164" s="168"/>
      <c r="Q164" s="168"/>
      <c r="R164" s="168"/>
      <c r="S164" s="168"/>
      <c r="T164" s="169"/>
      <c r="AT164" s="164" t="s">
        <v>169</v>
      </c>
      <c r="AU164" s="164" t="s">
        <v>82</v>
      </c>
      <c r="AV164" s="14" t="s">
        <v>82</v>
      </c>
      <c r="AW164" s="14" t="s">
        <v>171</v>
      </c>
      <c r="AX164" s="14" t="s">
        <v>80</v>
      </c>
      <c r="AY164" s="164" t="s">
        <v>157</v>
      </c>
    </row>
    <row r="165" spans="1:65" s="2" customFormat="1" ht="16.5" customHeight="1" x14ac:dyDescent="0.2">
      <c r="A165" s="29"/>
      <c r="B165" s="140"/>
      <c r="C165" s="141" t="s">
        <v>238</v>
      </c>
      <c r="D165" s="141" t="s">
        <v>160</v>
      </c>
      <c r="E165" s="142" t="s">
        <v>1197</v>
      </c>
      <c r="F165" s="143" t="s">
        <v>1198</v>
      </c>
      <c r="G165" s="144" t="s">
        <v>195</v>
      </c>
      <c r="H165" s="145">
        <v>19.350000000000001</v>
      </c>
      <c r="I165" s="146"/>
      <c r="J165" s="146">
        <f>ROUND(I165*H165,2)</f>
        <v>0</v>
      </c>
      <c r="K165" s="143" t="s">
        <v>164</v>
      </c>
      <c r="L165" s="30"/>
      <c r="M165" s="147" t="s">
        <v>1</v>
      </c>
      <c r="N165" s="148" t="s">
        <v>37</v>
      </c>
      <c r="O165" s="149">
        <v>0.39700000000000002</v>
      </c>
      <c r="P165" s="149">
        <f>O165*H165</f>
        <v>7.6819500000000005</v>
      </c>
      <c r="Q165" s="149">
        <v>1.4400000000000001E-3</v>
      </c>
      <c r="R165" s="149">
        <f>Q165*H165</f>
        <v>2.7864000000000003E-2</v>
      </c>
      <c r="S165" s="149">
        <v>0</v>
      </c>
      <c r="T165" s="150">
        <f>S165*H165</f>
        <v>0</v>
      </c>
      <c r="U165" s="29"/>
      <c r="V165" s="29"/>
      <c r="W165" s="29"/>
      <c r="X165" s="29"/>
      <c r="Y165" s="29"/>
      <c r="Z165" s="29"/>
      <c r="AA165" s="29"/>
      <c r="AB165" s="29"/>
      <c r="AC165" s="29"/>
      <c r="AD165" s="29"/>
      <c r="AE165" s="29"/>
      <c r="AR165" s="151" t="s">
        <v>165</v>
      </c>
      <c r="AT165" s="151" t="s">
        <v>160</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1199</v>
      </c>
    </row>
    <row r="166" spans="1:65" s="2" customFormat="1" ht="117" x14ac:dyDescent="0.2">
      <c r="A166" s="29"/>
      <c r="B166" s="30"/>
      <c r="C166" s="29"/>
      <c r="D166" s="153" t="s">
        <v>167</v>
      </c>
      <c r="E166" s="29"/>
      <c r="F166" s="154" t="s">
        <v>1200</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167</v>
      </c>
      <c r="AU166" s="17" t="s">
        <v>82</v>
      </c>
    </row>
    <row r="167" spans="1:65" s="14" customFormat="1" x14ac:dyDescent="0.2">
      <c r="B167" s="163"/>
      <c r="D167" s="153" t="s">
        <v>169</v>
      </c>
      <c r="E167" s="164" t="s">
        <v>1</v>
      </c>
      <c r="F167" s="165" t="s">
        <v>1201</v>
      </c>
      <c r="H167" s="166">
        <v>19.349900000000002</v>
      </c>
      <c r="L167" s="163"/>
      <c r="M167" s="167"/>
      <c r="N167" s="168"/>
      <c r="O167" s="168"/>
      <c r="P167" s="168"/>
      <c r="Q167" s="168"/>
      <c r="R167" s="168"/>
      <c r="S167" s="168"/>
      <c r="T167" s="169"/>
      <c r="AT167" s="164" t="s">
        <v>169</v>
      </c>
      <c r="AU167" s="164" t="s">
        <v>82</v>
      </c>
      <c r="AV167" s="14" t="s">
        <v>82</v>
      </c>
      <c r="AW167" s="14" t="s">
        <v>171</v>
      </c>
      <c r="AX167" s="14" t="s">
        <v>80</v>
      </c>
      <c r="AY167" s="164" t="s">
        <v>157</v>
      </c>
    </row>
    <row r="168" spans="1:65" s="2" customFormat="1" ht="24" x14ac:dyDescent="0.2">
      <c r="A168" s="29"/>
      <c r="B168" s="140"/>
      <c r="C168" s="141" t="s">
        <v>241</v>
      </c>
      <c r="D168" s="141" t="s">
        <v>160</v>
      </c>
      <c r="E168" s="142" t="s">
        <v>1202</v>
      </c>
      <c r="F168" s="143" t="s">
        <v>1203</v>
      </c>
      <c r="G168" s="144" t="s">
        <v>195</v>
      </c>
      <c r="H168" s="145">
        <v>19.350000000000001</v>
      </c>
      <c r="I168" s="146"/>
      <c r="J168" s="146">
        <f>ROUND(I168*H168,2)</f>
        <v>0</v>
      </c>
      <c r="K168" s="143" t="s">
        <v>164</v>
      </c>
      <c r="L168" s="30"/>
      <c r="M168" s="147" t="s">
        <v>1</v>
      </c>
      <c r="N168" s="148" t="s">
        <v>37</v>
      </c>
      <c r="O168" s="149">
        <v>0.14399999999999999</v>
      </c>
      <c r="P168" s="149">
        <f>O168*H168</f>
        <v>2.7864</v>
      </c>
      <c r="Q168" s="149">
        <v>4.0000000000000003E-5</v>
      </c>
      <c r="R168" s="149">
        <f>Q168*H168</f>
        <v>7.7400000000000017E-4</v>
      </c>
      <c r="S168" s="149">
        <v>0</v>
      </c>
      <c r="T168" s="150">
        <f>S168*H168</f>
        <v>0</v>
      </c>
      <c r="U168" s="29"/>
      <c r="V168" s="29"/>
      <c r="W168" s="29"/>
      <c r="X168" s="29"/>
      <c r="Y168" s="29"/>
      <c r="Z168" s="29"/>
      <c r="AA168" s="29"/>
      <c r="AB168" s="29"/>
      <c r="AC168" s="29"/>
      <c r="AD168" s="29"/>
      <c r="AE168" s="29"/>
      <c r="AR168" s="151" t="s">
        <v>165</v>
      </c>
      <c r="AT168" s="151" t="s">
        <v>160</v>
      </c>
      <c r="AU168" s="151" t="s">
        <v>82</v>
      </c>
      <c r="AY168" s="17" t="s">
        <v>157</v>
      </c>
      <c r="BE168" s="152">
        <f>IF(N168="základní",J168,0)</f>
        <v>0</v>
      </c>
      <c r="BF168" s="152">
        <f>IF(N168="snížená",J168,0)</f>
        <v>0</v>
      </c>
      <c r="BG168" s="152">
        <f>IF(N168="zákl. přenesená",J168,0)</f>
        <v>0</v>
      </c>
      <c r="BH168" s="152">
        <f>IF(N168="sníž. přenesená",J168,0)</f>
        <v>0</v>
      </c>
      <c r="BI168" s="152">
        <f>IF(N168="nulová",J168,0)</f>
        <v>0</v>
      </c>
      <c r="BJ168" s="17" t="s">
        <v>80</v>
      </c>
      <c r="BK168" s="152">
        <f>ROUND(I168*H168,2)</f>
        <v>0</v>
      </c>
      <c r="BL168" s="17" t="s">
        <v>165</v>
      </c>
      <c r="BM168" s="151" t="s">
        <v>1204</v>
      </c>
    </row>
    <row r="169" spans="1:65" s="2" customFormat="1" ht="117" x14ac:dyDescent="0.2">
      <c r="A169" s="29"/>
      <c r="B169" s="30"/>
      <c r="C169" s="29"/>
      <c r="D169" s="153" t="s">
        <v>167</v>
      </c>
      <c r="E169" s="29"/>
      <c r="F169" s="154" t="s">
        <v>1200</v>
      </c>
      <c r="G169" s="29"/>
      <c r="H169" s="29"/>
      <c r="I169" s="29"/>
      <c r="J169" s="29"/>
      <c r="K169" s="29"/>
      <c r="L169" s="30"/>
      <c r="M169" s="155"/>
      <c r="N169" s="156"/>
      <c r="O169" s="55"/>
      <c r="P169" s="55"/>
      <c r="Q169" s="55"/>
      <c r="R169" s="55"/>
      <c r="S169" s="55"/>
      <c r="T169" s="56"/>
      <c r="U169" s="29"/>
      <c r="V169" s="29"/>
      <c r="W169" s="29"/>
      <c r="X169" s="29"/>
      <c r="Y169" s="29"/>
      <c r="Z169" s="29"/>
      <c r="AA169" s="29"/>
      <c r="AB169" s="29"/>
      <c r="AC169" s="29"/>
      <c r="AD169" s="29"/>
      <c r="AE169" s="29"/>
      <c r="AT169" s="17" t="s">
        <v>167</v>
      </c>
      <c r="AU169" s="17" t="s">
        <v>82</v>
      </c>
    </row>
    <row r="170" spans="1:65" s="14" customFormat="1" x14ac:dyDescent="0.2">
      <c r="B170" s="163"/>
      <c r="D170" s="153" t="s">
        <v>169</v>
      </c>
      <c r="E170" s="164" t="s">
        <v>1</v>
      </c>
      <c r="F170" s="165" t="s">
        <v>1201</v>
      </c>
      <c r="H170" s="166">
        <v>19.349900000000002</v>
      </c>
      <c r="L170" s="163"/>
      <c r="M170" s="167"/>
      <c r="N170" s="168"/>
      <c r="O170" s="168"/>
      <c r="P170" s="168"/>
      <c r="Q170" s="168"/>
      <c r="R170" s="168"/>
      <c r="S170" s="168"/>
      <c r="T170" s="169"/>
      <c r="AT170" s="164" t="s">
        <v>169</v>
      </c>
      <c r="AU170" s="164" t="s">
        <v>82</v>
      </c>
      <c r="AV170" s="14" t="s">
        <v>82</v>
      </c>
      <c r="AW170" s="14" t="s">
        <v>171</v>
      </c>
      <c r="AX170" s="14" t="s">
        <v>80</v>
      </c>
      <c r="AY170" s="164" t="s">
        <v>157</v>
      </c>
    </row>
    <row r="171" spans="1:65" s="2" customFormat="1" ht="24" x14ac:dyDescent="0.2">
      <c r="A171" s="29"/>
      <c r="B171" s="140"/>
      <c r="C171" s="141" t="s">
        <v>247</v>
      </c>
      <c r="D171" s="141" t="s">
        <v>160</v>
      </c>
      <c r="E171" s="142" t="s">
        <v>1205</v>
      </c>
      <c r="F171" s="143" t="s">
        <v>1206</v>
      </c>
      <c r="G171" s="144" t="s">
        <v>186</v>
      </c>
      <c r="H171" s="145">
        <v>0.19</v>
      </c>
      <c r="I171" s="146"/>
      <c r="J171" s="146">
        <f>ROUND(I171*H171,2)</f>
        <v>0</v>
      </c>
      <c r="K171" s="143" t="s">
        <v>164</v>
      </c>
      <c r="L171" s="30"/>
      <c r="M171" s="147" t="s">
        <v>1</v>
      </c>
      <c r="N171" s="148" t="s">
        <v>37</v>
      </c>
      <c r="O171" s="149">
        <v>13.507999999999999</v>
      </c>
      <c r="P171" s="149">
        <f>O171*H171</f>
        <v>2.5665199999999997</v>
      </c>
      <c r="Q171" s="149">
        <v>1.0597399999999999</v>
      </c>
      <c r="R171" s="149">
        <f>Q171*H171</f>
        <v>0.20135059999999999</v>
      </c>
      <c r="S171" s="149">
        <v>0</v>
      </c>
      <c r="T171" s="150">
        <f>S171*H171</f>
        <v>0</v>
      </c>
      <c r="U171" s="29"/>
      <c r="V171" s="29"/>
      <c r="W171" s="29"/>
      <c r="X171" s="29"/>
      <c r="Y171" s="29"/>
      <c r="Z171" s="29"/>
      <c r="AA171" s="29"/>
      <c r="AB171" s="29"/>
      <c r="AC171" s="29"/>
      <c r="AD171" s="29"/>
      <c r="AE171" s="29"/>
      <c r="AR171" s="151" t="s">
        <v>165</v>
      </c>
      <c r="AT171" s="151" t="s">
        <v>160</v>
      </c>
      <c r="AU171" s="151" t="s">
        <v>82</v>
      </c>
      <c r="AY171" s="17" t="s">
        <v>157</v>
      </c>
      <c r="BE171" s="152">
        <f>IF(N171="základní",J171,0)</f>
        <v>0</v>
      </c>
      <c r="BF171" s="152">
        <f>IF(N171="snížená",J171,0)</f>
        <v>0</v>
      </c>
      <c r="BG171" s="152">
        <f>IF(N171="zákl. přenesená",J171,0)</f>
        <v>0</v>
      </c>
      <c r="BH171" s="152">
        <f>IF(N171="sníž. přenesená",J171,0)</f>
        <v>0</v>
      </c>
      <c r="BI171" s="152">
        <f>IF(N171="nulová",J171,0)</f>
        <v>0</v>
      </c>
      <c r="BJ171" s="17" t="s">
        <v>80</v>
      </c>
      <c r="BK171" s="152">
        <f>ROUND(I171*H171,2)</f>
        <v>0</v>
      </c>
      <c r="BL171" s="17" t="s">
        <v>165</v>
      </c>
      <c r="BM171" s="151" t="s">
        <v>1207</v>
      </c>
    </row>
    <row r="172" spans="1:65" s="2" customFormat="1" ht="87.75" x14ac:dyDescent="0.2">
      <c r="A172" s="29"/>
      <c r="B172" s="30"/>
      <c r="C172" s="29"/>
      <c r="D172" s="153" t="s">
        <v>167</v>
      </c>
      <c r="E172" s="29"/>
      <c r="F172" s="154" t="s">
        <v>1208</v>
      </c>
      <c r="G172" s="29"/>
      <c r="H172" s="29"/>
      <c r="I172" s="29"/>
      <c r="J172" s="29"/>
      <c r="K172" s="29"/>
      <c r="L172" s="30"/>
      <c r="M172" s="155"/>
      <c r="N172" s="156"/>
      <c r="O172" s="55"/>
      <c r="P172" s="55"/>
      <c r="Q172" s="55"/>
      <c r="R172" s="55"/>
      <c r="S172" s="55"/>
      <c r="T172" s="56"/>
      <c r="U172" s="29"/>
      <c r="V172" s="29"/>
      <c r="W172" s="29"/>
      <c r="X172" s="29"/>
      <c r="Y172" s="29"/>
      <c r="Z172" s="29"/>
      <c r="AA172" s="29"/>
      <c r="AB172" s="29"/>
      <c r="AC172" s="29"/>
      <c r="AD172" s="29"/>
      <c r="AE172" s="29"/>
      <c r="AT172" s="17" t="s">
        <v>167</v>
      </c>
      <c r="AU172" s="17" t="s">
        <v>82</v>
      </c>
    </row>
    <row r="173" spans="1:65" s="14" customFormat="1" x14ac:dyDescent="0.2">
      <c r="B173" s="163"/>
      <c r="D173" s="153" t="s">
        <v>169</v>
      </c>
      <c r="E173" s="164" t="s">
        <v>1</v>
      </c>
      <c r="F173" s="165" t="s">
        <v>1209</v>
      </c>
      <c r="H173" s="166">
        <v>0.19</v>
      </c>
      <c r="L173" s="163"/>
      <c r="M173" s="167"/>
      <c r="N173" s="168"/>
      <c r="O173" s="168"/>
      <c r="P173" s="168"/>
      <c r="Q173" s="168"/>
      <c r="R173" s="168"/>
      <c r="S173" s="168"/>
      <c r="T173" s="169"/>
      <c r="AT173" s="164" t="s">
        <v>169</v>
      </c>
      <c r="AU173" s="164" t="s">
        <v>82</v>
      </c>
      <c r="AV173" s="14" t="s">
        <v>82</v>
      </c>
      <c r="AW173" s="14" t="s">
        <v>171</v>
      </c>
      <c r="AX173" s="14" t="s">
        <v>80</v>
      </c>
      <c r="AY173" s="164" t="s">
        <v>157</v>
      </c>
    </row>
    <row r="174" spans="1:65" s="12" customFormat="1" ht="22.9" customHeight="1" x14ac:dyDescent="0.2">
      <c r="B174" s="128"/>
      <c r="D174" s="129" t="s">
        <v>71</v>
      </c>
      <c r="E174" s="138" t="s">
        <v>182</v>
      </c>
      <c r="F174" s="138" t="s">
        <v>1013</v>
      </c>
      <c r="J174" s="139">
        <f>BK174</f>
        <v>0</v>
      </c>
      <c r="L174" s="128"/>
      <c r="M174" s="132"/>
      <c r="N174" s="133"/>
      <c r="O174" s="133"/>
      <c r="P174" s="134">
        <f>SUM(P175:P193)</f>
        <v>84.089544000000004</v>
      </c>
      <c r="Q174" s="133"/>
      <c r="R174" s="134">
        <f>SUM(R175:R193)</f>
        <v>14.6459565</v>
      </c>
      <c r="S174" s="133"/>
      <c r="T174" s="135">
        <f>SUM(T175:T193)</f>
        <v>0</v>
      </c>
      <c r="AR174" s="129" t="s">
        <v>80</v>
      </c>
      <c r="AT174" s="136" t="s">
        <v>71</v>
      </c>
      <c r="AU174" s="136" t="s">
        <v>80</v>
      </c>
      <c r="AY174" s="129" t="s">
        <v>157</v>
      </c>
      <c r="BK174" s="137">
        <f>SUM(BK175:BK193)</f>
        <v>0</v>
      </c>
    </row>
    <row r="175" spans="1:65" s="2" customFormat="1" ht="24" x14ac:dyDescent="0.2">
      <c r="A175" s="29"/>
      <c r="B175" s="140"/>
      <c r="C175" s="141" t="s">
        <v>251</v>
      </c>
      <c r="D175" s="141" t="s">
        <v>160</v>
      </c>
      <c r="E175" s="142" t="s">
        <v>1210</v>
      </c>
      <c r="F175" s="143" t="s">
        <v>1211</v>
      </c>
      <c r="G175" s="144" t="s">
        <v>163</v>
      </c>
      <c r="H175" s="145">
        <v>8.1120000000000001</v>
      </c>
      <c r="I175" s="146"/>
      <c r="J175" s="146">
        <f>ROUND(I175*H175,2)</f>
        <v>0</v>
      </c>
      <c r="K175" s="143" t="s">
        <v>164</v>
      </c>
      <c r="L175" s="30"/>
      <c r="M175" s="147" t="s">
        <v>1</v>
      </c>
      <c r="N175" s="148" t="s">
        <v>37</v>
      </c>
      <c r="O175" s="149">
        <v>0.81200000000000006</v>
      </c>
      <c r="P175" s="149">
        <f>O175*H175</f>
        <v>6.5869440000000008</v>
      </c>
      <c r="Q175" s="149">
        <v>0</v>
      </c>
      <c r="R175" s="149">
        <f>Q175*H175</f>
        <v>0</v>
      </c>
      <c r="S175" s="149">
        <v>0</v>
      </c>
      <c r="T175" s="150">
        <f>S175*H175</f>
        <v>0</v>
      </c>
      <c r="U175" s="29"/>
      <c r="V175" s="29"/>
      <c r="W175" s="29"/>
      <c r="X175" s="29"/>
      <c r="Y175" s="29"/>
      <c r="Z175" s="29"/>
      <c r="AA175" s="29"/>
      <c r="AB175" s="29"/>
      <c r="AC175" s="29"/>
      <c r="AD175" s="29"/>
      <c r="AE175" s="29"/>
      <c r="AR175" s="151" t="s">
        <v>165</v>
      </c>
      <c r="AT175" s="151" t="s">
        <v>160</v>
      </c>
      <c r="AU175" s="151" t="s">
        <v>82</v>
      </c>
      <c r="AY175" s="17" t="s">
        <v>157</v>
      </c>
      <c r="BE175" s="152">
        <f>IF(N175="základní",J175,0)</f>
        <v>0</v>
      </c>
      <c r="BF175" s="152">
        <f>IF(N175="snížená",J175,0)</f>
        <v>0</v>
      </c>
      <c r="BG175" s="152">
        <f>IF(N175="zákl. přenesená",J175,0)</f>
        <v>0</v>
      </c>
      <c r="BH175" s="152">
        <f>IF(N175="sníž. přenesená",J175,0)</f>
        <v>0</v>
      </c>
      <c r="BI175" s="152">
        <f>IF(N175="nulová",J175,0)</f>
        <v>0</v>
      </c>
      <c r="BJ175" s="17" t="s">
        <v>80</v>
      </c>
      <c r="BK175" s="152">
        <f>ROUND(I175*H175,2)</f>
        <v>0</v>
      </c>
      <c r="BL175" s="17" t="s">
        <v>165</v>
      </c>
      <c r="BM175" s="151" t="s">
        <v>1212</v>
      </c>
    </row>
    <row r="176" spans="1:65" s="2" customFormat="1" ht="195" x14ac:dyDescent="0.2">
      <c r="A176" s="29"/>
      <c r="B176" s="30"/>
      <c r="C176" s="29"/>
      <c r="D176" s="153" t="s">
        <v>167</v>
      </c>
      <c r="E176" s="29"/>
      <c r="F176" s="154" t="s">
        <v>1213</v>
      </c>
      <c r="G176" s="29"/>
      <c r="H176" s="29"/>
      <c r="I176" s="29"/>
      <c r="J176" s="29"/>
      <c r="K176" s="29"/>
      <c r="L176" s="30"/>
      <c r="M176" s="155"/>
      <c r="N176" s="156"/>
      <c r="O176" s="55"/>
      <c r="P176" s="55"/>
      <c r="Q176" s="55"/>
      <c r="R176" s="55"/>
      <c r="S176" s="55"/>
      <c r="T176" s="56"/>
      <c r="U176" s="29"/>
      <c r="V176" s="29"/>
      <c r="W176" s="29"/>
      <c r="X176" s="29"/>
      <c r="Y176" s="29"/>
      <c r="Z176" s="29"/>
      <c r="AA176" s="29"/>
      <c r="AB176" s="29"/>
      <c r="AC176" s="29"/>
      <c r="AD176" s="29"/>
      <c r="AE176" s="29"/>
      <c r="AT176" s="17" t="s">
        <v>167</v>
      </c>
      <c r="AU176" s="17" t="s">
        <v>82</v>
      </c>
    </row>
    <row r="177" spans="1:65" s="14" customFormat="1" x14ac:dyDescent="0.2">
      <c r="B177" s="163"/>
      <c r="D177" s="153" t="s">
        <v>169</v>
      </c>
      <c r="E177" s="164" t="s">
        <v>1</v>
      </c>
      <c r="F177" s="165" t="s">
        <v>1214</v>
      </c>
      <c r="H177" s="166">
        <v>8.1115999999999993</v>
      </c>
      <c r="L177" s="163"/>
      <c r="M177" s="167"/>
      <c r="N177" s="168"/>
      <c r="O177" s="168"/>
      <c r="P177" s="168"/>
      <c r="Q177" s="168"/>
      <c r="R177" s="168"/>
      <c r="S177" s="168"/>
      <c r="T177" s="169"/>
      <c r="AT177" s="164" t="s">
        <v>169</v>
      </c>
      <c r="AU177" s="164" t="s">
        <v>82</v>
      </c>
      <c r="AV177" s="14" t="s">
        <v>82</v>
      </c>
      <c r="AW177" s="14" t="s">
        <v>171</v>
      </c>
      <c r="AX177" s="14" t="s">
        <v>80</v>
      </c>
      <c r="AY177" s="164" t="s">
        <v>157</v>
      </c>
    </row>
    <row r="178" spans="1:65" s="2" customFormat="1" ht="24" x14ac:dyDescent="0.2">
      <c r="A178" s="29"/>
      <c r="B178" s="140"/>
      <c r="C178" s="141" t="s">
        <v>8</v>
      </c>
      <c r="D178" s="141" t="s">
        <v>160</v>
      </c>
      <c r="E178" s="142" t="s">
        <v>1215</v>
      </c>
      <c r="F178" s="143" t="s">
        <v>1216</v>
      </c>
      <c r="G178" s="144" t="s">
        <v>195</v>
      </c>
      <c r="H178" s="145">
        <v>39.299999999999997</v>
      </c>
      <c r="I178" s="146"/>
      <c r="J178" s="146">
        <f>ROUND(I178*H178,2)</f>
        <v>0</v>
      </c>
      <c r="K178" s="143" t="s">
        <v>164</v>
      </c>
      <c r="L178" s="30"/>
      <c r="M178" s="147" t="s">
        <v>1</v>
      </c>
      <c r="N178" s="148" t="s">
        <v>37</v>
      </c>
      <c r="O178" s="149">
        <v>0.45400000000000001</v>
      </c>
      <c r="P178" s="149">
        <f>O178*H178</f>
        <v>17.842199999999998</v>
      </c>
      <c r="Q178" s="149">
        <v>1.32E-3</v>
      </c>
      <c r="R178" s="149">
        <f>Q178*H178</f>
        <v>5.1875999999999999E-2</v>
      </c>
      <c r="S178" s="149">
        <v>0</v>
      </c>
      <c r="T178" s="150">
        <f>S178*H178</f>
        <v>0</v>
      </c>
      <c r="U178" s="29"/>
      <c r="V178" s="29"/>
      <c r="W178" s="29"/>
      <c r="X178" s="29"/>
      <c r="Y178" s="29"/>
      <c r="Z178" s="29"/>
      <c r="AA178" s="29"/>
      <c r="AB178" s="29"/>
      <c r="AC178" s="29"/>
      <c r="AD178" s="29"/>
      <c r="AE178" s="29"/>
      <c r="AR178" s="151" t="s">
        <v>165</v>
      </c>
      <c r="AT178" s="151" t="s">
        <v>160</v>
      </c>
      <c r="AU178" s="151" t="s">
        <v>82</v>
      </c>
      <c r="AY178" s="17" t="s">
        <v>157</v>
      </c>
      <c r="BE178" s="152">
        <f>IF(N178="základní",J178,0)</f>
        <v>0</v>
      </c>
      <c r="BF178" s="152">
        <f>IF(N178="snížená",J178,0)</f>
        <v>0</v>
      </c>
      <c r="BG178" s="152">
        <f>IF(N178="zákl. přenesená",J178,0)</f>
        <v>0</v>
      </c>
      <c r="BH178" s="152">
        <f>IF(N178="sníž. přenesená",J178,0)</f>
        <v>0</v>
      </c>
      <c r="BI178" s="152">
        <f>IF(N178="nulová",J178,0)</f>
        <v>0</v>
      </c>
      <c r="BJ178" s="17" t="s">
        <v>80</v>
      </c>
      <c r="BK178" s="152">
        <f>ROUND(I178*H178,2)</f>
        <v>0</v>
      </c>
      <c r="BL178" s="17" t="s">
        <v>165</v>
      </c>
      <c r="BM178" s="151" t="s">
        <v>1217</v>
      </c>
    </row>
    <row r="179" spans="1:65" s="2" customFormat="1" ht="263.25" x14ac:dyDescent="0.2">
      <c r="A179" s="29"/>
      <c r="B179" s="30"/>
      <c r="C179" s="29"/>
      <c r="D179" s="153" t="s">
        <v>167</v>
      </c>
      <c r="E179" s="29"/>
      <c r="F179" s="154" t="s">
        <v>1218</v>
      </c>
      <c r="G179" s="29"/>
      <c r="H179" s="29"/>
      <c r="I179" s="29"/>
      <c r="J179" s="29"/>
      <c r="K179" s="29"/>
      <c r="L179" s="30"/>
      <c r="M179" s="155"/>
      <c r="N179" s="156"/>
      <c r="O179" s="55"/>
      <c r="P179" s="55"/>
      <c r="Q179" s="55"/>
      <c r="R179" s="55"/>
      <c r="S179" s="55"/>
      <c r="T179" s="56"/>
      <c r="U179" s="29"/>
      <c r="V179" s="29"/>
      <c r="W179" s="29"/>
      <c r="X179" s="29"/>
      <c r="Y179" s="29"/>
      <c r="Z179" s="29"/>
      <c r="AA179" s="29"/>
      <c r="AB179" s="29"/>
      <c r="AC179" s="29"/>
      <c r="AD179" s="29"/>
      <c r="AE179" s="29"/>
      <c r="AT179" s="17" t="s">
        <v>167</v>
      </c>
      <c r="AU179" s="17" t="s">
        <v>82</v>
      </c>
    </row>
    <row r="180" spans="1:65" s="14" customFormat="1" x14ac:dyDescent="0.2">
      <c r="B180" s="163"/>
      <c r="D180" s="153" t="s">
        <v>169</v>
      </c>
      <c r="E180" s="164" t="s">
        <v>1</v>
      </c>
      <c r="F180" s="165" t="s">
        <v>1219</v>
      </c>
      <c r="H180" s="166">
        <v>39.299999999999997</v>
      </c>
      <c r="L180" s="163"/>
      <c r="M180" s="167"/>
      <c r="N180" s="168"/>
      <c r="O180" s="168"/>
      <c r="P180" s="168"/>
      <c r="Q180" s="168"/>
      <c r="R180" s="168"/>
      <c r="S180" s="168"/>
      <c r="T180" s="169"/>
      <c r="AT180" s="164" t="s">
        <v>169</v>
      </c>
      <c r="AU180" s="164" t="s">
        <v>82</v>
      </c>
      <c r="AV180" s="14" t="s">
        <v>82</v>
      </c>
      <c r="AW180" s="14" t="s">
        <v>171</v>
      </c>
      <c r="AX180" s="14" t="s">
        <v>80</v>
      </c>
      <c r="AY180" s="164" t="s">
        <v>157</v>
      </c>
    </row>
    <row r="181" spans="1:65" s="2" customFormat="1" ht="24" x14ac:dyDescent="0.2">
      <c r="A181" s="29"/>
      <c r="B181" s="140"/>
      <c r="C181" s="141" t="s">
        <v>262</v>
      </c>
      <c r="D181" s="141" t="s">
        <v>160</v>
      </c>
      <c r="E181" s="142" t="s">
        <v>1220</v>
      </c>
      <c r="F181" s="143" t="s">
        <v>1221</v>
      </c>
      <c r="G181" s="144" t="s">
        <v>195</v>
      </c>
      <c r="H181" s="145">
        <v>39.299999999999997</v>
      </c>
      <c r="I181" s="146"/>
      <c r="J181" s="146">
        <f>ROUND(I181*H181,2)</f>
        <v>0</v>
      </c>
      <c r="K181" s="143" t="s">
        <v>164</v>
      </c>
      <c r="L181" s="30"/>
      <c r="M181" s="147" t="s">
        <v>1</v>
      </c>
      <c r="N181" s="148" t="s">
        <v>37</v>
      </c>
      <c r="O181" s="149">
        <v>0.192</v>
      </c>
      <c r="P181" s="149">
        <f>O181*H181</f>
        <v>7.5455999999999994</v>
      </c>
      <c r="Q181" s="149">
        <v>4.0000000000000003E-5</v>
      </c>
      <c r="R181" s="149">
        <f>Q181*H181</f>
        <v>1.572E-3</v>
      </c>
      <c r="S181" s="149">
        <v>0</v>
      </c>
      <c r="T181" s="150">
        <f>S181*H181</f>
        <v>0</v>
      </c>
      <c r="U181" s="29"/>
      <c r="V181" s="29"/>
      <c r="W181" s="29"/>
      <c r="X181" s="29"/>
      <c r="Y181" s="29"/>
      <c r="Z181" s="29"/>
      <c r="AA181" s="29"/>
      <c r="AB181" s="29"/>
      <c r="AC181" s="29"/>
      <c r="AD181" s="29"/>
      <c r="AE181" s="29"/>
      <c r="AR181" s="151" t="s">
        <v>165</v>
      </c>
      <c r="AT181" s="151" t="s">
        <v>160</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1222</v>
      </c>
    </row>
    <row r="182" spans="1:65" s="2" customFormat="1" ht="263.25" x14ac:dyDescent="0.2">
      <c r="A182" s="29"/>
      <c r="B182" s="30"/>
      <c r="C182" s="29"/>
      <c r="D182" s="153" t="s">
        <v>167</v>
      </c>
      <c r="E182" s="29"/>
      <c r="F182" s="154" t="s">
        <v>1218</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82</v>
      </c>
    </row>
    <row r="183" spans="1:65" s="14" customFormat="1" x14ac:dyDescent="0.2">
      <c r="B183" s="163"/>
      <c r="D183" s="153" t="s">
        <v>169</v>
      </c>
      <c r="E183" s="164" t="s">
        <v>1</v>
      </c>
      <c r="F183" s="165" t="s">
        <v>1219</v>
      </c>
      <c r="H183" s="166">
        <v>39.299999999999997</v>
      </c>
      <c r="L183" s="163"/>
      <c r="M183" s="167"/>
      <c r="N183" s="168"/>
      <c r="O183" s="168"/>
      <c r="P183" s="168"/>
      <c r="Q183" s="168"/>
      <c r="R183" s="168"/>
      <c r="S183" s="168"/>
      <c r="T183" s="169"/>
      <c r="AT183" s="164" t="s">
        <v>169</v>
      </c>
      <c r="AU183" s="164" t="s">
        <v>82</v>
      </c>
      <c r="AV183" s="14" t="s">
        <v>82</v>
      </c>
      <c r="AW183" s="14" t="s">
        <v>171</v>
      </c>
      <c r="AX183" s="14" t="s">
        <v>80</v>
      </c>
      <c r="AY183" s="164" t="s">
        <v>157</v>
      </c>
    </row>
    <row r="184" spans="1:65" s="2" customFormat="1" ht="48" x14ac:dyDescent="0.2">
      <c r="A184" s="29"/>
      <c r="B184" s="140"/>
      <c r="C184" s="141" t="s">
        <v>267</v>
      </c>
      <c r="D184" s="141" t="s">
        <v>160</v>
      </c>
      <c r="E184" s="142" t="s">
        <v>1223</v>
      </c>
      <c r="F184" s="143" t="s">
        <v>1224</v>
      </c>
      <c r="G184" s="144" t="s">
        <v>186</v>
      </c>
      <c r="H184" s="145">
        <v>0.7</v>
      </c>
      <c r="I184" s="146"/>
      <c r="J184" s="146">
        <f>ROUND(I184*H184,2)</f>
        <v>0</v>
      </c>
      <c r="K184" s="143" t="s">
        <v>164</v>
      </c>
      <c r="L184" s="30"/>
      <c r="M184" s="147" t="s">
        <v>1</v>
      </c>
      <c r="N184" s="148" t="s">
        <v>37</v>
      </c>
      <c r="O184" s="149">
        <v>42.969000000000001</v>
      </c>
      <c r="P184" s="149">
        <f>O184*H184</f>
        <v>30.078299999999999</v>
      </c>
      <c r="Q184" s="149">
        <v>1.07637</v>
      </c>
      <c r="R184" s="149">
        <f>Q184*H184</f>
        <v>0.75345899999999999</v>
      </c>
      <c r="S184" s="149">
        <v>0</v>
      </c>
      <c r="T184" s="150">
        <f>S184*H184</f>
        <v>0</v>
      </c>
      <c r="U184" s="29"/>
      <c r="V184" s="29"/>
      <c r="W184" s="29"/>
      <c r="X184" s="29"/>
      <c r="Y184" s="29"/>
      <c r="Z184" s="29"/>
      <c r="AA184" s="29"/>
      <c r="AB184" s="29"/>
      <c r="AC184" s="29"/>
      <c r="AD184" s="29"/>
      <c r="AE184" s="29"/>
      <c r="AR184" s="151" t="s">
        <v>165</v>
      </c>
      <c r="AT184" s="151" t="s">
        <v>160</v>
      </c>
      <c r="AU184" s="151" t="s">
        <v>82</v>
      </c>
      <c r="AY184" s="17" t="s">
        <v>157</v>
      </c>
      <c r="BE184" s="152">
        <f>IF(N184="základní",J184,0)</f>
        <v>0</v>
      </c>
      <c r="BF184" s="152">
        <f>IF(N184="snížená",J184,0)</f>
        <v>0</v>
      </c>
      <c r="BG184" s="152">
        <f>IF(N184="zákl. přenesená",J184,0)</f>
        <v>0</v>
      </c>
      <c r="BH184" s="152">
        <f>IF(N184="sníž. přenesená",J184,0)</f>
        <v>0</v>
      </c>
      <c r="BI184" s="152">
        <f>IF(N184="nulová",J184,0)</f>
        <v>0</v>
      </c>
      <c r="BJ184" s="17" t="s">
        <v>80</v>
      </c>
      <c r="BK184" s="152">
        <f>ROUND(I184*H184,2)</f>
        <v>0</v>
      </c>
      <c r="BL184" s="17" t="s">
        <v>165</v>
      </c>
      <c r="BM184" s="151" t="s">
        <v>1225</v>
      </c>
    </row>
    <row r="185" spans="1:65" s="2" customFormat="1" ht="117" x14ac:dyDescent="0.2">
      <c r="A185" s="29"/>
      <c r="B185" s="30"/>
      <c r="C185" s="29"/>
      <c r="D185" s="153" t="s">
        <v>167</v>
      </c>
      <c r="E185" s="29"/>
      <c r="F185" s="154" t="s">
        <v>1226</v>
      </c>
      <c r="G185" s="29"/>
      <c r="H185" s="29"/>
      <c r="I185" s="29"/>
      <c r="J185" s="29"/>
      <c r="K185" s="29"/>
      <c r="L185" s="30"/>
      <c r="M185" s="155"/>
      <c r="N185" s="156"/>
      <c r="O185" s="55"/>
      <c r="P185" s="55"/>
      <c r="Q185" s="55"/>
      <c r="R185" s="55"/>
      <c r="S185" s="55"/>
      <c r="T185" s="56"/>
      <c r="U185" s="29"/>
      <c r="V185" s="29"/>
      <c r="W185" s="29"/>
      <c r="X185" s="29"/>
      <c r="Y185" s="29"/>
      <c r="Z185" s="29"/>
      <c r="AA185" s="29"/>
      <c r="AB185" s="29"/>
      <c r="AC185" s="29"/>
      <c r="AD185" s="29"/>
      <c r="AE185" s="29"/>
      <c r="AT185" s="17" t="s">
        <v>167</v>
      </c>
      <c r="AU185" s="17" t="s">
        <v>82</v>
      </c>
    </row>
    <row r="186" spans="1:65" s="14" customFormat="1" x14ac:dyDescent="0.2">
      <c r="B186" s="163"/>
      <c r="D186" s="153" t="s">
        <v>169</v>
      </c>
      <c r="E186" s="164" t="s">
        <v>1</v>
      </c>
      <c r="F186" s="165" t="s">
        <v>1227</v>
      </c>
      <c r="H186" s="166">
        <v>0.7</v>
      </c>
      <c r="L186" s="163"/>
      <c r="M186" s="167"/>
      <c r="N186" s="168"/>
      <c r="O186" s="168"/>
      <c r="P186" s="168"/>
      <c r="Q186" s="168"/>
      <c r="R186" s="168"/>
      <c r="S186" s="168"/>
      <c r="T186" s="169"/>
      <c r="AT186" s="164" t="s">
        <v>169</v>
      </c>
      <c r="AU186" s="164" t="s">
        <v>82</v>
      </c>
      <c r="AV186" s="14" t="s">
        <v>82</v>
      </c>
      <c r="AW186" s="14" t="s">
        <v>171</v>
      </c>
      <c r="AX186" s="14" t="s">
        <v>80</v>
      </c>
      <c r="AY186" s="164" t="s">
        <v>157</v>
      </c>
    </row>
    <row r="187" spans="1:65" s="2" customFormat="1" ht="44.25" customHeight="1" x14ac:dyDescent="0.2">
      <c r="A187" s="29"/>
      <c r="B187" s="140"/>
      <c r="C187" s="141" t="s">
        <v>272</v>
      </c>
      <c r="D187" s="141" t="s">
        <v>160</v>
      </c>
      <c r="E187" s="142" t="s">
        <v>1228</v>
      </c>
      <c r="F187" s="143" t="s">
        <v>1229</v>
      </c>
      <c r="G187" s="144" t="s">
        <v>186</v>
      </c>
      <c r="H187" s="145">
        <v>0.15</v>
      </c>
      <c r="I187" s="146"/>
      <c r="J187" s="146">
        <f>ROUND(I187*H187,2)</f>
        <v>0</v>
      </c>
      <c r="K187" s="143" t="s">
        <v>164</v>
      </c>
      <c r="L187" s="30"/>
      <c r="M187" s="147" t="s">
        <v>1</v>
      </c>
      <c r="N187" s="148" t="s">
        <v>37</v>
      </c>
      <c r="O187" s="149">
        <v>14.91</v>
      </c>
      <c r="P187" s="149">
        <f>O187*H187</f>
        <v>2.2364999999999999</v>
      </c>
      <c r="Q187" s="149">
        <v>1.0597300000000001</v>
      </c>
      <c r="R187" s="149">
        <f>Q187*H187</f>
        <v>0.1589595</v>
      </c>
      <c r="S187" s="149">
        <v>0</v>
      </c>
      <c r="T187" s="150">
        <f>S187*H187</f>
        <v>0</v>
      </c>
      <c r="U187" s="29"/>
      <c r="V187" s="29"/>
      <c r="W187" s="29"/>
      <c r="X187" s="29"/>
      <c r="Y187" s="29"/>
      <c r="Z187" s="29"/>
      <c r="AA187" s="29"/>
      <c r="AB187" s="29"/>
      <c r="AC187" s="29"/>
      <c r="AD187" s="29"/>
      <c r="AE187" s="29"/>
      <c r="AR187" s="151" t="s">
        <v>165</v>
      </c>
      <c r="AT187" s="151" t="s">
        <v>160</v>
      </c>
      <c r="AU187" s="151" t="s">
        <v>82</v>
      </c>
      <c r="AY187" s="17" t="s">
        <v>157</v>
      </c>
      <c r="BE187" s="152">
        <f>IF(N187="základní",J187,0)</f>
        <v>0</v>
      </c>
      <c r="BF187" s="152">
        <f>IF(N187="snížená",J187,0)</f>
        <v>0</v>
      </c>
      <c r="BG187" s="152">
        <f>IF(N187="zákl. přenesená",J187,0)</f>
        <v>0</v>
      </c>
      <c r="BH187" s="152">
        <f>IF(N187="sníž. přenesená",J187,0)</f>
        <v>0</v>
      </c>
      <c r="BI187" s="152">
        <f>IF(N187="nulová",J187,0)</f>
        <v>0</v>
      </c>
      <c r="BJ187" s="17" t="s">
        <v>80</v>
      </c>
      <c r="BK187" s="152">
        <f>ROUND(I187*H187,2)</f>
        <v>0</v>
      </c>
      <c r="BL187" s="17" t="s">
        <v>165</v>
      </c>
      <c r="BM187" s="151" t="s">
        <v>1230</v>
      </c>
    </row>
    <row r="188" spans="1:65" s="2" customFormat="1" ht="117" x14ac:dyDescent="0.2">
      <c r="A188" s="29"/>
      <c r="B188" s="30"/>
      <c r="C188" s="29"/>
      <c r="D188" s="153" t="s">
        <v>167</v>
      </c>
      <c r="E188" s="29"/>
      <c r="F188" s="154" t="s">
        <v>1226</v>
      </c>
      <c r="G188" s="29"/>
      <c r="H188" s="29"/>
      <c r="I188" s="29"/>
      <c r="J188" s="29"/>
      <c r="K188" s="29"/>
      <c r="L188" s="30"/>
      <c r="M188" s="155"/>
      <c r="N188" s="156"/>
      <c r="O188" s="55"/>
      <c r="P188" s="55"/>
      <c r="Q188" s="55"/>
      <c r="R188" s="55"/>
      <c r="S188" s="55"/>
      <c r="T188" s="56"/>
      <c r="U188" s="29"/>
      <c r="V188" s="29"/>
      <c r="W188" s="29"/>
      <c r="X188" s="29"/>
      <c r="Y188" s="29"/>
      <c r="Z188" s="29"/>
      <c r="AA188" s="29"/>
      <c r="AB188" s="29"/>
      <c r="AC188" s="29"/>
      <c r="AD188" s="29"/>
      <c r="AE188" s="29"/>
      <c r="AT188" s="17" t="s">
        <v>167</v>
      </c>
      <c r="AU188" s="17" t="s">
        <v>82</v>
      </c>
    </row>
    <row r="189" spans="1:65" s="14" customFormat="1" x14ac:dyDescent="0.2">
      <c r="B189" s="163"/>
      <c r="D189" s="153" t="s">
        <v>169</v>
      </c>
      <c r="E189" s="164" t="s">
        <v>1</v>
      </c>
      <c r="F189" s="165" t="s">
        <v>1231</v>
      </c>
      <c r="H189" s="166">
        <v>0.15</v>
      </c>
      <c r="L189" s="163"/>
      <c r="M189" s="167"/>
      <c r="N189" s="168"/>
      <c r="O189" s="168"/>
      <c r="P189" s="168"/>
      <c r="Q189" s="168"/>
      <c r="R189" s="168"/>
      <c r="S189" s="168"/>
      <c r="T189" s="169"/>
      <c r="AT189" s="164" t="s">
        <v>169</v>
      </c>
      <c r="AU189" s="164" t="s">
        <v>82</v>
      </c>
      <c r="AV189" s="14" t="s">
        <v>82</v>
      </c>
      <c r="AW189" s="14" t="s">
        <v>171</v>
      </c>
      <c r="AX189" s="14" t="s">
        <v>80</v>
      </c>
      <c r="AY189" s="164" t="s">
        <v>157</v>
      </c>
    </row>
    <row r="190" spans="1:65" s="2" customFormat="1" ht="24" x14ac:dyDescent="0.2">
      <c r="A190" s="29"/>
      <c r="B190" s="140"/>
      <c r="C190" s="141" t="s">
        <v>290</v>
      </c>
      <c r="D190" s="141" t="s">
        <v>160</v>
      </c>
      <c r="E190" s="142" t="s">
        <v>1232</v>
      </c>
      <c r="F190" s="143" t="s">
        <v>1233</v>
      </c>
      <c r="G190" s="144" t="s">
        <v>236</v>
      </c>
      <c r="H190" s="145">
        <v>9</v>
      </c>
      <c r="I190" s="146"/>
      <c r="J190" s="146">
        <f>ROUND(I190*H190,2)</f>
        <v>0</v>
      </c>
      <c r="K190" s="143" t="s">
        <v>164</v>
      </c>
      <c r="L190" s="30"/>
      <c r="M190" s="147" t="s">
        <v>1</v>
      </c>
      <c r="N190" s="148" t="s">
        <v>37</v>
      </c>
      <c r="O190" s="149">
        <v>2.2000000000000002</v>
      </c>
      <c r="P190" s="149">
        <f>O190*H190</f>
        <v>19.8</v>
      </c>
      <c r="Q190" s="149">
        <v>0.14401</v>
      </c>
      <c r="R190" s="149">
        <f>Q190*H190</f>
        <v>1.29609</v>
      </c>
      <c r="S190" s="149">
        <v>0</v>
      </c>
      <c r="T190" s="150">
        <f>S190*H190</f>
        <v>0</v>
      </c>
      <c r="U190" s="29"/>
      <c r="V190" s="29"/>
      <c r="W190" s="29"/>
      <c r="X190" s="29"/>
      <c r="Y190" s="29"/>
      <c r="Z190" s="29"/>
      <c r="AA190" s="29"/>
      <c r="AB190" s="29"/>
      <c r="AC190" s="29"/>
      <c r="AD190" s="29"/>
      <c r="AE190" s="29"/>
      <c r="AR190" s="151" t="s">
        <v>165</v>
      </c>
      <c r="AT190" s="151" t="s">
        <v>160</v>
      </c>
      <c r="AU190" s="151" t="s">
        <v>82</v>
      </c>
      <c r="AY190" s="17" t="s">
        <v>157</v>
      </c>
      <c r="BE190" s="152">
        <f>IF(N190="základní",J190,0)</f>
        <v>0</v>
      </c>
      <c r="BF190" s="152">
        <f>IF(N190="snížená",J190,0)</f>
        <v>0</v>
      </c>
      <c r="BG190" s="152">
        <f>IF(N190="zákl. přenesená",J190,0)</f>
        <v>0</v>
      </c>
      <c r="BH190" s="152">
        <f>IF(N190="sníž. přenesená",J190,0)</f>
        <v>0</v>
      </c>
      <c r="BI190" s="152">
        <f>IF(N190="nulová",J190,0)</f>
        <v>0</v>
      </c>
      <c r="BJ190" s="17" t="s">
        <v>80</v>
      </c>
      <c r="BK190" s="152">
        <f>ROUND(I190*H190,2)</f>
        <v>0</v>
      </c>
      <c r="BL190" s="17" t="s">
        <v>165</v>
      </c>
      <c r="BM190" s="151" t="s">
        <v>1234</v>
      </c>
    </row>
    <row r="191" spans="1:65" s="2" customFormat="1" ht="204.75" x14ac:dyDescent="0.2">
      <c r="A191" s="29"/>
      <c r="B191" s="30"/>
      <c r="C191" s="29"/>
      <c r="D191" s="153" t="s">
        <v>167</v>
      </c>
      <c r="E191" s="29"/>
      <c r="F191" s="154" t="s">
        <v>1235</v>
      </c>
      <c r="G191" s="29"/>
      <c r="H191" s="29"/>
      <c r="I191" s="29"/>
      <c r="J191" s="29"/>
      <c r="K191" s="29"/>
      <c r="L191" s="30"/>
      <c r="M191" s="155"/>
      <c r="N191" s="156"/>
      <c r="O191" s="55"/>
      <c r="P191" s="55"/>
      <c r="Q191" s="55"/>
      <c r="R191" s="55"/>
      <c r="S191" s="55"/>
      <c r="T191" s="56"/>
      <c r="U191" s="29"/>
      <c r="V191" s="29"/>
      <c r="W191" s="29"/>
      <c r="X191" s="29"/>
      <c r="Y191" s="29"/>
      <c r="Z191" s="29"/>
      <c r="AA191" s="29"/>
      <c r="AB191" s="29"/>
      <c r="AC191" s="29"/>
      <c r="AD191" s="29"/>
      <c r="AE191" s="29"/>
      <c r="AT191" s="17" t="s">
        <v>167</v>
      </c>
      <c r="AU191" s="17" t="s">
        <v>82</v>
      </c>
    </row>
    <row r="192" spans="1:65" s="2" customFormat="1" ht="16.5" customHeight="1" x14ac:dyDescent="0.2">
      <c r="A192" s="29"/>
      <c r="B192" s="140"/>
      <c r="C192" s="177" t="s">
        <v>300</v>
      </c>
      <c r="D192" s="177" t="s">
        <v>183</v>
      </c>
      <c r="E192" s="178" t="s">
        <v>1236</v>
      </c>
      <c r="F192" s="179" t="s">
        <v>1237</v>
      </c>
      <c r="G192" s="180" t="s">
        <v>1139</v>
      </c>
      <c r="H192" s="181">
        <v>8</v>
      </c>
      <c r="I192" s="182"/>
      <c r="J192" s="182">
        <f>ROUND(I192*H192,2)</f>
        <v>0</v>
      </c>
      <c r="K192" s="179" t="s">
        <v>1</v>
      </c>
      <c r="L192" s="183"/>
      <c r="M192" s="184" t="s">
        <v>1</v>
      </c>
      <c r="N192" s="185" t="s">
        <v>37</v>
      </c>
      <c r="O192" s="149">
        <v>0</v>
      </c>
      <c r="P192" s="149">
        <f>O192*H192</f>
        <v>0</v>
      </c>
      <c r="Q192" s="149">
        <v>1.343</v>
      </c>
      <c r="R192" s="149">
        <f>Q192*H192</f>
        <v>10.744</v>
      </c>
      <c r="S192" s="149">
        <v>0</v>
      </c>
      <c r="T192" s="150">
        <f>S192*H192</f>
        <v>0</v>
      </c>
      <c r="U192" s="29"/>
      <c r="V192" s="29"/>
      <c r="W192" s="29"/>
      <c r="X192" s="29"/>
      <c r="Y192" s="29"/>
      <c r="Z192" s="29"/>
      <c r="AA192" s="29"/>
      <c r="AB192" s="29"/>
      <c r="AC192" s="29"/>
      <c r="AD192" s="29"/>
      <c r="AE192" s="29"/>
      <c r="AR192" s="151" t="s">
        <v>187</v>
      </c>
      <c r="AT192" s="151" t="s">
        <v>183</v>
      </c>
      <c r="AU192" s="151" t="s">
        <v>82</v>
      </c>
      <c r="AY192" s="17" t="s">
        <v>157</v>
      </c>
      <c r="BE192" s="152">
        <f>IF(N192="základní",J192,0)</f>
        <v>0</v>
      </c>
      <c r="BF192" s="152">
        <f>IF(N192="snížená",J192,0)</f>
        <v>0</v>
      </c>
      <c r="BG192" s="152">
        <f>IF(N192="zákl. přenesená",J192,0)</f>
        <v>0</v>
      </c>
      <c r="BH192" s="152">
        <f>IF(N192="sníž. přenesená",J192,0)</f>
        <v>0</v>
      </c>
      <c r="BI192" s="152">
        <f>IF(N192="nulová",J192,0)</f>
        <v>0</v>
      </c>
      <c r="BJ192" s="17" t="s">
        <v>80</v>
      </c>
      <c r="BK192" s="152">
        <f>ROUND(I192*H192,2)</f>
        <v>0</v>
      </c>
      <c r="BL192" s="17" t="s">
        <v>165</v>
      </c>
      <c r="BM192" s="151" t="s">
        <v>1238</v>
      </c>
    </row>
    <row r="193" spans="1:65" s="2" customFormat="1" ht="16.5" customHeight="1" x14ac:dyDescent="0.2">
      <c r="A193" s="29"/>
      <c r="B193" s="140"/>
      <c r="C193" s="177" t="s">
        <v>7</v>
      </c>
      <c r="D193" s="177" t="s">
        <v>183</v>
      </c>
      <c r="E193" s="178" t="s">
        <v>1239</v>
      </c>
      <c r="F193" s="179" t="s">
        <v>1240</v>
      </c>
      <c r="G193" s="180" t="s">
        <v>1139</v>
      </c>
      <c r="H193" s="181">
        <v>1</v>
      </c>
      <c r="I193" s="182"/>
      <c r="J193" s="182">
        <f>ROUND(I193*H193,2)</f>
        <v>0</v>
      </c>
      <c r="K193" s="179" t="s">
        <v>1</v>
      </c>
      <c r="L193" s="183"/>
      <c r="M193" s="184" t="s">
        <v>1</v>
      </c>
      <c r="N193" s="185" t="s">
        <v>37</v>
      </c>
      <c r="O193" s="149">
        <v>0</v>
      </c>
      <c r="P193" s="149">
        <f>O193*H193</f>
        <v>0</v>
      </c>
      <c r="Q193" s="149">
        <v>1.64</v>
      </c>
      <c r="R193" s="149">
        <f>Q193*H193</f>
        <v>1.64</v>
      </c>
      <c r="S193" s="149">
        <v>0</v>
      </c>
      <c r="T193" s="150">
        <f>S193*H193</f>
        <v>0</v>
      </c>
      <c r="U193" s="29"/>
      <c r="V193" s="29"/>
      <c r="W193" s="29"/>
      <c r="X193" s="29"/>
      <c r="Y193" s="29"/>
      <c r="Z193" s="29"/>
      <c r="AA193" s="29"/>
      <c r="AB193" s="29"/>
      <c r="AC193" s="29"/>
      <c r="AD193" s="29"/>
      <c r="AE193" s="29"/>
      <c r="AR193" s="151" t="s">
        <v>187</v>
      </c>
      <c r="AT193" s="151" t="s">
        <v>183</v>
      </c>
      <c r="AU193" s="151" t="s">
        <v>82</v>
      </c>
      <c r="AY193" s="17" t="s">
        <v>157</v>
      </c>
      <c r="BE193" s="152">
        <f>IF(N193="základní",J193,0)</f>
        <v>0</v>
      </c>
      <c r="BF193" s="152">
        <f>IF(N193="snížená",J193,0)</f>
        <v>0</v>
      </c>
      <c r="BG193" s="152">
        <f>IF(N193="zákl. přenesená",J193,0)</f>
        <v>0</v>
      </c>
      <c r="BH193" s="152">
        <f>IF(N193="sníž. přenesená",J193,0)</f>
        <v>0</v>
      </c>
      <c r="BI193" s="152">
        <f>IF(N193="nulová",J193,0)</f>
        <v>0</v>
      </c>
      <c r="BJ193" s="17" t="s">
        <v>80</v>
      </c>
      <c r="BK193" s="152">
        <f>ROUND(I193*H193,2)</f>
        <v>0</v>
      </c>
      <c r="BL193" s="17" t="s">
        <v>165</v>
      </c>
      <c r="BM193" s="151" t="s">
        <v>1241</v>
      </c>
    </row>
    <row r="194" spans="1:65" s="12" customFormat="1" ht="22.9" customHeight="1" x14ac:dyDescent="0.2">
      <c r="B194" s="128"/>
      <c r="D194" s="129" t="s">
        <v>71</v>
      </c>
      <c r="E194" s="138" t="s">
        <v>165</v>
      </c>
      <c r="F194" s="138" t="s">
        <v>1040</v>
      </c>
      <c r="J194" s="139">
        <f>BK194</f>
        <v>0</v>
      </c>
      <c r="L194" s="128"/>
      <c r="M194" s="132"/>
      <c r="N194" s="133"/>
      <c r="O194" s="133"/>
      <c r="P194" s="134">
        <f>SUM(P195:P203)</f>
        <v>78.971699999999998</v>
      </c>
      <c r="Q194" s="133"/>
      <c r="R194" s="134">
        <f>SUM(R195:R203)</f>
        <v>125.757176</v>
      </c>
      <c r="S194" s="133"/>
      <c r="T194" s="135">
        <f>SUM(T195:T203)</f>
        <v>0</v>
      </c>
      <c r="AR194" s="129" t="s">
        <v>80</v>
      </c>
      <c r="AT194" s="136" t="s">
        <v>71</v>
      </c>
      <c r="AU194" s="136" t="s">
        <v>80</v>
      </c>
      <c r="AY194" s="129" t="s">
        <v>157</v>
      </c>
      <c r="BK194" s="137">
        <f>SUM(BK195:BK203)</f>
        <v>0</v>
      </c>
    </row>
    <row r="195" spans="1:65" s="2" customFormat="1" ht="24" x14ac:dyDescent="0.2">
      <c r="A195" s="29"/>
      <c r="B195" s="140"/>
      <c r="C195" s="141" t="s">
        <v>309</v>
      </c>
      <c r="D195" s="141" t="s">
        <v>160</v>
      </c>
      <c r="E195" s="142" t="s">
        <v>1242</v>
      </c>
      <c r="F195" s="143" t="s">
        <v>1243</v>
      </c>
      <c r="G195" s="144" t="s">
        <v>195</v>
      </c>
      <c r="H195" s="145">
        <v>2.6</v>
      </c>
      <c r="I195" s="146"/>
      <c r="J195" s="146">
        <f>ROUND(I195*H195,2)</f>
        <v>0</v>
      </c>
      <c r="K195" s="143" t="s">
        <v>164</v>
      </c>
      <c r="L195" s="30"/>
      <c r="M195" s="147" t="s">
        <v>1</v>
      </c>
      <c r="N195" s="148" t="s">
        <v>37</v>
      </c>
      <c r="O195" s="149">
        <v>0.16600000000000001</v>
      </c>
      <c r="P195" s="149">
        <f>O195*H195</f>
        <v>0.43160000000000004</v>
      </c>
      <c r="Q195" s="149">
        <v>0</v>
      </c>
      <c r="R195" s="149">
        <f>Q195*H195</f>
        <v>0</v>
      </c>
      <c r="S195" s="149">
        <v>0</v>
      </c>
      <c r="T195" s="150">
        <f>S195*H195</f>
        <v>0</v>
      </c>
      <c r="U195" s="29"/>
      <c r="V195" s="29"/>
      <c r="W195" s="29"/>
      <c r="X195" s="29"/>
      <c r="Y195" s="29"/>
      <c r="Z195" s="29"/>
      <c r="AA195" s="29"/>
      <c r="AB195" s="29"/>
      <c r="AC195" s="29"/>
      <c r="AD195" s="29"/>
      <c r="AE195" s="29"/>
      <c r="AR195" s="151" t="s">
        <v>165</v>
      </c>
      <c r="AT195" s="151" t="s">
        <v>160</v>
      </c>
      <c r="AU195" s="151" t="s">
        <v>82</v>
      </c>
      <c r="AY195" s="17" t="s">
        <v>157</v>
      </c>
      <c r="BE195" s="152">
        <f>IF(N195="základní",J195,0)</f>
        <v>0</v>
      </c>
      <c r="BF195" s="152">
        <f>IF(N195="snížená",J195,0)</f>
        <v>0</v>
      </c>
      <c r="BG195" s="152">
        <f>IF(N195="zákl. přenesená",J195,0)</f>
        <v>0</v>
      </c>
      <c r="BH195" s="152">
        <f>IF(N195="sníž. přenesená",J195,0)</f>
        <v>0</v>
      </c>
      <c r="BI195" s="152">
        <f>IF(N195="nulová",J195,0)</f>
        <v>0</v>
      </c>
      <c r="BJ195" s="17" t="s">
        <v>80</v>
      </c>
      <c r="BK195" s="152">
        <f>ROUND(I195*H195,2)</f>
        <v>0</v>
      </c>
      <c r="BL195" s="17" t="s">
        <v>165</v>
      </c>
      <c r="BM195" s="151" t="s">
        <v>1244</v>
      </c>
    </row>
    <row r="196" spans="1:65" s="2" customFormat="1" ht="136.5" x14ac:dyDescent="0.2">
      <c r="A196" s="29"/>
      <c r="B196" s="30"/>
      <c r="C196" s="29"/>
      <c r="D196" s="153" t="s">
        <v>167</v>
      </c>
      <c r="E196" s="29"/>
      <c r="F196" s="154" t="s">
        <v>1245</v>
      </c>
      <c r="G196" s="29"/>
      <c r="H196" s="29"/>
      <c r="I196" s="29"/>
      <c r="J196" s="29"/>
      <c r="K196" s="29"/>
      <c r="L196" s="30"/>
      <c r="M196" s="155"/>
      <c r="N196" s="156"/>
      <c r="O196" s="55"/>
      <c r="P196" s="55"/>
      <c r="Q196" s="55"/>
      <c r="R196" s="55"/>
      <c r="S196" s="55"/>
      <c r="T196" s="56"/>
      <c r="U196" s="29"/>
      <c r="V196" s="29"/>
      <c r="W196" s="29"/>
      <c r="X196" s="29"/>
      <c r="Y196" s="29"/>
      <c r="Z196" s="29"/>
      <c r="AA196" s="29"/>
      <c r="AB196" s="29"/>
      <c r="AC196" s="29"/>
      <c r="AD196" s="29"/>
      <c r="AE196" s="29"/>
      <c r="AT196" s="17" t="s">
        <v>167</v>
      </c>
      <c r="AU196" s="17" t="s">
        <v>82</v>
      </c>
    </row>
    <row r="197" spans="1:65" s="14" customFormat="1" x14ac:dyDescent="0.2">
      <c r="B197" s="163"/>
      <c r="D197" s="153" t="s">
        <v>169</v>
      </c>
      <c r="E197" s="164" t="s">
        <v>1</v>
      </c>
      <c r="F197" s="165" t="s">
        <v>1246</v>
      </c>
      <c r="H197" s="166">
        <v>2.6004499999999999</v>
      </c>
      <c r="L197" s="163"/>
      <c r="M197" s="167"/>
      <c r="N197" s="168"/>
      <c r="O197" s="168"/>
      <c r="P197" s="168"/>
      <c r="Q197" s="168"/>
      <c r="R197" s="168"/>
      <c r="S197" s="168"/>
      <c r="T197" s="169"/>
      <c r="AT197" s="164" t="s">
        <v>169</v>
      </c>
      <c r="AU197" s="164" t="s">
        <v>82</v>
      </c>
      <c r="AV197" s="14" t="s">
        <v>82</v>
      </c>
      <c r="AW197" s="14" t="s">
        <v>171</v>
      </c>
      <c r="AX197" s="14" t="s">
        <v>80</v>
      </c>
      <c r="AY197" s="164" t="s">
        <v>157</v>
      </c>
    </row>
    <row r="198" spans="1:65" s="2" customFormat="1" ht="24" x14ac:dyDescent="0.2">
      <c r="A198" s="29"/>
      <c r="B198" s="140"/>
      <c r="C198" s="141" t="s">
        <v>317</v>
      </c>
      <c r="D198" s="141" t="s">
        <v>160</v>
      </c>
      <c r="E198" s="142" t="s">
        <v>1247</v>
      </c>
      <c r="F198" s="143" t="s">
        <v>1248</v>
      </c>
      <c r="G198" s="144" t="s">
        <v>163</v>
      </c>
      <c r="H198" s="145">
        <v>41.552</v>
      </c>
      <c r="I198" s="146"/>
      <c r="J198" s="146">
        <f>ROUND(I198*H198,2)</f>
        <v>0</v>
      </c>
      <c r="K198" s="143" t="s">
        <v>164</v>
      </c>
      <c r="L198" s="30"/>
      <c r="M198" s="147" t="s">
        <v>1</v>
      </c>
      <c r="N198" s="148" t="s">
        <v>37</v>
      </c>
      <c r="O198" s="149">
        <v>0.8</v>
      </c>
      <c r="P198" s="149">
        <f>O198*H198</f>
        <v>33.241599999999998</v>
      </c>
      <c r="Q198" s="149">
        <v>2.4500000000000002</v>
      </c>
      <c r="R198" s="149">
        <f>Q198*H198</f>
        <v>101.80240000000001</v>
      </c>
      <c r="S198" s="149">
        <v>0</v>
      </c>
      <c r="T198" s="150">
        <f>S198*H198</f>
        <v>0</v>
      </c>
      <c r="U198" s="29"/>
      <c r="V198" s="29"/>
      <c r="W198" s="29"/>
      <c r="X198" s="29"/>
      <c r="Y198" s="29"/>
      <c r="Z198" s="29"/>
      <c r="AA198" s="29"/>
      <c r="AB198" s="29"/>
      <c r="AC198" s="29"/>
      <c r="AD198" s="29"/>
      <c r="AE198" s="29"/>
      <c r="AR198" s="151" t="s">
        <v>165</v>
      </c>
      <c r="AT198" s="151" t="s">
        <v>160</v>
      </c>
      <c r="AU198" s="151" t="s">
        <v>82</v>
      </c>
      <c r="AY198" s="17" t="s">
        <v>157</v>
      </c>
      <c r="BE198" s="152">
        <f>IF(N198="základní",J198,0)</f>
        <v>0</v>
      </c>
      <c r="BF198" s="152">
        <f>IF(N198="snížená",J198,0)</f>
        <v>0</v>
      </c>
      <c r="BG198" s="152">
        <f>IF(N198="zákl. přenesená",J198,0)</f>
        <v>0</v>
      </c>
      <c r="BH198" s="152">
        <f>IF(N198="sníž. přenesená",J198,0)</f>
        <v>0</v>
      </c>
      <c r="BI198" s="152">
        <f>IF(N198="nulová",J198,0)</f>
        <v>0</v>
      </c>
      <c r="BJ198" s="17" t="s">
        <v>80</v>
      </c>
      <c r="BK198" s="152">
        <f>ROUND(I198*H198,2)</f>
        <v>0</v>
      </c>
      <c r="BL198" s="17" t="s">
        <v>165</v>
      </c>
      <c r="BM198" s="151" t="s">
        <v>1249</v>
      </c>
    </row>
    <row r="199" spans="1:65" s="2" customFormat="1" ht="97.5" x14ac:dyDescent="0.2">
      <c r="A199" s="29"/>
      <c r="B199" s="30"/>
      <c r="C199" s="29"/>
      <c r="D199" s="153" t="s">
        <v>167</v>
      </c>
      <c r="E199" s="29"/>
      <c r="F199" s="154" t="s">
        <v>1250</v>
      </c>
      <c r="G199" s="29"/>
      <c r="H199" s="29"/>
      <c r="I199" s="29"/>
      <c r="J199" s="29"/>
      <c r="K199" s="29"/>
      <c r="L199" s="30"/>
      <c r="M199" s="155"/>
      <c r="N199" s="156"/>
      <c r="O199" s="55"/>
      <c r="P199" s="55"/>
      <c r="Q199" s="55"/>
      <c r="R199" s="55"/>
      <c r="S199" s="55"/>
      <c r="T199" s="56"/>
      <c r="U199" s="29"/>
      <c r="V199" s="29"/>
      <c r="W199" s="29"/>
      <c r="X199" s="29"/>
      <c r="Y199" s="29"/>
      <c r="Z199" s="29"/>
      <c r="AA199" s="29"/>
      <c r="AB199" s="29"/>
      <c r="AC199" s="29"/>
      <c r="AD199" s="29"/>
      <c r="AE199" s="29"/>
      <c r="AT199" s="17" t="s">
        <v>167</v>
      </c>
      <c r="AU199" s="17" t="s">
        <v>82</v>
      </c>
    </row>
    <row r="200" spans="1:65" s="14" customFormat="1" ht="22.5" x14ac:dyDescent="0.2">
      <c r="B200" s="163"/>
      <c r="D200" s="153" t="s">
        <v>169</v>
      </c>
      <c r="E200" s="164" t="s">
        <v>1</v>
      </c>
      <c r="F200" s="165" t="s">
        <v>1190</v>
      </c>
      <c r="H200" s="166">
        <v>41.551650000000002</v>
      </c>
      <c r="L200" s="163"/>
      <c r="M200" s="167"/>
      <c r="N200" s="168"/>
      <c r="O200" s="168"/>
      <c r="P200" s="168"/>
      <c r="Q200" s="168"/>
      <c r="R200" s="168"/>
      <c r="S200" s="168"/>
      <c r="T200" s="169"/>
      <c r="AT200" s="164" t="s">
        <v>169</v>
      </c>
      <c r="AU200" s="164" t="s">
        <v>82</v>
      </c>
      <c r="AV200" s="14" t="s">
        <v>82</v>
      </c>
      <c r="AW200" s="14" t="s">
        <v>171</v>
      </c>
      <c r="AX200" s="14" t="s">
        <v>80</v>
      </c>
      <c r="AY200" s="164" t="s">
        <v>157</v>
      </c>
    </row>
    <row r="201" spans="1:65" s="2" customFormat="1" ht="55.5" customHeight="1" x14ac:dyDescent="0.2">
      <c r="A201" s="29"/>
      <c r="B201" s="140"/>
      <c r="C201" s="141" t="s">
        <v>327</v>
      </c>
      <c r="D201" s="141" t="s">
        <v>160</v>
      </c>
      <c r="E201" s="142" t="s">
        <v>1251</v>
      </c>
      <c r="F201" s="143" t="s">
        <v>1252</v>
      </c>
      <c r="G201" s="144" t="s">
        <v>195</v>
      </c>
      <c r="H201" s="145">
        <v>23.23</v>
      </c>
      <c r="I201" s="146"/>
      <c r="J201" s="146">
        <f>ROUND(I201*H201,2)</f>
        <v>0</v>
      </c>
      <c r="K201" s="143" t="s">
        <v>164</v>
      </c>
      <c r="L201" s="30"/>
      <c r="M201" s="147" t="s">
        <v>1</v>
      </c>
      <c r="N201" s="148" t="s">
        <v>37</v>
      </c>
      <c r="O201" s="149">
        <v>1.95</v>
      </c>
      <c r="P201" s="149">
        <f>O201*H201</f>
        <v>45.298499999999997</v>
      </c>
      <c r="Q201" s="149">
        <v>1.0311999999999999</v>
      </c>
      <c r="R201" s="149">
        <f>Q201*H201</f>
        <v>23.954775999999999</v>
      </c>
      <c r="S201" s="149">
        <v>0</v>
      </c>
      <c r="T201" s="150">
        <f>S201*H201</f>
        <v>0</v>
      </c>
      <c r="U201" s="29"/>
      <c r="V201" s="29"/>
      <c r="W201" s="29"/>
      <c r="X201" s="29"/>
      <c r="Y201" s="29"/>
      <c r="Z201" s="29"/>
      <c r="AA201" s="29"/>
      <c r="AB201" s="29"/>
      <c r="AC201" s="29"/>
      <c r="AD201" s="29"/>
      <c r="AE201" s="29"/>
      <c r="AR201" s="151" t="s">
        <v>165</v>
      </c>
      <c r="AT201" s="151" t="s">
        <v>160</v>
      </c>
      <c r="AU201" s="151" t="s">
        <v>82</v>
      </c>
      <c r="AY201" s="17" t="s">
        <v>157</v>
      </c>
      <c r="BE201" s="152">
        <f>IF(N201="základní",J201,0)</f>
        <v>0</v>
      </c>
      <c r="BF201" s="152">
        <f>IF(N201="snížená",J201,0)</f>
        <v>0</v>
      </c>
      <c r="BG201" s="152">
        <f>IF(N201="zákl. přenesená",J201,0)</f>
        <v>0</v>
      </c>
      <c r="BH201" s="152">
        <f>IF(N201="sníž. přenesená",J201,0)</f>
        <v>0</v>
      </c>
      <c r="BI201" s="152">
        <f>IF(N201="nulová",J201,0)</f>
        <v>0</v>
      </c>
      <c r="BJ201" s="17" t="s">
        <v>80</v>
      </c>
      <c r="BK201" s="152">
        <f>ROUND(I201*H201,2)</f>
        <v>0</v>
      </c>
      <c r="BL201" s="17" t="s">
        <v>165</v>
      </c>
      <c r="BM201" s="151" t="s">
        <v>1253</v>
      </c>
    </row>
    <row r="202" spans="1:65" s="2" customFormat="1" ht="78" x14ac:dyDescent="0.2">
      <c r="A202" s="29"/>
      <c r="B202" s="30"/>
      <c r="C202" s="29"/>
      <c r="D202" s="153" t="s">
        <v>167</v>
      </c>
      <c r="E202" s="29"/>
      <c r="F202" s="154" t="s">
        <v>1254</v>
      </c>
      <c r="G202" s="29"/>
      <c r="H202" s="29"/>
      <c r="I202" s="29"/>
      <c r="J202" s="29"/>
      <c r="K202" s="29"/>
      <c r="L202" s="30"/>
      <c r="M202" s="155"/>
      <c r="N202" s="156"/>
      <c r="O202" s="55"/>
      <c r="P202" s="55"/>
      <c r="Q202" s="55"/>
      <c r="R202" s="55"/>
      <c r="S202" s="55"/>
      <c r="T202" s="56"/>
      <c r="U202" s="29"/>
      <c r="V202" s="29"/>
      <c r="W202" s="29"/>
      <c r="X202" s="29"/>
      <c r="Y202" s="29"/>
      <c r="Z202" s="29"/>
      <c r="AA202" s="29"/>
      <c r="AB202" s="29"/>
      <c r="AC202" s="29"/>
      <c r="AD202" s="29"/>
      <c r="AE202" s="29"/>
      <c r="AT202" s="17" t="s">
        <v>167</v>
      </c>
      <c r="AU202" s="17" t="s">
        <v>82</v>
      </c>
    </row>
    <row r="203" spans="1:65" s="14" customFormat="1" x14ac:dyDescent="0.2">
      <c r="B203" s="163"/>
      <c r="D203" s="153" t="s">
        <v>169</v>
      </c>
      <c r="E203" s="164" t="s">
        <v>1</v>
      </c>
      <c r="F203" s="165" t="s">
        <v>1255</v>
      </c>
      <c r="H203" s="166">
        <v>23.23</v>
      </c>
      <c r="L203" s="163"/>
      <c r="M203" s="167"/>
      <c r="N203" s="168"/>
      <c r="O203" s="168"/>
      <c r="P203" s="168"/>
      <c r="Q203" s="168"/>
      <c r="R203" s="168"/>
      <c r="S203" s="168"/>
      <c r="T203" s="169"/>
      <c r="AT203" s="164" t="s">
        <v>169</v>
      </c>
      <c r="AU203" s="164" t="s">
        <v>82</v>
      </c>
      <c r="AV203" s="14" t="s">
        <v>82</v>
      </c>
      <c r="AW203" s="14" t="s">
        <v>171</v>
      </c>
      <c r="AX203" s="14" t="s">
        <v>80</v>
      </c>
      <c r="AY203" s="164" t="s">
        <v>157</v>
      </c>
    </row>
    <row r="204" spans="1:65" s="12" customFormat="1" ht="22.9" customHeight="1" x14ac:dyDescent="0.2">
      <c r="B204" s="128"/>
      <c r="D204" s="129" t="s">
        <v>71</v>
      </c>
      <c r="E204" s="138" t="s">
        <v>158</v>
      </c>
      <c r="F204" s="138" t="s">
        <v>159</v>
      </c>
      <c r="J204" s="139">
        <f>BK204</f>
        <v>0</v>
      </c>
      <c r="L204" s="128"/>
      <c r="M204" s="132"/>
      <c r="N204" s="133"/>
      <c r="O204" s="133"/>
      <c r="P204" s="134">
        <f>SUM(P205:P290)</f>
        <v>0</v>
      </c>
      <c r="Q204" s="133"/>
      <c r="R204" s="134">
        <f>SUM(R205:R290)</f>
        <v>86.462334000000013</v>
      </c>
      <c r="S204" s="133"/>
      <c r="T204" s="135">
        <f>SUM(T205:T290)</f>
        <v>0</v>
      </c>
      <c r="AR204" s="129" t="s">
        <v>80</v>
      </c>
      <c r="AT204" s="136" t="s">
        <v>71</v>
      </c>
      <c r="AU204" s="136" t="s">
        <v>80</v>
      </c>
      <c r="AY204" s="129" t="s">
        <v>157</v>
      </c>
      <c r="BK204" s="137">
        <f>SUM(BK205:BK290)</f>
        <v>0</v>
      </c>
    </row>
    <row r="205" spans="1:65" s="2" customFormat="1" ht="55.5" customHeight="1" x14ac:dyDescent="0.2">
      <c r="A205" s="29"/>
      <c r="B205" s="140"/>
      <c r="C205" s="141" t="s">
        <v>335</v>
      </c>
      <c r="D205" s="141" t="s">
        <v>160</v>
      </c>
      <c r="E205" s="142" t="s">
        <v>1256</v>
      </c>
      <c r="F205" s="143" t="s">
        <v>1257</v>
      </c>
      <c r="G205" s="144" t="s">
        <v>215</v>
      </c>
      <c r="H205" s="145">
        <v>0.40600000000000003</v>
      </c>
      <c r="I205" s="146"/>
      <c r="J205" s="146">
        <f>ROUND(I205*H205,2)</f>
        <v>0</v>
      </c>
      <c r="K205" s="143" t="s">
        <v>330</v>
      </c>
      <c r="L205" s="30"/>
      <c r="M205" s="147" t="s">
        <v>1</v>
      </c>
      <c r="N205" s="148" t="s">
        <v>37</v>
      </c>
      <c r="O205" s="149">
        <v>0</v>
      </c>
      <c r="P205" s="149">
        <f>O205*H205</f>
        <v>0</v>
      </c>
      <c r="Q205" s="149">
        <v>0</v>
      </c>
      <c r="R205" s="149">
        <f>Q205*H205</f>
        <v>0</v>
      </c>
      <c r="S205" s="149">
        <v>0</v>
      </c>
      <c r="T205" s="150">
        <f>S205*H205</f>
        <v>0</v>
      </c>
      <c r="U205" s="29"/>
      <c r="V205" s="29"/>
      <c r="W205" s="29"/>
      <c r="X205" s="29"/>
      <c r="Y205" s="29"/>
      <c r="Z205" s="29"/>
      <c r="AA205" s="29"/>
      <c r="AB205" s="29"/>
      <c r="AC205" s="29"/>
      <c r="AD205" s="29"/>
      <c r="AE205" s="29"/>
      <c r="AR205" s="151" t="s">
        <v>165</v>
      </c>
      <c r="AT205" s="151" t="s">
        <v>160</v>
      </c>
      <c r="AU205" s="151" t="s">
        <v>82</v>
      </c>
      <c r="AY205" s="17" t="s">
        <v>157</v>
      </c>
      <c r="BE205" s="152">
        <f>IF(N205="základní",J205,0)</f>
        <v>0</v>
      </c>
      <c r="BF205" s="152">
        <f>IF(N205="snížená",J205,0)</f>
        <v>0</v>
      </c>
      <c r="BG205" s="152">
        <f>IF(N205="zákl. přenesená",J205,0)</f>
        <v>0</v>
      </c>
      <c r="BH205" s="152">
        <f>IF(N205="sníž. přenesená",J205,0)</f>
        <v>0</v>
      </c>
      <c r="BI205" s="152">
        <f>IF(N205="nulová",J205,0)</f>
        <v>0</v>
      </c>
      <c r="BJ205" s="17" t="s">
        <v>80</v>
      </c>
      <c r="BK205" s="152">
        <f>ROUND(I205*H205,2)</f>
        <v>0</v>
      </c>
      <c r="BL205" s="17" t="s">
        <v>165</v>
      </c>
      <c r="BM205" s="151" t="s">
        <v>1258</v>
      </c>
    </row>
    <row r="206" spans="1:65" s="2" customFormat="1" ht="29.25" x14ac:dyDescent="0.2">
      <c r="A206" s="29"/>
      <c r="B206" s="30"/>
      <c r="C206" s="29"/>
      <c r="D206" s="153" t="s">
        <v>167</v>
      </c>
      <c r="E206" s="29"/>
      <c r="F206" s="154" t="s">
        <v>1259</v>
      </c>
      <c r="G206" s="29"/>
      <c r="H206" s="29"/>
      <c r="I206" s="29"/>
      <c r="J206" s="29"/>
      <c r="K206" s="29"/>
      <c r="L206" s="30"/>
      <c r="M206" s="155"/>
      <c r="N206" s="156"/>
      <c r="O206" s="55"/>
      <c r="P206" s="55"/>
      <c r="Q206" s="55"/>
      <c r="R206" s="55"/>
      <c r="S206" s="55"/>
      <c r="T206" s="56"/>
      <c r="U206" s="29"/>
      <c r="V206" s="29"/>
      <c r="W206" s="29"/>
      <c r="X206" s="29"/>
      <c r="Y206" s="29"/>
      <c r="Z206" s="29"/>
      <c r="AA206" s="29"/>
      <c r="AB206" s="29"/>
      <c r="AC206" s="29"/>
      <c r="AD206" s="29"/>
      <c r="AE206" s="29"/>
      <c r="AT206" s="17" t="s">
        <v>167</v>
      </c>
      <c r="AU206" s="17" t="s">
        <v>82</v>
      </c>
    </row>
    <row r="207" spans="1:65" s="14" customFormat="1" x14ac:dyDescent="0.2">
      <c r="B207" s="163"/>
      <c r="D207" s="153" t="s">
        <v>169</v>
      </c>
      <c r="E207" s="164" t="s">
        <v>1</v>
      </c>
      <c r="F207" s="165" t="s">
        <v>1260</v>
      </c>
      <c r="H207" s="166">
        <v>0.40600000000000003</v>
      </c>
      <c r="L207" s="163"/>
      <c r="M207" s="167"/>
      <c r="N207" s="168"/>
      <c r="O207" s="168"/>
      <c r="P207" s="168"/>
      <c r="Q207" s="168"/>
      <c r="R207" s="168"/>
      <c r="S207" s="168"/>
      <c r="T207" s="169"/>
      <c r="AT207" s="164" t="s">
        <v>169</v>
      </c>
      <c r="AU207" s="164" t="s">
        <v>82</v>
      </c>
      <c r="AV207" s="14" t="s">
        <v>82</v>
      </c>
      <c r="AW207" s="14" t="s">
        <v>171</v>
      </c>
      <c r="AX207" s="14" t="s">
        <v>80</v>
      </c>
      <c r="AY207" s="164" t="s">
        <v>157</v>
      </c>
    </row>
    <row r="208" spans="1:65" s="2" customFormat="1" ht="72" x14ac:dyDescent="0.2">
      <c r="A208" s="29"/>
      <c r="B208" s="140"/>
      <c r="C208" s="141" t="s">
        <v>340</v>
      </c>
      <c r="D208" s="141" t="s">
        <v>160</v>
      </c>
      <c r="E208" s="142" t="s">
        <v>161</v>
      </c>
      <c r="F208" s="143" t="s">
        <v>162</v>
      </c>
      <c r="G208" s="144" t="s">
        <v>163</v>
      </c>
      <c r="H208" s="145">
        <v>47.58</v>
      </c>
      <c r="I208" s="146"/>
      <c r="J208" s="146">
        <f>ROUND(I208*H208,2)</f>
        <v>0</v>
      </c>
      <c r="K208" s="143" t="s">
        <v>330</v>
      </c>
      <c r="L208" s="30"/>
      <c r="M208" s="147" t="s">
        <v>1</v>
      </c>
      <c r="N208" s="148" t="s">
        <v>37</v>
      </c>
      <c r="O208" s="149">
        <v>0</v>
      </c>
      <c r="P208" s="149">
        <f>O208*H208</f>
        <v>0</v>
      </c>
      <c r="Q208" s="149">
        <v>0</v>
      </c>
      <c r="R208" s="149">
        <f>Q208*H208</f>
        <v>0</v>
      </c>
      <c r="S208" s="149">
        <v>0</v>
      </c>
      <c r="T208" s="150">
        <f>S208*H208</f>
        <v>0</v>
      </c>
      <c r="U208" s="29"/>
      <c r="V208" s="29"/>
      <c r="W208" s="29"/>
      <c r="X208" s="29"/>
      <c r="Y208" s="29"/>
      <c r="Z208" s="29"/>
      <c r="AA208" s="29"/>
      <c r="AB208" s="29"/>
      <c r="AC208" s="29"/>
      <c r="AD208" s="29"/>
      <c r="AE208" s="29"/>
      <c r="AR208" s="151" t="s">
        <v>165</v>
      </c>
      <c r="AT208" s="151" t="s">
        <v>160</v>
      </c>
      <c r="AU208" s="151" t="s">
        <v>82</v>
      </c>
      <c r="AY208" s="17" t="s">
        <v>157</v>
      </c>
      <c r="BE208" s="152">
        <f>IF(N208="základní",J208,0)</f>
        <v>0</v>
      </c>
      <c r="BF208" s="152">
        <f>IF(N208="snížená",J208,0)</f>
        <v>0</v>
      </c>
      <c r="BG208" s="152">
        <f>IF(N208="zákl. přenesená",J208,0)</f>
        <v>0</v>
      </c>
      <c r="BH208" s="152">
        <f>IF(N208="sníž. přenesená",J208,0)</f>
        <v>0</v>
      </c>
      <c r="BI208" s="152">
        <f>IF(N208="nulová",J208,0)</f>
        <v>0</v>
      </c>
      <c r="BJ208" s="17" t="s">
        <v>80</v>
      </c>
      <c r="BK208" s="152">
        <f>ROUND(I208*H208,2)</f>
        <v>0</v>
      </c>
      <c r="BL208" s="17" t="s">
        <v>165</v>
      </c>
      <c r="BM208" s="151" t="s">
        <v>1261</v>
      </c>
    </row>
    <row r="209" spans="1:65" s="2" customFormat="1" ht="48.75" x14ac:dyDescent="0.2">
      <c r="A209" s="29"/>
      <c r="B209" s="30"/>
      <c r="C209" s="29"/>
      <c r="D209" s="153" t="s">
        <v>167</v>
      </c>
      <c r="E209" s="29"/>
      <c r="F209" s="154" t="s">
        <v>168</v>
      </c>
      <c r="G209" s="29"/>
      <c r="H209" s="29"/>
      <c r="I209" s="29"/>
      <c r="J209" s="29"/>
      <c r="K209" s="29"/>
      <c r="L209" s="30"/>
      <c r="M209" s="155"/>
      <c r="N209" s="156"/>
      <c r="O209" s="55"/>
      <c r="P209" s="55"/>
      <c r="Q209" s="55"/>
      <c r="R209" s="55"/>
      <c r="S209" s="55"/>
      <c r="T209" s="56"/>
      <c r="U209" s="29"/>
      <c r="V209" s="29"/>
      <c r="W209" s="29"/>
      <c r="X209" s="29"/>
      <c r="Y209" s="29"/>
      <c r="Z209" s="29"/>
      <c r="AA209" s="29"/>
      <c r="AB209" s="29"/>
      <c r="AC209" s="29"/>
      <c r="AD209" s="29"/>
      <c r="AE209" s="29"/>
      <c r="AT209" s="17" t="s">
        <v>167</v>
      </c>
      <c r="AU209" s="17" t="s">
        <v>82</v>
      </c>
    </row>
    <row r="210" spans="1:65" s="13" customFormat="1" x14ac:dyDescent="0.2">
      <c r="B210" s="157"/>
      <c r="D210" s="153" t="s">
        <v>169</v>
      </c>
      <c r="E210" s="158" t="s">
        <v>1</v>
      </c>
      <c r="F210" s="159" t="s">
        <v>1262</v>
      </c>
      <c r="H210" s="158" t="s">
        <v>1</v>
      </c>
      <c r="L210" s="157"/>
      <c r="M210" s="160"/>
      <c r="N210" s="161"/>
      <c r="O210" s="161"/>
      <c r="P210" s="161"/>
      <c r="Q210" s="161"/>
      <c r="R210" s="161"/>
      <c r="S210" s="161"/>
      <c r="T210" s="162"/>
      <c r="AT210" s="158" t="s">
        <v>169</v>
      </c>
      <c r="AU210" s="158" t="s">
        <v>82</v>
      </c>
      <c r="AV210" s="13" t="s">
        <v>80</v>
      </c>
      <c r="AW210" s="13" t="s">
        <v>171</v>
      </c>
      <c r="AX210" s="13" t="s">
        <v>72</v>
      </c>
      <c r="AY210" s="158" t="s">
        <v>157</v>
      </c>
    </row>
    <row r="211" spans="1:65" s="14" customFormat="1" x14ac:dyDescent="0.2">
      <c r="B211" s="163"/>
      <c r="D211" s="153" t="s">
        <v>169</v>
      </c>
      <c r="E211" s="164" t="s">
        <v>1</v>
      </c>
      <c r="F211" s="165" t="s">
        <v>1263</v>
      </c>
      <c r="H211" s="166">
        <v>47.58</v>
      </c>
      <c r="L211" s="163"/>
      <c r="M211" s="167"/>
      <c r="N211" s="168"/>
      <c r="O211" s="168"/>
      <c r="P211" s="168"/>
      <c r="Q211" s="168"/>
      <c r="R211" s="168"/>
      <c r="S211" s="168"/>
      <c r="T211" s="169"/>
      <c r="AT211" s="164" t="s">
        <v>169</v>
      </c>
      <c r="AU211" s="164" t="s">
        <v>82</v>
      </c>
      <c r="AV211" s="14" t="s">
        <v>82</v>
      </c>
      <c r="AW211" s="14" t="s">
        <v>171</v>
      </c>
      <c r="AX211" s="14" t="s">
        <v>80</v>
      </c>
      <c r="AY211" s="164" t="s">
        <v>157</v>
      </c>
    </row>
    <row r="212" spans="1:65" s="2" customFormat="1" ht="123" customHeight="1" x14ac:dyDescent="0.2">
      <c r="A212" s="29"/>
      <c r="B212" s="140"/>
      <c r="C212" s="141" t="s">
        <v>361</v>
      </c>
      <c r="D212" s="141" t="s">
        <v>160</v>
      </c>
      <c r="E212" s="142" t="s">
        <v>176</v>
      </c>
      <c r="F212" s="143" t="s">
        <v>177</v>
      </c>
      <c r="G212" s="144" t="s">
        <v>163</v>
      </c>
      <c r="H212" s="145">
        <v>47.58</v>
      </c>
      <c r="I212" s="146"/>
      <c r="J212" s="146">
        <f>ROUND(I212*H212,2)</f>
        <v>0</v>
      </c>
      <c r="K212" s="143" t="s">
        <v>330</v>
      </c>
      <c r="L212" s="30"/>
      <c r="M212" s="147" t="s">
        <v>1</v>
      </c>
      <c r="N212" s="148" t="s">
        <v>37</v>
      </c>
      <c r="O212" s="149">
        <v>0</v>
      </c>
      <c r="P212" s="149">
        <f>O212*H212</f>
        <v>0</v>
      </c>
      <c r="Q212" s="149">
        <v>0</v>
      </c>
      <c r="R212" s="149">
        <f>Q212*H212</f>
        <v>0</v>
      </c>
      <c r="S212" s="149">
        <v>0</v>
      </c>
      <c r="T212" s="150">
        <f>S212*H212</f>
        <v>0</v>
      </c>
      <c r="U212" s="29"/>
      <c r="V212" s="29"/>
      <c r="W212" s="29"/>
      <c r="X212" s="29"/>
      <c r="Y212" s="29"/>
      <c r="Z212" s="29"/>
      <c r="AA212" s="29"/>
      <c r="AB212" s="29"/>
      <c r="AC212" s="29"/>
      <c r="AD212" s="29"/>
      <c r="AE212" s="29"/>
      <c r="AR212" s="151" t="s">
        <v>165</v>
      </c>
      <c r="AT212" s="151" t="s">
        <v>160</v>
      </c>
      <c r="AU212" s="151" t="s">
        <v>82</v>
      </c>
      <c r="AY212" s="17" t="s">
        <v>157</v>
      </c>
      <c r="BE212" s="152">
        <f>IF(N212="základní",J212,0)</f>
        <v>0</v>
      </c>
      <c r="BF212" s="152">
        <f>IF(N212="snížená",J212,0)</f>
        <v>0</v>
      </c>
      <c r="BG212" s="152">
        <f>IF(N212="zákl. přenesená",J212,0)</f>
        <v>0</v>
      </c>
      <c r="BH212" s="152">
        <f>IF(N212="sníž. přenesená",J212,0)</f>
        <v>0</v>
      </c>
      <c r="BI212" s="152">
        <f>IF(N212="nulová",J212,0)</f>
        <v>0</v>
      </c>
      <c r="BJ212" s="17" t="s">
        <v>80</v>
      </c>
      <c r="BK212" s="152">
        <f>ROUND(I212*H212,2)</f>
        <v>0</v>
      </c>
      <c r="BL212" s="17" t="s">
        <v>165</v>
      </c>
      <c r="BM212" s="151" t="s">
        <v>1264</v>
      </c>
    </row>
    <row r="213" spans="1:65" s="2" customFormat="1" ht="78" x14ac:dyDescent="0.2">
      <c r="A213" s="29"/>
      <c r="B213" s="30"/>
      <c r="C213" s="29"/>
      <c r="D213" s="153" t="s">
        <v>167</v>
      </c>
      <c r="E213" s="29"/>
      <c r="F213" s="154" t="s">
        <v>179</v>
      </c>
      <c r="G213" s="29"/>
      <c r="H213" s="29"/>
      <c r="I213" s="29"/>
      <c r="J213" s="29"/>
      <c r="K213" s="29"/>
      <c r="L213" s="30"/>
      <c r="M213" s="155"/>
      <c r="N213" s="156"/>
      <c r="O213" s="55"/>
      <c r="P213" s="55"/>
      <c r="Q213" s="55"/>
      <c r="R213" s="55"/>
      <c r="S213" s="55"/>
      <c r="T213" s="56"/>
      <c r="U213" s="29"/>
      <c r="V213" s="29"/>
      <c r="W213" s="29"/>
      <c r="X213" s="29"/>
      <c r="Y213" s="29"/>
      <c r="Z213" s="29"/>
      <c r="AA213" s="29"/>
      <c r="AB213" s="29"/>
      <c r="AC213" s="29"/>
      <c r="AD213" s="29"/>
      <c r="AE213" s="29"/>
      <c r="AT213" s="17" t="s">
        <v>167</v>
      </c>
      <c r="AU213" s="17" t="s">
        <v>82</v>
      </c>
    </row>
    <row r="214" spans="1:65" s="14" customFormat="1" x14ac:dyDescent="0.2">
      <c r="B214" s="163"/>
      <c r="D214" s="153" t="s">
        <v>169</v>
      </c>
      <c r="E214" s="164" t="s">
        <v>1</v>
      </c>
      <c r="F214" s="165" t="s">
        <v>1263</v>
      </c>
      <c r="H214" s="166">
        <v>47.58</v>
      </c>
      <c r="L214" s="163"/>
      <c r="M214" s="167"/>
      <c r="N214" s="168"/>
      <c r="O214" s="168"/>
      <c r="P214" s="168"/>
      <c r="Q214" s="168"/>
      <c r="R214" s="168"/>
      <c r="S214" s="168"/>
      <c r="T214" s="169"/>
      <c r="AT214" s="164" t="s">
        <v>169</v>
      </c>
      <c r="AU214" s="164" t="s">
        <v>82</v>
      </c>
      <c r="AV214" s="14" t="s">
        <v>82</v>
      </c>
      <c r="AW214" s="14" t="s">
        <v>171</v>
      </c>
      <c r="AX214" s="14" t="s">
        <v>80</v>
      </c>
      <c r="AY214" s="164" t="s">
        <v>157</v>
      </c>
    </row>
    <row r="215" spans="1:65" s="2" customFormat="1" ht="156.75" customHeight="1" x14ac:dyDescent="0.2">
      <c r="A215" s="29"/>
      <c r="B215" s="140"/>
      <c r="C215" s="141" t="s">
        <v>371</v>
      </c>
      <c r="D215" s="141" t="s">
        <v>160</v>
      </c>
      <c r="E215" s="142" t="s">
        <v>1265</v>
      </c>
      <c r="F215" s="143" t="s">
        <v>1266</v>
      </c>
      <c r="G215" s="144" t="s">
        <v>236</v>
      </c>
      <c r="H215" s="145">
        <v>22.8</v>
      </c>
      <c r="I215" s="146"/>
      <c r="J215" s="146">
        <f>ROUND(I215*H215,2)</f>
        <v>0</v>
      </c>
      <c r="K215" s="143" t="s">
        <v>330</v>
      </c>
      <c r="L215" s="30"/>
      <c r="M215" s="147" t="s">
        <v>1</v>
      </c>
      <c r="N215" s="148" t="s">
        <v>37</v>
      </c>
      <c r="O215" s="149">
        <v>0</v>
      </c>
      <c r="P215" s="149">
        <f>O215*H215</f>
        <v>0</v>
      </c>
      <c r="Q215" s="149">
        <v>0</v>
      </c>
      <c r="R215" s="149">
        <f>Q215*H215</f>
        <v>0</v>
      </c>
      <c r="S215" s="149">
        <v>0</v>
      </c>
      <c r="T215" s="150">
        <f>S215*H215</f>
        <v>0</v>
      </c>
      <c r="U215" s="29"/>
      <c r="V215" s="29"/>
      <c r="W215" s="29"/>
      <c r="X215" s="29"/>
      <c r="Y215" s="29"/>
      <c r="Z215" s="29"/>
      <c r="AA215" s="29"/>
      <c r="AB215" s="29"/>
      <c r="AC215" s="29"/>
      <c r="AD215" s="29"/>
      <c r="AE215" s="29"/>
      <c r="AR215" s="151" t="s">
        <v>165</v>
      </c>
      <c r="AT215" s="151" t="s">
        <v>160</v>
      </c>
      <c r="AU215" s="151" t="s">
        <v>82</v>
      </c>
      <c r="AY215" s="17" t="s">
        <v>157</v>
      </c>
      <c r="BE215" s="152">
        <f>IF(N215="základní",J215,0)</f>
        <v>0</v>
      </c>
      <c r="BF215" s="152">
        <f>IF(N215="snížená",J215,0)</f>
        <v>0</v>
      </c>
      <c r="BG215" s="152">
        <f>IF(N215="zákl. přenesená",J215,0)</f>
        <v>0</v>
      </c>
      <c r="BH215" s="152">
        <f>IF(N215="sníž. přenesená",J215,0)</f>
        <v>0</v>
      </c>
      <c r="BI215" s="152">
        <f>IF(N215="nulová",J215,0)</f>
        <v>0</v>
      </c>
      <c r="BJ215" s="17" t="s">
        <v>80</v>
      </c>
      <c r="BK215" s="152">
        <f>ROUND(I215*H215,2)</f>
        <v>0</v>
      </c>
      <c r="BL215" s="17" t="s">
        <v>165</v>
      </c>
      <c r="BM215" s="151" t="s">
        <v>1267</v>
      </c>
    </row>
    <row r="216" spans="1:65" s="2" customFormat="1" ht="97.5" x14ac:dyDescent="0.2">
      <c r="A216" s="29"/>
      <c r="B216" s="30"/>
      <c r="C216" s="29"/>
      <c r="D216" s="153" t="s">
        <v>167</v>
      </c>
      <c r="E216" s="29"/>
      <c r="F216" s="154" t="s">
        <v>1268</v>
      </c>
      <c r="G216" s="29"/>
      <c r="H216" s="29"/>
      <c r="I216" s="29"/>
      <c r="J216" s="29"/>
      <c r="K216" s="29"/>
      <c r="L216" s="30"/>
      <c r="M216" s="155"/>
      <c r="N216" s="156"/>
      <c r="O216" s="55"/>
      <c r="P216" s="55"/>
      <c r="Q216" s="55"/>
      <c r="R216" s="55"/>
      <c r="S216" s="55"/>
      <c r="T216" s="56"/>
      <c r="U216" s="29"/>
      <c r="V216" s="29"/>
      <c r="W216" s="29"/>
      <c r="X216" s="29"/>
      <c r="Y216" s="29"/>
      <c r="Z216" s="29"/>
      <c r="AA216" s="29"/>
      <c r="AB216" s="29"/>
      <c r="AC216" s="29"/>
      <c r="AD216" s="29"/>
      <c r="AE216" s="29"/>
      <c r="AT216" s="17" t="s">
        <v>167</v>
      </c>
      <c r="AU216" s="17" t="s">
        <v>82</v>
      </c>
    </row>
    <row r="217" spans="1:65" s="13" customFormat="1" ht="22.5" x14ac:dyDescent="0.2">
      <c r="B217" s="157"/>
      <c r="D217" s="153" t="s">
        <v>169</v>
      </c>
      <c r="E217" s="158" t="s">
        <v>1</v>
      </c>
      <c r="F217" s="159" t="s">
        <v>1269</v>
      </c>
      <c r="H217" s="158" t="s">
        <v>1</v>
      </c>
      <c r="L217" s="157"/>
      <c r="M217" s="160"/>
      <c r="N217" s="161"/>
      <c r="O217" s="161"/>
      <c r="P217" s="161"/>
      <c r="Q217" s="161"/>
      <c r="R217" s="161"/>
      <c r="S217" s="161"/>
      <c r="T217" s="162"/>
      <c r="AT217" s="158" t="s">
        <v>169</v>
      </c>
      <c r="AU217" s="158" t="s">
        <v>82</v>
      </c>
      <c r="AV217" s="13" t="s">
        <v>80</v>
      </c>
      <c r="AW217" s="13" t="s">
        <v>171</v>
      </c>
      <c r="AX217" s="13" t="s">
        <v>72</v>
      </c>
      <c r="AY217" s="158" t="s">
        <v>157</v>
      </c>
    </row>
    <row r="218" spans="1:65" s="13" customFormat="1" ht="22.5" x14ac:dyDescent="0.2">
      <c r="B218" s="157"/>
      <c r="D218" s="153" t="s">
        <v>169</v>
      </c>
      <c r="E218" s="158" t="s">
        <v>1</v>
      </c>
      <c r="F218" s="159" t="s">
        <v>1270</v>
      </c>
      <c r="H218" s="158" t="s">
        <v>1</v>
      </c>
      <c r="L218" s="157"/>
      <c r="M218" s="160"/>
      <c r="N218" s="161"/>
      <c r="O218" s="161"/>
      <c r="P218" s="161"/>
      <c r="Q218" s="161"/>
      <c r="R218" s="161"/>
      <c r="S218" s="161"/>
      <c r="T218" s="162"/>
      <c r="AT218" s="158" t="s">
        <v>169</v>
      </c>
      <c r="AU218" s="158" t="s">
        <v>82</v>
      </c>
      <c r="AV218" s="13" t="s">
        <v>80</v>
      </c>
      <c r="AW218" s="13" t="s">
        <v>171</v>
      </c>
      <c r="AX218" s="13" t="s">
        <v>72</v>
      </c>
      <c r="AY218" s="158" t="s">
        <v>157</v>
      </c>
    </row>
    <row r="219" spans="1:65" s="14" customFormat="1" x14ac:dyDescent="0.2">
      <c r="B219" s="163"/>
      <c r="D219" s="153" t="s">
        <v>169</v>
      </c>
      <c r="E219" s="164" t="s">
        <v>1</v>
      </c>
      <c r="F219" s="165" t="s">
        <v>1271</v>
      </c>
      <c r="H219" s="166">
        <v>22.8</v>
      </c>
      <c r="L219" s="163"/>
      <c r="M219" s="167"/>
      <c r="N219" s="168"/>
      <c r="O219" s="168"/>
      <c r="P219" s="168"/>
      <c r="Q219" s="168"/>
      <c r="R219" s="168"/>
      <c r="S219" s="168"/>
      <c r="T219" s="169"/>
      <c r="AT219" s="164" t="s">
        <v>169</v>
      </c>
      <c r="AU219" s="164" t="s">
        <v>82</v>
      </c>
      <c r="AV219" s="14" t="s">
        <v>82</v>
      </c>
      <c r="AW219" s="14" t="s">
        <v>171</v>
      </c>
      <c r="AX219" s="14" t="s">
        <v>80</v>
      </c>
      <c r="AY219" s="164" t="s">
        <v>157</v>
      </c>
    </row>
    <row r="220" spans="1:65" s="2" customFormat="1" ht="101.25" customHeight="1" x14ac:dyDescent="0.2">
      <c r="A220" s="29"/>
      <c r="B220" s="140"/>
      <c r="C220" s="141" t="s">
        <v>377</v>
      </c>
      <c r="D220" s="141" t="s">
        <v>160</v>
      </c>
      <c r="E220" s="142" t="s">
        <v>1272</v>
      </c>
      <c r="F220" s="143" t="s">
        <v>1273</v>
      </c>
      <c r="G220" s="144" t="s">
        <v>275</v>
      </c>
      <c r="H220" s="145">
        <v>100</v>
      </c>
      <c r="I220" s="146"/>
      <c r="J220" s="146">
        <f>ROUND(I220*H220,2)</f>
        <v>0</v>
      </c>
      <c r="K220" s="143" t="s">
        <v>330</v>
      </c>
      <c r="L220" s="30"/>
      <c r="M220" s="147" t="s">
        <v>1</v>
      </c>
      <c r="N220" s="148" t="s">
        <v>37</v>
      </c>
      <c r="O220" s="149">
        <v>0</v>
      </c>
      <c r="P220" s="149">
        <f>O220*H220</f>
        <v>0</v>
      </c>
      <c r="Q220" s="149">
        <v>0</v>
      </c>
      <c r="R220" s="149">
        <f>Q220*H220</f>
        <v>0</v>
      </c>
      <c r="S220" s="149">
        <v>0</v>
      </c>
      <c r="T220" s="150">
        <f>S220*H220</f>
        <v>0</v>
      </c>
      <c r="U220" s="29"/>
      <c r="V220" s="29"/>
      <c r="W220" s="29"/>
      <c r="X220" s="29"/>
      <c r="Y220" s="29"/>
      <c r="Z220" s="29"/>
      <c r="AA220" s="29"/>
      <c r="AB220" s="29"/>
      <c r="AC220" s="29"/>
      <c r="AD220" s="29"/>
      <c r="AE220" s="29"/>
      <c r="AR220" s="151" t="s">
        <v>165</v>
      </c>
      <c r="AT220" s="151" t="s">
        <v>160</v>
      </c>
      <c r="AU220" s="151" t="s">
        <v>82</v>
      </c>
      <c r="AY220" s="17" t="s">
        <v>157</v>
      </c>
      <c r="BE220" s="152">
        <f>IF(N220="základní",J220,0)</f>
        <v>0</v>
      </c>
      <c r="BF220" s="152">
        <f>IF(N220="snížená",J220,0)</f>
        <v>0</v>
      </c>
      <c r="BG220" s="152">
        <f>IF(N220="zákl. přenesená",J220,0)</f>
        <v>0</v>
      </c>
      <c r="BH220" s="152">
        <f>IF(N220="sníž. přenesená",J220,0)</f>
        <v>0</v>
      </c>
      <c r="BI220" s="152">
        <f>IF(N220="nulová",J220,0)</f>
        <v>0</v>
      </c>
      <c r="BJ220" s="17" t="s">
        <v>80</v>
      </c>
      <c r="BK220" s="152">
        <f>ROUND(I220*H220,2)</f>
        <v>0</v>
      </c>
      <c r="BL220" s="17" t="s">
        <v>165</v>
      </c>
      <c r="BM220" s="151" t="s">
        <v>1274</v>
      </c>
    </row>
    <row r="221" spans="1:65" s="2" customFormat="1" ht="68.25" x14ac:dyDescent="0.2">
      <c r="A221" s="29"/>
      <c r="B221" s="30"/>
      <c r="C221" s="29"/>
      <c r="D221" s="153" t="s">
        <v>167</v>
      </c>
      <c r="E221" s="29"/>
      <c r="F221" s="154" t="s">
        <v>1275</v>
      </c>
      <c r="G221" s="29"/>
      <c r="H221" s="29"/>
      <c r="I221" s="29"/>
      <c r="J221" s="29"/>
      <c r="K221" s="29"/>
      <c r="L221" s="30"/>
      <c r="M221" s="155"/>
      <c r="N221" s="156"/>
      <c r="O221" s="55"/>
      <c r="P221" s="55"/>
      <c r="Q221" s="55"/>
      <c r="R221" s="55"/>
      <c r="S221" s="55"/>
      <c r="T221" s="56"/>
      <c r="U221" s="29"/>
      <c r="V221" s="29"/>
      <c r="W221" s="29"/>
      <c r="X221" s="29"/>
      <c r="Y221" s="29"/>
      <c r="Z221" s="29"/>
      <c r="AA221" s="29"/>
      <c r="AB221" s="29"/>
      <c r="AC221" s="29"/>
      <c r="AD221" s="29"/>
      <c r="AE221" s="29"/>
      <c r="AT221" s="17" t="s">
        <v>167</v>
      </c>
      <c r="AU221" s="17" t="s">
        <v>82</v>
      </c>
    </row>
    <row r="222" spans="1:65" s="13" customFormat="1" x14ac:dyDescent="0.2">
      <c r="B222" s="157"/>
      <c r="D222" s="153" t="s">
        <v>169</v>
      </c>
      <c r="E222" s="158" t="s">
        <v>1</v>
      </c>
      <c r="F222" s="159" t="s">
        <v>1276</v>
      </c>
      <c r="H222" s="158" t="s">
        <v>1</v>
      </c>
      <c r="L222" s="157"/>
      <c r="M222" s="160"/>
      <c r="N222" s="161"/>
      <c r="O222" s="161"/>
      <c r="P222" s="161"/>
      <c r="Q222" s="161"/>
      <c r="R222" s="161"/>
      <c r="S222" s="161"/>
      <c r="T222" s="162"/>
      <c r="AT222" s="158" t="s">
        <v>169</v>
      </c>
      <c r="AU222" s="158" t="s">
        <v>82</v>
      </c>
      <c r="AV222" s="13" t="s">
        <v>80</v>
      </c>
      <c r="AW222" s="13" t="s">
        <v>171</v>
      </c>
      <c r="AX222" s="13" t="s">
        <v>72</v>
      </c>
      <c r="AY222" s="158" t="s">
        <v>157</v>
      </c>
    </row>
    <row r="223" spans="1:65" s="13" customFormat="1" x14ac:dyDescent="0.2">
      <c r="B223" s="157"/>
      <c r="D223" s="153" t="s">
        <v>169</v>
      </c>
      <c r="E223" s="158" t="s">
        <v>1</v>
      </c>
      <c r="F223" s="159" t="s">
        <v>1277</v>
      </c>
      <c r="H223" s="158" t="s">
        <v>1</v>
      </c>
      <c r="L223" s="157"/>
      <c r="M223" s="160"/>
      <c r="N223" s="161"/>
      <c r="O223" s="161"/>
      <c r="P223" s="161"/>
      <c r="Q223" s="161"/>
      <c r="R223" s="161"/>
      <c r="S223" s="161"/>
      <c r="T223" s="162"/>
      <c r="AT223" s="158" t="s">
        <v>169</v>
      </c>
      <c r="AU223" s="158" t="s">
        <v>82</v>
      </c>
      <c r="AV223" s="13" t="s">
        <v>80</v>
      </c>
      <c r="AW223" s="13" t="s">
        <v>171</v>
      </c>
      <c r="AX223" s="13" t="s">
        <v>72</v>
      </c>
      <c r="AY223" s="158" t="s">
        <v>157</v>
      </c>
    </row>
    <row r="224" spans="1:65" s="13" customFormat="1" x14ac:dyDescent="0.2">
      <c r="B224" s="157"/>
      <c r="D224" s="153" t="s">
        <v>169</v>
      </c>
      <c r="E224" s="158" t="s">
        <v>1</v>
      </c>
      <c r="F224" s="159" t="s">
        <v>1278</v>
      </c>
      <c r="H224" s="158" t="s">
        <v>1</v>
      </c>
      <c r="L224" s="157"/>
      <c r="M224" s="160"/>
      <c r="N224" s="161"/>
      <c r="O224" s="161"/>
      <c r="P224" s="161"/>
      <c r="Q224" s="161"/>
      <c r="R224" s="161"/>
      <c r="S224" s="161"/>
      <c r="T224" s="162"/>
      <c r="AT224" s="158" t="s">
        <v>169</v>
      </c>
      <c r="AU224" s="158" t="s">
        <v>82</v>
      </c>
      <c r="AV224" s="13" t="s">
        <v>80</v>
      </c>
      <c r="AW224" s="13" t="s">
        <v>171</v>
      </c>
      <c r="AX224" s="13" t="s">
        <v>72</v>
      </c>
      <c r="AY224" s="158" t="s">
        <v>157</v>
      </c>
    </row>
    <row r="225" spans="1:65" s="14" customFormat="1" x14ac:dyDescent="0.2">
      <c r="B225" s="163"/>
      <c r="D225" s="153" t="s">
        <v>169</v>
      </c>
      <c r="E225" s="164" t="s">
        <v>1</v>
      </c>
      <c r="F225" s="165" t="s">
        <v>1279</v>
      </c>
      <c r="H225" s="166">
        <v>100</v>
      </c>
      <c r="L225" s="163"/>
      <c r="M225" s="167"/>
      <c r="N225" s="168"/>
      <c r="O225" s="168"/>
      <c r="P225" s="168"/>
      <c r="Q225" s="168"/>
      <c r="R225" s="168"/>
      <c r="S225" s="168"/>
      <c r="T225" s="169"/>
      <c r="AT225" s="164" t="s">
        <v>169</v>
      </c>
      <c r="AU225" s="164" t="s">
        <v>82</v>
      </c>
      <c r="AV225" s="14" t="s">
        <v>82</v>
      </c>
      <c r="AW225" s="14" t="s">
        <v>171</v>
      </c>
      <c r="AX225" s="14" t="s">
        <v>80</v>
      </c>
      <c r="AY225" s="164" t="s">
        <v>157</v>
      </c>
    </row>
    <row r="226" spans="1:65" s="2" customFormat="1" ht="84" x14ac:dyDescent="0.2">
      <c r="A226" s="29"/>
      <c r="B226" s="140"/>
      <c r="C226" s="141" t="s">
        <v>385</v>
      </c>
      <c r="D226" s="141" t="s">
        <v>160</v>
      </c>
      <c r="E226" s="142" t="s">
        <v>252</v>
      </c>
      <c r="F226" s="143" t="s">
        <v>253</v>
      </c>
      <c r="G226" s="144" t="s">
        <v>236</v>
      </c>
      <c r="H226" s="145">
        <v>6</v>
      </c>
      <c r="I226" s="146"/>
      <c r="J226" s="146">
        <f>ROUND(I226*H226,2)</f>
        <v>0</v>
      </c>
      <c r="K226" s="143" t="s">
        <v>330</v>
      </c>
      <c r="L226" s="30"/>
      <c r="M226" s="147" t="s">
        <v>1</v>
      </c>
      <c r="N226" s="148" t="s">
        <v>37</v>
      </c>
      <c r="O226" s="149">
        <v>0</v>
      </c>
      <c r="P226" s="149">
        <f>O226*H226</f>
        <v>0</v>
      </c>
      <c r="Q226" s="149">
        <v>0</v>
      </c>
      <c r="R226" s="149">
        <f>Q226*H226</f>
        <v>0</v>
      </c>
      <c r="S226" s="149">
        <v>0</v>
      </c>
      <c r="T226" s="150">
        <f>S226*H226</f>
        <v>0</v>
      </c>
      <c r="U226" s="29"/>
      <c r="V226" s="29"/>
      <c r="W226" s="29"/>
      <c r="X226" s="29"/>
      <c r="Y226" s="29"/>
      <c r="Z226" s="29"/>
      <c r="AA226" s="29"/>
      <c r="AB226" s="29"/>
      <c r="AC226" s="29"/>
      <c r="AD226" s="29"/>
      <c r="AE226" s="29"/>
      <c r="AR226" s="151" t="s">
        <v>165</v>
      </c>
      <c r="AT226" s="151" t="s">
        <v>160</v>
      </c>
      <c r="AU226" s="151" t="s">
        <v>82</v>
      </c>
      <c r="AY226" s="17" t="s">
        <v>157</v>
      </c>
      <c r="BE226" s="152">
        <f>IF(N226="základní",J226,0)</f>
        <v>0</v>
      </c>
      <c r="BF226" s="152">
        <f>IF(N226="snížená",J226,0)</f>
        <v>0</v>
      </c>
      <c r="BG226" s="152">
        <f>IF(N226="zákl. přenesená",J226,0)</f>
        <v>0</v>
      </c>
      <c r="BH226" s="152">
        <f>IF(N226="sníž. přenesená",J226,0)</f>
        <v>0</v>
      </c>
      <c r="BI226" s="152">
        <f>IF(N226="nulová",J226,0)</f>
        <v>0</v>
      </c>
      <c r="BJ226" s="17" t="s">
        <v>80</v>
      </c>
      <c r="BK226" s="152">
        <f>ROUND(I226*H226,2)</f>
        <v>0</v>
      </c>
      <c r="BL226" s="17" t="s">
        <v>165</v>
      </c>
      <c r="BM226" s="151" t="s">
        <v>1280</v>
      </c>
    </row>
    <row r="227" spans="1:65" s="2" customFormat="1" ht="48.75" x14ac:dyDescent="0.2">
      <c r="A227" s="29"/>
      <c r="B227" s="30"/>
      <c r="C227" s="29"/>
      <c r="D227" s="153" t="s">
        <v>167</v>
      </c>
      <c r="E227" s="29"/>
      <c r="F227" s="154" t="s">
        <v>255</v>
      </c>
      <c r="G227" s="29"/>
      <c r="H227" s="29"/>
      <c r="I227" s="29"/>
      <c r="J227" s="29"/>
      <c r="K227" s="29"/>
      <c r="L227" s="30"/>
      <c r="M227" s="155"/>
      <c r="N227" s="156"/>
      <c r="O227" s="55"/>
      <c r="P227" s="55"/>
      <c r="Q227" s="55"/>
      <c r="R227" s="55"/>
      <c r="S227" s="55"/>
      <c r="T227" s="56"/>
      <c r="U227" s="29"/>
      <c r="V227" s="29"/>
      <c r="W227" s="29"/>
      <c r="X227" s="29"/>
      <c r="Y227" s="29"/>
      <c r="Z227" s="29"/>
      <c r="AA227" s="29"/>
      <c r="AB227" s="29"/>
      <c r="AC227" s="29"/>
      <c r="AD227" s="29"/>
      <c r="AE227" s="29"/>
      <c r="AT227" s="17" t="s">
        <v>167</v>
      </c>
      <c r="AU227" s="17" t="s">
        <v>82</v>
      </c>
    </row>
    <row r="228" spans="1:65" s="13" customFormat="1" x14ac:dyDescent="0.2">
      <c r="B228" s="157"/>
      <c r="D228" s="153" t="s">
        <v>169</v>
      </c>
      <c r="E228" s="158" t="s">
        <v>1</v>
      </c>
      <c r="F228" s="159" t="s">
        <v>1281</v>
      </c>
      <c r="H228" s="158" t="s">
        <v>1</v>
      </c>
      <c r="L228" s="157"/>
      <c r="M228" s="160"/>
      <c r="N228" s="161"/>
      <c r="O228" s="161"/>
      <c r="P228" s="161"/>
      <c r="Q228" s="161"/>
      <c r="R228" s="161"/>
      <c r="S228" s="161"/>
      <c r="T228" s="162"/>
      <c r="AT228" s="158" t="s">
        <v>169</v>
      </c>
      <c r="AU228" s="158" t="s">
        <v>82</v>
      </c>
      <c r="AV228" s="13" t="s">
        <v>80</v>
      </c>
      <c r="AW228" s="13" t="s">
        <v>171</v>
      </c>
      <c r="AX228" s="13" t="s">
        <v>72</v>
      </c>
      <c r="AY228" s="158" t="s">
        <v>157</v>
      </c>
    </row>
    <row r="229" spans="1:65" s="13" customFormat="1" x14ac:dyDescent="0.2">
      <c r="B229" s="157"/>
      <c r="D229" s="153" t="s">
        <v>169</v>
      </c>
      <c r="E229" s="158" t="s">
        <v>1</v>
      </c>
      <c r="F229" s="159" t="s">
        <v>1282</v>
      </c>
      <c r="H229" s="158" t="s">
        <v>1</v>
      </c>
      <c r="L229" s="157"/>
      <c r="M229" s="160"/>
      <c r="N229" s="161"/>
      <c r="O229" s="161"/>
      <c r="P229" s="161"/>
      <c r="Q229" s="161"/>
      <c r="R229" s="161"/>
      <c r="S229" s="161"/>
      <c r="T229" s="162"/>
      <c r="AT229" s="158" t="s">
        <v>169</v>
      </c>
      <c r="AU229" s="158" t="s">
        <v>82</v>
      </c>
      <c r="AV229" s="13" t="s">
        <v>80</v>
      </c>
      <c r="AW229" s="13" t="s">
        <v>171</v>
      </c>
      <c r="AX229" s="13" t="s">
        <v>72</v>
      </c>
      <c r="AY229" s="158" t="s">
        <v>157</v>
      </c>
    </row>
    <row r="230" spans="1:65" s="13" customFormat="1" x14ac:dyDescent="0.2">
      <c r="B230" s="157"/>
      <c r="D230" s="153" t="s">
        <v>169</v>
      </c>
      <c r="E230" s="158" t="s">
        <v>1</v>
      </c>
      <c r="F230" s="159" t="s">
        <v>1283</v>
      </c>
      <c r="H230" s="158" t="s">
        <v>1</v>
      </c>
      <c r="L230" s="157"/>
      <c r="M230" s="160"/>
      <c r="N230" s="161"/>
      <c r="O230" s="161"/>
      <c r="P230" s="161"/>
      <c r="Q230" s="161"/>
      <c r="R230" s="161"/>
      <c r="S230" s="161"/>
      <c r="T230" s="162"/>
      <c r="AT230" s="158" t="s">
        <v>169</v>
      </c>
      <c r="AU230" s="158" t="s">
        <v>82</v>
      </c>
      <c r="AV230" s="13" t="s">
        <v>80</v>
      </c>
      <c r="AW230" s="13" t="s">
        <v>171</v>
      </c>
      <c r="AX230" s="13" t="s">
        <v>72</v>
      </c>
      <c r="AY230" s="158" t="s">
        <v>157</v>
      </c>
    </row>
    <row r="231" spans="1:65" s="14" customFormat="1" x14ac:dyDescent="0.2">
      <c r="B231" s="163"/>
      <c r="D231" s="153" t="s">
        <v>169</v>
      </c>
      <c r="E231" s="164" t="s">
        <v>1</v>
      </c>
      <c r="F231" s="165" t="s">
        <v>1284</v>
      </c>
      <c r="H231" s="166">
        <v>6</v>
      </c>
      <c r="L231" s="163"/>
      <c r="M231" s="167"/>
      <c r="N231" s="168"/>
      <c r="O231" s="168"/>
      <c r="P231" s="168"/>
      <c r="Q231" s="168"/>
      <c r="R231" s="168"/>
      <c r="S231" s="168"/>
      <c r="T231" s="169"/>
      <c r="AT231" s="164" t="s">
        <v>169</v>
      </c>
      <c r="AU231" s="164" t="s">
        <v>82</v>
      </c>
      <c r="AV231" s="14" t="s">
        <v>82</v>
      </c>
      <c r="AW231" s="14" t="s">
        <v>171</v>
      </c>
      <c r="AX231" s="14" t="s">
        <v>80</v>
      </c>
      <c r="AY231" s="164" t="s">
        <v>157</v>
      </c>
    </row>
    <row r="232" spans="1:65" s="2" customFormat="1" ht="84" x14ac:dyDescent="0.2">
      <c r="A232" s="29"/>
      <c r="B232" s="140"/>
      <c r="C232" s="141" t="s">
        <v>390</v>
      </c>
      <c r="D232" s="141" t="s">
        <v>160</v>
      </c>
      <c r="E232" s="142" t="s">
        <v>1285</v>
      </c>
      <c r="F232" s="143" t="s">
        <v>1286</v>
      </c>
      <c r="G232" s="144" t="s">
        <v>236</v>
      </c>
      <c r="H232" s="145">
        <v>6</v>
      </c>
      <c r="I232" s="146"/>
      <c r="J232" s="146">
        <f>ROUND(I232*H232,2)</f>
        <v>0</v>
      </c>
      <c r="K232" s="143" t="s">
        <v>330</v>
      </c>
      <c r="L232" s="30"/>
      <c r="M232" s="147" t="s">
        <v>1</v>
      </c>
      <c r="N232" s="148" t="s">
        <v>37</v>
      </c>
      <c r="O232" s="149">
        <v>0</v>
      </c>
      <c r="P232" s="149">
        <f>O232*H232</f>
        <v>0</v>
      </c>
      <c r="Q232" s="149">
        <v>0</v>
      </c>
      <c r="R232" s="149">
        <f>Q232*H232</f>
        <v>0</v>
      </c>
      <c r="S232" s="149">
        <v>0</v>
      </c>
      <c r="T232" s="150">
        <f>S232*H232</f>
        <v>0</v>
      </c>
      <c r="U232" s="29"/>
      <c r="V232" s="29"/>
      <c r="W232" s="29"/>
      <c r="X232" s="29"/>
      <c r="Y232" s="29"/>
      <c r="Z232" s="29"/>
      <c r="AA232" s="29"/>
      <c r="AB232" s="29"/>
      <c r="AC232" s="29"/>
      <c r="AD232" s="29"/>
      <c r="AE232" s="29"/>
      <c r="AR232" s="151" t="s">
        <v>165</v>
      </c>
      <c r="AT232" s="151" t="s">
        <v>160</v>
      </c>
      <c r="AU232" s="151" t="s">
        <v>82</v>
      </c>
      <c r="AY232" s="17" t="s">
        <v>157</v>
      </c>
      <c r="BE232" s="152">
        <f>IF(N232="základní",J232,0)</f>
        <v>0</v>
      </c>
      <c r="BF232" s="152">
        <f>IF(N232="snížená",J232,0)</f>
        <v>0</v>
      </c>
      <c r="BG232" s="152">
        <f>IF(N232="zákl. přenesená",J232,0)</f>
        <v>0</v>
      </c>
      <c r="BH232" s="152">
        <f>IF(N232="sníž. přenesená",J232,0)</f>
        <v>0</v>
      </c>
      <c r="BI232" s="152">
        <f>IF(N232="nulová",J232,0)</f>
        <v>0</v>
      </c>
      <c r="BJ232" s="17" t="s">
        <v>80</v>
      </c>
      <c r="BK232" s="152">
        <f>ROUND(I232*H232,2)</f>
        <v>0</v>
      </c>
      <c r="BL232" s="17" t="s">
        <v>165</v>
      </c>
      <c r="BM232" s="151" t="s">
        <v>1287</v>
      </c>
    </row>
    <row r="233" spans="1:65" s="2" customFormat="1" ht="48.75" x14ac:dyDescent="0.2">
      <c r="A233" s="29"/>
      <c r="B233" s="30"/>
      <c r="C233" s="29"/>
      <c r="D233" s="153" t="s">
        <v>167</v>
      </c>
      <c r="E233" s="29"/>
      <c r="F233" s="154" t="s">
        <v>255</v>
      </c>
      <c r="G233" s="29"/>
      <c r="H233" s="29"/>
      <c r="I233" s="29"/>
      <c r="J233" s="29"/>
      <c r="K233" s="29"/>
      <c r="L233" s="30"/>
      <c r="M233" s="155"/>
      <c r="N233" s="156"/>
      <c r="O233" s="55"/>
      <c r="P233" s="55"/>
      <c r="Q233" s="55"/>
      <c r="R233" s="55"/>
      <c r="S233" s="55"/>
      <c r="T233" s="56"/>
      <c r="U233" s="29"/>
      <c r="V233" s="29"/>
      <c r="W233" s="29"/>
      <c r="X233" s="29"/>
      <c r="Y233" s="29"/>
      <c r="Z233" s="29"/>
      <c r="AA233" s="29"/>
      <c r="AB233" s="29"/>
      <c r="AC233" s="29"/>
      <c r="AD233" s="29"/>
      <c r="AE233" s="29"/>
      <c r="AT233" s="17" t="s">
        <v>167</v>
      </c>
      <c r="AU233" s="17" t="s">
        <v>82</v>
      </c>
    </row>
    <row r="234" spans="1:65" s="13" customFormat="1" x14ac:dyDescent="0.2">
      <c r="B234" s="157"/>
      <c r="D234" s="153" t="s">
        <v>169</v>
      </c>
      <c r="E234" s="158" t="s">
        <v>1</v>
      </c>
      <c r="F234" s="159" t="s">
        <v>1288</v>
      </c>
      <c r="H234" s="158" t="s">
        <v>1</v>
      </c>
      <c r="L234" s="157"/>
      <c r="M234" s="160"/>
      <c r="N234" s="161"/>
      <c r="O234" s="161"/>
      <c r="P234" s="161"/>
      <c r="Q234" s="161"/>
      <c r="R234" s="161"/>
      <c r="S234" s="161"/>
      <c r="T234" s="162"/>
      <c r="AT234" s="158" t="s">
        <v>169</v>
      </c>
      <c r="AU234" s="158" t="s">
        <v>82</v>
      </c>
      <c r="AV234" s="13" t="s">
        <v>80</v>
      </c>
      <c r="AW234" s="13" t="s">
        <v>171</v>
      </c>
      <c r="AX234" s="13" t="s">
        <v>72</v>
      </c>
      <c r="AY234" s="158" t="s">
        <v>157</v>
      </c>
    </row>
    <row r="235" spans="1:65" s="13" customFormat="1" x14ac:dyDescent="0.2">
      <c r="B235" s="157"/>
      <c r="D235" s="153" t="s">
        <v>169</v>
      </c>
      <c r="E235" s="158" t="s">
        <v>1</v>
      </c>
      <c r="F235" s="159" t="s">
        <v>1289</v>
      </c>
      <c r="H235" s="158" t="s">
        <v>1</v>
      </c>
      <c r="L235" s="157"/>
      <c r="M235" s="160"/>
      <c r="N235" s="161"/>
      <c r="O235" s="161"/>
      <c r="P235" s="161"/>
      <c r="Q235" s="161"/>
      <c r="R235" s="161"/>
      <c r="S235" s="161"/>
      <c r="T235" s="162"/>
      <c r="AT235" s="158" t="s">
        <v>169</v>
      </c>
      <c r="AU235" s="158" t="s">
        <v>82</v>
      </c>
      <c r="AV235" s="13" t="s">
        <v>80</v>
      </c>
      <c r="AW235" s="13" t="s">
        <v>171</v>
      </c>
      <c r="AX235" s="13" t="s">
        <v>72</v>
      </c>
      <c r="AY235" s="158" t="s">
        <v>157</v>
      </c>
    </row>
    <row r="236" spans="1:65" s="13" customFormat="1" x14ac:dyDescent="0.2">
      <c r="B236" s="157"/>
      <c r="D236" s="153" t="s">
        <v>169</v>
      </c>
      <c r="E236" s="158" t="s">
        <v>1</v>
      </c>
      <c r="F236" s="159" t="s">
        <v>1290</v>
      </c>
      <c r="H236" s="158" t="s">
        <v>1</v>
      </c>
      <c r="L236" s="157"/>
      <c r="M236" s="160"/>
      <c r="N236" s="161"/>
      <c r="O236" s="161"/>
      <c r="P236" s="161"/>
      <c r="Q236" s="161"/>
      <c r="R236" s="161"/>
      <c r="S236" s="161"/>
      <c r="T236" s="162"/>
      <c r="AT236" s="158" t="s">
        <v>169</v>
      </c>
      <c r="AU236" s="158" t="s">
        <v>82</v>
      </c>
      <c r="AV236" s="13" t="s">
        <v>80</v>
      </c>
      <c r="AW236" s="13" t="s">
        <v>171</v>
      </c>
      <c r="AX236" s="13" t="s">
        <v>72</v>
      </c>
      <c r="AY236" s="158" t="s">
        <v>157</v>
      </c>
    </row>
    <row r="237" spans="1:65" s="14" customFormat="1" x14ac:dyDescent="0.2">
      <c r="B237" s="163"/>
      <c r="D237" s="153" t="s">
        <v>169</v>
      </c>
      <c r="E237" s="164" t="s">
        <v>1</v>
      </c>
      <c r="F237" s="165" t="s">
        <v>1291</v>
      </c>
      <c r="H237" s="166">
        <v>6</v>
      </c>
      <c r="L237" s="163"/>
      <c r="M237" s="167"/>
      <c r="N237" s="168"/>
      <c r="O237" s="168"/>
      <c r="P237" s="168"/>
      <c r="Q237" s="168"/>
      <c r="R237" s="168"/>
      <c r="S237" s="168"/>
      <c r="T237" s="169"/>
      <c r="AT237" s="164" t="s">
        <v>169</v>
      </c>
      <c r="AU237" s="164" t="s">
        <v>82</v>
      </c>
      <c r="AV237" s="14" t="s">
        <v>82</v>
      </c>
      <c r="AW237" s="14" t="s">
        <v>171</v>
      </c>
      <c r="AX237" s="14" t="s">
        <v>80</v>
      </c>
      <c r="AY237" s="164" t="s">
        <v>157</v>
      </c>
    </row>
    <row r="238" spans="1:65" s="2" customFormat="1" ht="128.65" customHeight="1" x14ac:dyDescent="0.2">
      <c r="A238" s="29"/>
      <c r="B238" s="140"/>
      <c r="C238" s="141" t="s">
        <v>396</v>
      </c>
      <c r="D238" s="141" t="s">
        <v>160</v>
      </c>
      <c r="E238" s="142" t="s">
        <v>263</v>
      </c>
      <c r="F238" s="143" t="s">
        <v>264</v>
      </c>
      <c r="G238" s="144" t="s">
        <v>215</v>
      </c>
      <c r="H238" s="145">
        <v>0.25</v>
      </c>
      <c r="I238" s="146"/>
      <c r="J238" s="146">
        <f>ROUND(I238*H238,2)</f>
        <v>0</v>
      </c>
      <c r="K238" s="143" t="s">
        <v>330</v>
      </c>
      <c r="L238" s="30"/>
      <c r="M238" s="147" t="s">
        <v>1</v>
      </c>
      <c r="N238" s="148" t="s">
        <v>37</v>
      </c>
      <c r="O238" s="149">
        <v>0</v>
      </c>
      <c r="P238" s="149">
        <f>O238*H238</f>
        <v>0</v>
      </c>
      <c r="Q238" s="149">
        <v>0</v>
      </c>
      <c r="R238" s="149">
        <f>Q238*H238</f>
        <v>0</v>
      </c>
      <c r="S238" s="149">
        <v>0</v>
      </c>
      <c r="T238" s="150">
        <f>S238*H238</f>
        <v>0</v>
      </c>
      <c r="U238" s="29"/>
      <c r="V238" s="29"/>
      <c r="W238" s="29"/>
      <c r="X238" s="29"/>
      <c r="Y238" s="29"/>
      <c r="Z238" s="29"/>
      <c r="AA238" s="29"/>
      <c r="AB238" s="29"/>
      <c r="AC238" s="29"/>
      <c r="AD238" s="29"/>
      <c r="AE238" s="29"/>
      <c r="AR238" s="151" t="s">
        <v>165</v>
      </c>
      <c r="AT238" s="151" t="s">
        <v>160</v>
      </c>
      <c r="AU238" s="151" t="s">
        <v>82</v>
      </c>
      <c r="AY238" s="17" t="s">
        <v>157</v>
      </c>
      <c r="BE238" s="152">
        <f>IF(N238="základní",J238,0)</f>
        <v>0</v>
      </c>
      <c r="BF238" s="152">
        <f>IF(N238="snížená",J238,0)</f>
        <v>0</v>
      </c>
      <c r="BG238" s="152">
        <f>IF(N238="zákl. přenesená",J238,0)</f>
        <v>0</v>
      </c>
      <c r="BH238" s="152">
        <f>IF(N238="sníž. přenesená",J238,0)</f>
        <v>0</v>
      </c>
      <c r="BI238" s="152">
        <f>IF(N238="nulová",J238,0)</f>
        <v>0</v>
      </c>
      <c r="BJ238" s="17" t="s">
        <v>80</v>
      </c>
      <c r="BK238" s="152">
        <f>ROUND(I238*H238,2)</f>
        <v>0</v>
      </c>
      <c r="BL238" s="17" t="s">
        <v>165</v>
      </c>
      <c r="BM238" s="151" t="s">
        <v>1292</v>
      </c>
    </row>
    <row r="239" spans="1:65" s="2" customFormat="1" ht="78" x14ac:dyDescent="0.2">
      <c r="A239" s="29"/>
      <c r="B239" s="30"/>
      <c r="C239" s="29"/>
      <c r="D239" s="153" t="s">
        <v>167</v>
      </c>
      <c r="E239" s="29"/>
      <c r="F239" s="154" t="s">
        <v>266</v>
      </c>
      <c r="G239" s="29"/>
      <c r="H239" s="29"/>
      <c r="I239" s="29"/>
      <c r="J239" s="29"/>
      <c r="K239" s="29"/>
      <c r="L239" s="30"/>
      <c r="M239" s="155"/>
      <c r="N239" s="156"/>
      <c r="O239" s="55"/>
      <c r="P239" s="55"/>
      <c r="Q239" s="55"/>
      <c r="R239" s="55"/>
      <c r="S239" s="55"/>
      <c r="T239" s="56"/>
      <c r="U239" s="29"/>
      <c r="V239" s="29"/>
      <c r="W239" s="29"/>
      <c r="X239" s="29"/>
      <c r="Y239" s="29"/>
      <c r="Z239" s="29"/>
      <c r="AA239" s="29"/>
      <c r="AB239" s="29"/>
      <c r="AC239" s="29"/>
      <c r="AD239" s="29"/>
      <c r="AE239" s="29"/>
      <c r="AT239" s="17" t="s">
        <v>167</v>
      </c>
      <c r="AU239" s="17" t="s">
        <v>82</v>
      </c>
    </row>
    <row r="240" spans="1:65" s="14" customFormat="1" x14ac:dyDescent="0.2">
      <c r="B240" s="163"/>
      <c r="D240" s="153" t="s">
        <v>169</v>
      </c>
      <c r="E240" s="164" t="s">
        <v>1</v>
      </c>
      <c r="F240" s="165" t="s">
        <v>1293</v>
      </c>
      <c r="H240" s="166">
        <v>0.25</v>
      </c>
      <c r="L240" s="163"/>
      <c r="M240" s="167"/>
      <c r="N240" s="168"/>
      <c r="O240" s="168"/>
      <c r="P240" s="168"/>
      <c r="Q240" s="168"/>
      <c r="R240" s="168"/>
      <c r="S240" s="168"/>
      <c r="T240" s="169"/>
      <c r="AT240" s="164" t="s">
        <v>169</v>
      </c>
      <c r="AU240" s="164" t="s">
        <v>82</v>
      </c>
      <c r="AV240" s="14" t="s">
        <v>82</v>
      </c>
      <c r="AW240" s="14" t="s">
        <v>171</v>
      </c>
      <c r="AX240" s="14" t="s">
        <v>80</v>
      </c>
      <c r="AY240" s="164" t="s">
        <v>157</v>
      </c>
    </row>
    <row r="241" spans="1:65" s="2" customFormat="1" ht="134.25" customHeight="1" x14ac:dyDescent="0.2">
      <c r="A241" s="29"/>
      <c r="B241" s="140"/>
      <c r="C241" s="141" t="s">
        <v>401</v>
      </c>
      <c r="D241" s="141" t="s">
        <v>160</v>
      </c>
      <c r="E241" s="142" t="s">
        <v>268</v>
      </c>
      <c r="F241" s="143" t="s">
        <v>269</v>
      </c>
      <c r="G241" s="144" t="s">
        <v>215</v>
      </c>
      <c r="H241" s="145">
        <v>0.25</v>
      </c>
      <c r="I241" s="146"/>
      <c r="J241" s="146">
        <f>ROUND(I241*H241,2)</f>
        <v>0</v>
      </c>
      <c r="K241" s="143" t="s">
        <v>330</v>
      </c>
      <c r="L241" s="30"/>
      <c r="M241" s="147" t="s">
        <v>1</v>
      </c>
      <c r="N241" s="148" t="s">
        <v>37</v>
      </c>
      <c r="O241" s="149">
        <v>0</v>
      </c>
      <c r="P241" s="149">
        <f>O241*H241</f>
        <v>0</v>
      </c>
      <c r="Q241" s="149">
        <v>0</v>
      </c>
      <c r="R241" s="149">
        <f>Q241*H241</f>
        <v>0</v>
      </c>
      <c r="S241" s="149">
        <v>0</v>
      </c>
      <c r="T241" s="150">
        <f>S241*H241</f>
        <v>0</v>
      </c>
      <c r="U241" s="29"/>
      <c r="V241" s="29"/>
      <c r="W241" s="29"/>
      <c r="X241" s="29"/>
      <c r="Y241" s="29"/>
      <c r="Z241" s="29"/>
      <c r="AA241" s="29"/>
      <c r="AB241" s="29"/>
      <c r="AC241" s="29"/>
      <c r="AD241" s="29"/>
      <c r="AE241" s="29"/>
      <c r="AR241" s="151" t="s">
        <v>165</v>
      </c>
      <c r="AT241" s="151" t="s">
        <v>160</v>
      </c>
      <c r="AU241" s="151" t="s">
        <v>82</v>
      </c>
      <c r="AY241" s="17" t="s">
        <v>157</v>
      </c>
      <c r="BE241" s="152">
        <f>IF(N241="základní",J241,0)</f>
        <v>0</v>
      </c>
      <c r="BF241" s="152">
        <f>IF(N241="snížená",J241,0)</f>
        <v>0</v>
      </c>
      <c r="BG241" s="152">
        <f>IF(N241="zákl. přenesená",J241,0)</f>
        <v>0</v>
      </c>
      <c r="BH241" s="152">
        <f>IF(N241="sníž. přenesená",J241,0)</f>
        <v>0</v>
      </c>
      <c r="BI241" s="152">
        <f>IF(N241="nulová",J241,0)</f>
        <v>0</v>
      </c>
      <c r="BJ241" s="17" t="s">
        <v>80</v>
      </c>
      <c r="BK241" s="152">
        <f>ROUND(I241*H241,2)</f>
        <v>0</v>
      </c>
      <c r="BL241" s="17" t="s">
        <v>165</v>
      </c>
      <c r="BM241" s="151" t="s">
        <v>1294</v>
      </c>
    </row>
    <row r="242" spans="1:65" s="2" customFormat="1" ht="78" x14ac:dyDescent="0.2">
      <c r="A242" s="29"/>
      <c r="B242" s="30"/>
      <c r="C242" s="29"/>
      <c r="D242" s="153" t="s">
        <v>167</v>
      </c>
      <c r="E242" s="29"/>
      <c r="F242" s="154" t="s">
        <v>271</v>
      </c>
      <c r="G242" s="29"/>
      <c r="H242" s="29"/>
      <c r="I242" s="29"/>
      <c r="J242" s="29"/>
      <c r="K242" s="29"/>
      <c r="L242" s="30"/>
      <c r="M242" s="155"/>
      <c r="N242" s="156"/>
      <c r="O242" s="55"/>
      <c r="P242" s="55"/>
      <c r="Q242" s="55"/>
      <c r="R242" s="55"/>
      <c r="S242" s="55"/>
      <c r="T242" s="56"/>
      <c r="U242" s="29"/>
      <c r="V242" s="29"/>
      <c r="W242" s="29"/>
      <c r="X242" s="29"/>
      <c r="Y242" s="29"/>
      <c r="Z242" s="29"/>
      <c r="AA242" s="29"/>
      <c r="AB242" s="29"/>
      <c r="AC242" s="29"/>
      <c r="AD242" s="29"/>
      <c r="AE242" s="29"/>
      <c r="AT242" s="17" t="s">
        <v>167</v>
      </c>
      <c r="AU242" s="17" t="s">
        <v>82</v>
      </c>
    </row>
    <row r="243" spans="1:65" s="14" customFormat="1" x14ac:dyDescent="0.2">
      <c r="B243" s="163"/>
      <c r="D243" s="153" t="s">
        <v>169</v>
      </c>
      <c r="E243" s="164" t="s">
        <v>1</v>
      </c>
      <c r="F243" s="165" t="s">
        <v>1295</v>
      </c>
      <c r="H243" s="166">
        <v>0.25</v>
      </c>
      <c r="L243" s="163"/>
      <c r="M243" s="167"/>
      <c r="N243" s="168"/>
      <c r="O243" s="168"/>
      <c r="P243" s="168"/>
      <c r="Q243" s="168"/>
      <c r="R243" s="168"/>
      <c r="S243" s="168"/>
      <c r="T243" s="169"/>
      <c r="AT243" s="164" t="s">
        <v>169</v>
      </c>
      <c r="AU243" s="164" t="s">
        <v>82</v>
      </c>
      <c r="AV243" s="14" t="s">
        <v>82</v>
      </c>
      <c r="AW243" s="14" t="s">
        <v>171</v>
      </c>
      <c r="AX243" s="14" t="s">
        <v>80</v>
      </c>
      <c r="AY243" s="164" t="s">
        <v>157</v>
      </c>
    </row>
    <row r="244" spans="1:65" s="2" customFormat="1" ht="101.25" customHeight="1" x14ac:dyDescent="0.2">
      <c r="A244" s="29"/>
      <c r="B244" s="140"/>
      <c r="C244" s="141" t="s">
        <v>406</v>
      </c>
      <c r="D244" s="141" t="s">
        <v>160</v>
      </c>
      <c r="E244" s="142" t="s">
        <v>783</v>
      </c>
      <c r="F244" s="143" t="s">
        <v>784</v>
      </c>
      <c r="G244" s="144" t="s">
        <v>275</v>
      </c>
      <c r="H244" s="145">
        <v>1.4</v>
      </c>
      <c r="I244" s="146"/>
      <c r="J244" s="146">
        <f>ROUND(I244*H244,2)</f>
        <v>0</v>
      </c>
      <c r="K244" s="143" t="s">
        <v>330</v>
      </c>
      <c r="L244" s="30"/>
      <c r="M244" s="147" t="s">
        <v>1</v>
      </c>
      <c r="N244" s="148" t="s">
        <v>37</v>
      </c>
      <c r="O244" s="149">
        <v>0</v>
      </c>
      <c r="P244" s="149">
        <f>O244*H244</f>
        <v>0</v>
      </c>
      <c r="Q244" s="149">
        <v>0</v>
      </c>
      <c r="R244" s="149">
        <f>Q244*H244</f>
        <v>0</v>
      </c>
      <c r="S244" s="149">
        <v>0</v>
      </c>
      <c r="T244" s="150">
        <f>S244*H244</f>
        <v>0</v>
      </c>
      <c r="U244" s="29"/>
      <c r="V244" s="29"/>
      <c r="W244" s="29"/>
      <c r="X244" s="29"/>
      <c r="Y244" s="29"/>
      <c r="Z244" s="29"/>
      <c r="AA244" s="29"/>
      <c r="AB244" s="29"/>
      <c r="AC244" s="29"/>
      <c r="AD244" s="29"/>
      <c r="AE244" s="29"/>
      <c r="AR244" s="151" t="s">
        <v>165</v>
      </c>
      <c r="AT244" s="151" t="s">
        <v>160</v>
      </c>
      <c r="AU244" s="151" t="s">
        <v>82</v>
      </c>
      <c r="AY244" s="17" t="s">
        <v>157</v>
      </c>
      <c r="BE244" s="152">
        <f>IF(N244="základní",J244,0)</f>
        <v>0</v>
      </c>
      <c r="BF244" s="152">
        <f>IF(N244="snížená",J244,0)</f>
        <v>0</v>
      </c>
      <c r="BG244" s="152">
        <f>IF(N244="zákl. přenesená",J244,0)</f>
        <v>0</v>
      </c>
      <c r="BH244" s="152">
        <f>IF(N244="sníž. přenesená",J244,0)</f>
        <v>0</v>
      </c>
      <c r="BI244" s="152">
        <f>IF(N244="nulová",J244,0)</f>
        <v>0</v>
      </c>
      <c r="BJ244" s="17" t="s">
        <v>80</v>
      </c>
      <c r="BK244" s="152">
        <f>ROUND(I244*H244,2)</f>
        <v>0</v>
      </c>
      <c r="BL244" s="17" t="s">
        <v>165</v>
      </c>
      <c r="BM244" s="151" t="s">
        <v>1296</v>
      </c>
    </row>
    <row r="245" spans="1:65" s="2" customFormat="1" ht="48.75" x14ac:dyDescent="0.2">
      <c r="A245" s="29"/>
      <c r="B245" s="30"/>
      <c r="C245" s="29"/>
      <c r="D245" s="153" t="s">
        <v>167</v>
      </c>
      <c r="E245" s="29"/>
      <c r="F245" s="154" t="s">
        <v>749</v>
      </c>
      <c r="G245" s="29"/>
      <c r="H245" s="29"/>
      <c r="I245" s="29"/>
      <c r="J245" s="29"/>
      <c r="K245" s="29"/>
      <c r="L245" s="30"/>
      <c r="M245" s="155"/>
      <c r="N245" s="156"/>
      <c r="O245" s="55"/>
      <c r="P245" s="55"/>
      <c r="Q245" s="55"/>
      <c r="R245" s="55"/>
      <c r="S245" s="55"/>
      <c r="T245" s="56"/>
      <c r="U245" s="29"/>
      <c r="V245" s="29"/>
      <c r="W245" s="29"/>
      <c r="X245" s="29"/>
      <c r="Y245" s="29"/>
      <c r="Z245" s="29"/>
      <c r="AA245" s="29"/>
      <c r="AB245" s="29"/>
      <c r="AC245" s="29"/>
      <c r="AD245" s="29"/>
      <c r="AE245" s="29"/>
      <c r="AT245" s="17" t="s">
        <v>167</v>
      </c>
      <c r="AU245" s="17" t="s">
        <v>82</v>
      </c>
    </row>
    <row r="246" spans="1:65" s="14" customFormat="1" x14ac:dyDescent="0.2">
      <c r="B246" s="163"/>
      <c r="D246" s="153" t="s">
        <v>169</v>
      </c>
      <c r="E246" s="164" t="s">
        <v>1</v>
      </c>
      <c r="F246" s="165" t="s">
        <v>1297</v>
      </c>
      <c r="H246" s="166">
        <v>1.4</v>
      </c>
      <c r="L246" s="163"/>
      <c r="M246" s="167"/>
      <c r="N246" s="168"/>
      <c r="O246" s="168"/>
      <c r="P246" s="168"/>
      <c r="Q246" s="168"/>
      <c r="R246" s="168"/>
      <c r="S246" s="168"/>
      <c r="T246" s="169"/>
      <c r="AT246" s="164" t="s">
        <v>169</v>
      </c>
      <c r="AU246" s="164" t="s">
        <v>82</v>
      </c>
      <c r="AV246" s="14" t="s">
        <v>82</v>
      </c>
      <c r="AW246" s="14" t="s">
        <v>171</v>
      </c>
      <c r="AX246" s="14" t="s">
        <v>80</v>
      </c>
      <c r="AY246" s="164" t="s">
        <v>157</v>
      </c>
    </row>
    <row r="247" spans="1:65" s="2" customFormat="1" ht="24" x14ac:dyDescent="0.2">
      <c r="A247" s="29"/>
      <c r="B247" s="140"/>
      <c r="C247" s="177" t="s">
        <v>413</v>
      </c>
      <c r="D247" s="177" t="s">
        <v>183</v>
      </c>
      <c r="E247" s="178" t="s">
        <v>808</v>
      </c>
      <c r="F247" s="179" t="s">
        <v>1298</v>
      </c>
      <c r="G247" s="180" t="s">
        <v>275</v>
      </c>
      <c r="H247" s="181">
        <v>103</v>
      </c>
      <c r="I247" s="182"/>
      <c r="J247" s="182">
        <f>ROUND(I247*H247,2)</f>
        <v>0</v>
      </c>
      <c r="K247" s="179" t="s">
        <v>330</v>
      </c>
      <c r="L247" s="183"/>
      <c r="M247" s="184" t="s">
        <v>1</v>
      </c>
      <c r="N247" s="185" t="s">
        <v>37</v>
      </c>
      <c r="O247" s="149">
        <v>0</v>
      </c>
      <c r="P247" s="149">
        <f>O247*H247</f>
        <v>0</v>
      </c>
      <c r="Q247" s="149">
        <v>0</v>
      </c>
      <c r="R247" s="149">
        <f>Q247*H247</f>
        <v>0</v>
      </c>
      <c r="S247" s="149">
        <v>0</v>
      </c>
      <c r="T247" s="150">
        <f>S247*H247</f>
        <v>0</v>
      </c>
      <c r="U247" s="29"/>
      <c r="V247" s="29"/>
      <c r="W247" s="29"/>
      <c r="X247" s="29"/>
      <c r="Y247" s="29"/>
      <c r="Z247" s="29"/>
      <c r="AA247" s="29"/>
      <c r="AB247" s="29"/>
      <c r="AC247" s="29"/>
      <c r="AD247" s="29"/>
      <c r="AE247" s="29"/>
      <c r="AR247" s="151" t="s">
        <v>187</v>
      </c>
      <c r="AT247" s="151" t="s">
        <v>183</v>
      </c>
      <c r="AU247" s="151" t="s">
        <v>82</v>
      </c>
      <c r="AY247" s="17" t="s">
        <v>157</v>
      </c>
      <c r="BE247" s="152">
        <f>IF(N247="základní",J247,0)</f>
        <v>0</v>
      </c>
      <c r="BF247" s="152">
        <f>IF(N247="snížená",J247,0)</f>
        <v>0</v>
      </c>
      <c r="BG247" s="152">
        <f>IF(N247="zákl. přenesená",J247,0)</f>
        <v>0</v>
      </c>
      <c r="BH247" s="152">
        <f>IF(N247="sníž. přenesená",J247,0)</f>
        <v>0</v>
      </c>
      <c r="BI247" s="152">
        <f>IF(N247="nulová",J247,0)</f>
        <v>0</v>
      </c>
      <c r="BJ247" s="17" t="s">
        <v>80</v>
      </c>
      <c r="BK247" s="152">
        <f>ROUND(I247*H247,2)</f>
        <v>0</v>
      </c>
      <c r="BL247" s="17" t="s">
        <v>165</v>
      </c>
      <c r="BM247" s="151" t="s">
        <v>1299</v>
      </c>
    </row>
    <row r="248" spans="1:65" s="14" customFormat="1" x14ac:dyDescent="0.2">
      <c r="B248" s="163"/>
      <c r="D248" s="153" t="s">
        <v>169</v>
      </c>
      <c r="E248" s="164" t="s">
        <v>1</v>
      </c>
      <c r="F248" s="165" t="s">
        <v>1300</v>
      </c>
      <c r="H248" s="166">
        <v>103</v>
      </c>
      <c r="L248" s="163"/>
      <c r="M248" s="167"/>
      <c r="N248" s="168"/>
      <c r="O248" s="168"/>
      <c r="P248" s="168"/>
      <c r="Q248" s="168"/>
      <c r="R248" s="168"/>
      <c r="S248" s="168"/>
      <c r="T248" s="169"/>
      <c r="AT248" s="164" t="s">
        <v>169</v>
      </c>
      <c r="AU248" s="164" t="s">
        <v>82</v>
      </c>
      <c r="AV248" s="14" t="s">
        <v>82</v>
      </c>
      <c r="AW248" s="14" t="s">
        <v>171</v>
      </c>
      <c r="AX248" s="14" t="s">
        <v>80</v>
      </c>
      <c r="AY248" s="164" t="s">
        <v>157</v>
      </c>
    </row>
    <row r="249" spans="1:65" s="2" customFormat="1" ht="24" x14ac:dyDescent="0.2">
      <c r="A249" s="29"/>
      <c r="B249" s="140"/>
      <c r="C249" s="177" t="s">
        <v>418</v>
      </c>
      <c r="D249" s="177" t="s">
        <v>183</v>
      </c>
      <c r="E249" s="178" t="s">
        <v>811</v>
      </c>
      <c r="F249" s="179" t="s">
        <v>812</v>
      </c>
      <c r="G249" s="180" t="s">
        <v>236</v>
      </c>
      <c r="H249" s="181">
        <v>18</v>
      </c>
      <c r="I249" s="182"/>
      <c r="J249" s="182">
        <f>ROUND(I249*H249,2)</f>
        <v>0</v>
      </c>
      <c r="K249" s="179" t="s">
        <v>330</v>
      </c>
      <c r="L249" s="183"/>
      <c r="M249" s="184" t="s">
        <v>1</v>
      </c>
      <c r="N249" s="185" t="s">
        <v>37</v>
      </c>
      <c r="O249" s="149">
        <v>0</v>
      </c>
      <c r="P249" s="149">
        <f>O249*H249</f>
        <v>0</v>
      </c>
      <c r="Q249" s="149">
        <v>0</v>
      </c>
      <c r="R249" s="149">
        <f>Q249*H249</f>
        <v>0</v>
      </c>
      <c r="S249" s="149">
        <v>0</v>
      </c>
      <c r="T249" s="150">
        <f>S249*H249</f>
        <v>0</v>
      </c>
      <c r="U249" s="29"/>
      <c r="V249" s="29"/>
      <c r="W249" s="29"/>
      <c r="X249" s="29"/>
      <c r="Y249" s="29"/>
      <c r="Z249" s="29"/>
      <c r="AA249" s="29"/>
      <c r="AB249" s="29"/>
      <c r="AC249" s="29"/>
      <c r="AD249" s="29"/>
      <c r="AE249" s="29"/>
      <c r="AR249" s="151" t="s">
        <v>187</v>
      </c>
      <c r="AT249" s="151" t="s">
        <v>183</v>
      </c>
      <c r="AU249" s="151" t="s">
        <v>82</v>
      </c>
      <c r="AY249" s="17" t="s">
        <v>157</v>
      </c>
      <c r="BE249" s="152">
        <f>IF(N249="základní",J249,0)</f>
        <v>0</v>
      </c>
      <c r="BF249" s="152">
        <f>IF(N249="snížená",J249,0)</f>
        <v>0</v>
      </c>
      <c r="BG249" s="152">
        <f>IF(N249="zákl. přenesená",J249,0)</f>
        <v>0</v>
      </c>
      <c r="BH249" s="152">
        <f>IF(N249="sníž. přenesená",J249,0)</f>
        <v>0</v>
      </c>
      <c r="BI249" s="152">
        <f>IF(N249="nulová",J249,0)</f>
        <v>0</v>
      </c>
      <c r="BJ249" s="17" t="s">
        <v>80</v>
      </c>
      <c r="BK249" s="152">
        <f>ROUND(I249*H249,2)</f>
        <v>0</v>
      </c>
      <c r="BL249" s="17" t="s">
        <v>165</v>
      </c>
      <c r="BM249" s="151" t="s">
        <v>1301</v>
      </c>
    </row>
    <row r="250" spans="1:65" s="14" customFormat="1" x14ac:dyDescent="0.2">
      <c r="B250" s="163"/>
      <c r="D250" s="153" t="s">
        <v>169</v>
      </c>
      <c r="E250" s="164" t="s">
        <v>1</v>
      </c>
      <c r="F250" s="165" t="s">
        <v>272</v>
      </c>
      <c r="H250" s="166">
        <v>18</v>
      </c>
      <c r="L250" s="163"/>
      <c r="M250" s="167"/>
      <c r="N250" s="168"/>
      <c r="O250" s="168"/>
      <c r="P250" s="168"/>
      <c r="Q250" s="168"/>
      <c r="R250" s="168"/>
      <c r="S250" s="168"/>
      <c r="T250" s="169"/>
      <c r="AT250" s="164" t="s">
        <v>169</v>
      </c>
      <c r="AU250" s="164" t="s">
        <v>82</v>
      </c>
      <c r="AV250" s="14" t="s">
        <v>82</v>
      </c>
      <c r="AW250" s="14" t="s">
        <v>171</v>
      </c>
      <c r="AX250" s="14" t="s">
        <v>80</v>
      </c>
      <c r="AY250" s="164" t="s">
        <v>157</v>
      </c>
    </row>
    <row r="251" spans="1:65" s="2" customFormat="1" ht="16.5" customHeight="1" x14ac:dyDescent="0.2">
      <c r="A251" s="29"/>
      <c r="B251" s="140"/>
      <c r="C251" s="177" t="s">
        <v>422</v>
      </c>
      <c r="D251" s="177" t="s">
        <v>183</v>
      </c>
      <c r="E251" s="178" t="s">
        <v>841</v>
      </c>
      <c r="F251" s="179" t="s">
        <v>842</v>
      </c>
      <c r="G251" s="180" t="s">
        <v>186</v>
      </c>
      <c r="H251" s="181">
        <v>74.930000000000007</v>
      </c>
      <c r="I251" s="182"/>
      <c r="J251" s="182">
        <f>ROUND(I251*H251,2)</f>
        <v>0</v>
      </c>
      <c r="K251" s="179" t="s">
        <v>201</v>
      </c>
      <c r="L251" s="183"/>
      <c r="M251" s="184" t="s">
        <v>1</v>
      </c>
      <c r="N251" s="185" t="s">
        <v>37</v>
      </c>
      <c r="O251" s="149">
        <v>0</v>
      </c>
      <c r="P251" s="149">
        <f>O251*H251</f>
        <v>0</v>
      </c>
      <c r="Q251" s="149">
        <v>1</v>
      </c>
      <c r="R251" s="149">
        <f>Q251*H251</f>
        <v>74.930000000000007</v>
      </c>
      <c r="S251" s="149">
        <v>0</v>
      </c>
      <c r="T251" s="150">
        <f>S251*H251</f>
        <v>0</v>
      </c>
      <c r="U251" s="29"/>
      <c r="V251" s="29"/>
      <c r="W251" s="29"/>
      <c r="X251" s="29"/>
      <c r="Y251" s="29"/>
      <c r="Z251" s="29"/>
      <c r="AA251" s="29"/>
      <c r="AB251" s="29"/>
      <c r="AC251" s="29"/>
      <c r="AD251" s="29"/>
      <c r="AE251" s="29"/>
      <c r="AR251" s="151" t="s">
        <v>187</v>
      </c>
      <c r="AT251" s="151" t="s">
        <v>183</v>
      </c>
      <c r="AU251" s="151" t="s">
        <v>82</v>
      </c>
      <c r="AY251" s="17" t="s">
        <v>157</v>
      </c>
      <c r="BE251" s="152">
        <f>IF(N251="základní",J251,0)</f>
        <v>0</v>
      </c>
      <c r="BF251" s="152">
        <f>IF(N251="snížená",J251,0)</f>
        <v>0</v>
      </c>
      <c r="BG251" s="152">
        <f>IF(N251="zákl. přenesená",J251,0)</f>
        <v>0</v>
      </c>
      <c r="BH251" s="152">
        <f>IF(N251="sníž. přenesená",J251,0)</f>
        <v>0</v>
      </c>
      <c r="BI251" s="152">
        <f>IF(N251="nulová",J251,0)</f>
        <v>0</v>
      </c>
      <c r="BJ251" s="17" t="s">
        <v>80</v>
      </c>
      <c r="BK251" s="152">
        <f>ROUND(I251*H251,2)</f>
        <v>0</v>
      </c>
      <c r="BL251" s="17" t="s">
        <v>165</v>
      </c>
      <c r="BM251" s="151" t="s">
        <v>1302</v>
      </c>
    </row>
    <row r="252" spans="1:65" s="14" customFormat="1" x14ac:dyDescent="0.2">
      <c r="B252" s="163"/>
      <c r="D252" s="153" t="s">
        <v>169</v>
      </c>
      <c r="E252" s="164" t="s">
        <v>1</v>
      </c>
      <c r="F252" s="165" t="s">
        <v>1303</v>
      </c>
      <c r="H252" s="166">
        <v>77.867999999999995</v>
      </c>
      <c r="L252" s="163"/>
      <c r="M252" s="167"/>
      <c r="N252" s="168"/>
      <c r="O252" s="168"/>
      <c r="P252" s="168"/>
      <c r="Q252" s="168"/>
      <c r="R252" s="168"/>
      <c r="S252" s="168"/>
      <c r="T252" s="169"/>
      <c r="AT252" s="164" t="s">
        <v>169</v>
      </c>
      <c r="AU252" s="164" t="s">
        <v>82</v>
      </c>
      <c r="AV252" s="14" t="s">
        <v>82</v>
      </c>
      <c r="AW252" s="14" t="s">
        <v>171</v>
      </c>
      <c r="AX252" s="14" t="s">
        <v>72</v>
      </c>
      <c r="AY252" s="164" t="s">
        <v>157</v>
      </c>
    </row>
    <row r="253" spans="1:65" s="14" customFormat="1" x14ac:dyDescent="0.2">
      <c r="B253" s="163"/>
      <c r="D253" s="153" t="s">
        <v>169</v>
      </c>
      <c r="E253" s="164" t="s">
        <v>1</v>
      </c>
      <c r="F253" s="165" t="s">
        <v>1304</v>
      </c>
      <c r="H253" s="166">
        <v>3.5640000000000001</v>
      </c>
      <c r="L253" s="163"/>
      <c r="M253" s="167"/>
      <c r="N253" s="168"/>
      <c r="O253" s="168"/>
      <c r="P253" s="168"/>
      <c r="Q253" s="168"/>
      <c r="R253" s="168"/>
      <c r="S253" s="168"/>
      <c r="T253" s="169"/>
      <c r="AT253" s="164" t="s">
        <v>169</v>
      </c>
      <c r="AU253" s="164" t="s">
        <v>82</v>
      </c>
      <c r="AV253" s="14" t="s">
        <v>82</v>
      </c>
      <c r="AW253" s="14" t="s">
        <v>171</v>
      </c>
      <c r="AX253" s="14" t="s">
        <v>72</v>
      </c>
      <c r="AY253" s="164" t="s">
        <v>157</v>
      </c>
    </row>
    <row r="254" spans="1:65" s="14" customFormat="1" x14ac:dyDescent="0.2">
      <c r="B254" s="163"/>
      <c r="D254" s="153" t="s">
        <v>169</v>
      </c>
      <c r="E254" s="164" t="s">
        <v>1</v>
      </c>
      <c r="F254" s="165" t="s">
        <v>1305</v>
      </c>
      <c r="H254" s="166">
        <v>-5.8215599999999998</v>
      </c>
      <c r="L254" s="163"/>
      <c r="M254" s="167"/>
      <c r="N254" s="168"/>
      <c r="O254" s="168"/>
      <c r="P254" s="168"/>
      <c r="Q254" s="168"/>
      <c r="R254" s="168"/>
      <c r="S254" s="168"/>
      <c r="T254" s="169"/>
      <c r="AT254" s="164" t="s">
        <v>169</v>
      </c>
      <c r="AU254" s="164" t="s">
        <v>82</v>
      </c>
      <c r="AV254" s="14" t="s">
        <v>82</v>
      </c>
      <c r="AW254" s="14" t="s">
        <v>171</v>
      </c>
      <c r="AX254" s="14" t="s">
        <v>72</v>
      </c>
      <c r="AY254" s="164" t="s">
        <v>157</v>
      </c>
    </row>
    <row r="255" spans="1:65" s="14" customFormat="1" x14ac:dyDescent="0.2">
      <c r="B255" s="163"/>
      <c r="D255" s="153" t="s">
        <v>169</v>
      </c>
      <c r="E255" s="164" t="s">
        <v>1</v>
      </c>
      <c r="F255" s="165" t="s">
        <v>1306</v>
      </c>
      <c r="H255" s="166">
        <v>-0.6804</v>
      </c>
      <c r="L255" s="163"/>
      <c r="M255" s="167"/>
      <c r="N255" s="168"/>
      <c r="O255" s="168"/>
      <c r="P255" s="168"/>
      <c r="Q255" s="168"/>
      <c r="R255" s="168"/>
      <c r="S255" s="168"/>
      <c r="T255" s="169"/>
      <c r="AT255" s="164" t="s">
        <v>169</v>
      </c>
      <c r="AU255" s="164" t="s">
        <v>82</v>
      </c>
      <c r="AV255" s="14" t="s">
        <v>82</v>
      </c>
      <c r="AW255" s="14" t="s">
        <v>171</v>
      </c>
      <c r="AX255" s="14" t="s">
        <v>72</v>
      </c>
      <c r="AY255" s="164" t="s">
        <v>157</v>
      </c>
    </row>
    <row r="256" spans="1:65" s="15" customFormat="1" x14ac:dyDescent="0.2">
      <c r="B256" s="170"/>
      <c r="D256" s="153" t="s">
        <v>169</v>
      </c>
      <c r="E256" s="171" t="s">
        <v>1</v>
      </c>
      <c r="F256" s="172" t="s">
        <v>175</v>
      </c>
      <c r="H256" s="173">
        <v>74.930040000000005</v>
      </c>
      <c r="L256" s="170"/>
      <c r="M256" s="174"/>
      <c r="N256" s="175"/>
      <c r="O256" s="175"/>
      <c r="P256" s="175"/>
      <c r="Q256" s="175"/>
      <c r="R256" s="175"/>
      <c r="S256" s="175"/>
      <c r="T256" s="176"/>
      <c r="AT256" s="171" t="s">
        <v>169</v>
      </c>
      <c r="AU256" s="171" t="s">
        <v>82</v>
      </c>
      <c r="AV256" s="15" t="s">
        <v>165</v>
      </c>
      <c r="AW256" s="15" t="s">
        <v>171</v>
      </c>
      <c r="AX256" s="15" t="s">
        <v>80</v>
      </c>
      <c r="AY256" s="171" t="s">
        <v>157</v>
      </c>
    </row>
    <row r="257" spans="1:65" s="2" customFormat="1" ht="21.75" customHeight="1" x14ac:dyDescent="0.2">
      <c r="A257" s="29"/>
      <c r="B257" s="140"/>
      <c r="C257" s="177" t="s">
        <v>427</v>
      </c>
      <c r="D257" s="177" t="s">
        <v>183</v>
      </c>
      <c r="E257" s="178" t="s">
        <v>833</v>
      </c>
      <c r="F257" s="179" t="s">
        <v>834</v>
      </c>
      <c r="G257" s="180" t="s">
        <v>236</v>
      </c>
      <c r="H257" s="181">
        <v>3</v>
      </c>
      <c r="I257" s="182"/>
      <c r="J257" s="182">
        <f>ROUND(I257*H257,2)</f>
        <v>0</v>
      </c>
      <c r="K257" s="179" t="s">
        <v>330</v>
      </c>
      <c r="L257" s="183"/>
      <c r="M257" s="184" t="s">
        <v>1</v>
      </c>
      <c r="N257" s="185" t="s">
        <v>37</v>
      </c>
      <c r="O257" s="149">
        <v>0</v>
      </c>
      <c r="P257" s="149">
        <f>O257*H257</f>
        <v>0</v>
      </c>
      <c r="Q257" s="149">
        <v>0</v>
      </c>
      <c r="R257" s="149">
        <f>Q257*H257</f>
        <v>0</v>
      </c>
      <c r="S257" s="149">
        <v>0</v>
      </c>
      <c r="T257" s="150">
        <f>S257*H257</f>
        <v>0</v>
      </c>
      <c r="U257" s="29"/>
      <c r="V257" s="29"/>
      <c r="W257" s="29"/>
      <c r="X257" s="29"/>
      <c r="Y257" s="29"/>
      <c r="Z257" s="29"/>
      <c r="AA257" s="29"/>
      <c r="AB257" s="29"/>
      <c r="AC257" s="29"/>
      <c r="AD257" s="29"/>
      <c r="AE257" s="29"/>
      <c r="AR257" s="151" t="s">
        <v>187</v>
      </c>
      <c r="AT257" s="151" t="s">
        <v>183</v>
      </c>
      <c r="AU257" s="151" t="s">
        <v>82</v>
      </c>
      <c r="AY257" s="17" t="s">
        <v>157</v>
      </c>
      <c r="BE257" s="152">
        <f>IF(N257="základní",J257,0)</f>
        <v>0</v>
      </c>
      <c r="BF257" s="152">
        <f>IF(N257="snížená",J257,0)</f>
        <v>0</v>
      </c>
      <c r="BG257" s="152">
        <f>IF(N257="zákl. přenesená",J257,0)</f>
        <v>0</v>
      </c>
      <c r="BH257" s="152">
        <f>IF(N257="sníž. přenesená",J257,0)</f>
        <v>0</v>
      </c>
      <c r="BI257" s="152">
        <f>IF(N257="nulová",J257,0)</f>
        <v>0</v>
      </c>
      <c r="BJ257" s="17" t="s">
        <v>80</v>
      </c>
      <c r="BK257" s="152">
        <f>ROUND(I257*H257,2)</f>
        <v>0</v>
      </c>
      <c r="BL257" s="17" t="s">
        <v>165</v>
      </c>
      <c r="BM257" s="151" t="s">
        <v>1307</v>
      </c>
    </row>
    <row r="258" spans="1:65" s="2" customFormat="1" ht="24" x14ac:dyDescent="0.2">
      <c r="A258" s="29"/>
      <c r="B258" s="140"/>
      <c r="C258" s="177" t="s">
        <v>433</v>
      </c>
      <c r="D258" s="177" t="s">
        <v>183</v>
      </c>
      <c r="E258" s="178" t="s">
        <v>830</v>
      </c>
      <c r="F258" s="179" t="s">
        <v>831</v>
      </c>
      <c r="G258" s="180" t="s">
        <v>236</v>
      </c>
      <c r="H258" s="181">
        <v>3</v>
      </c>
      <c r="I258" s="182"/>
      <c r="J258" s="182">
        <f>ROUND(I258*H258,2)</f>
        <v>0</v>
      </c>
      <c r="K258" s="179" t="s">
        <v>330</v>
      </c>
      <c r="L258" s="183"/>
      <c r="M258" s="184" t="s">
        <v>1</v>
      </c>
      <c r="N258" s="185" t="s">
        <v>37</v>
      </c>
      <c r="O258" s="149">
        <v>0</v>
      </c>
      <c r="P258" s="149">
        <f>O258*H258</f>
        <v>0</v>
      </c>
      <c r="Q258" s="149">
        <v>0</v>
      </c>
      <c r="R258" s="149">
        <f>Q258*H258</f>
        <v>0</v>
      </c>
      <c r="S258" s="149">
        <v>0</v>
      </c>
      <c r="T258" s="150">
        <f>S258*H258</f>
        <v>0</v>
      </c>
      <c r="U258" s="29"/>
      <c r="V258" s="29"/>
      <c r="W258" s="29"/>
      <c r="X258" s="29"/>
      <c r="Y258" s="29"/>
      <c r="Z258" s="29"/>
      <c r="AA258" s="29"/>
      <c r="AB258" s="29"/>
      <c r="AC258" s="29"/>
      <c r="AD258" s="29"/>
      <c r="AE258" s="29"/>
      <c r="AR258" s="151" t="s">
        <v>187</v>
      </c>
      <c r="AT258" s="151" t="s">
        <v>183</v>
      </c>
      <c r="AU258" s="151" t="s">
        <v>82</v>
      </c>
      <c r="AY258" s="17" t="s">
        <v>157</v>
      </c>
      <c r="BE258" s="152">
        <f>IF(N258="základní",J258,0)</f>
        <v>0</v>
      </c>
      <c r="BF258" s="152">
        <f>IF(N258="snížená",J258,0)</f>
        <v>0</v>
      </c>
      <c r="BG258" s="152">
        <f>IF(N258="zákl. přenesená",J258,0)</f>
        <v>0</v>
      </c>
      <c r="BH258" s="152">
        <f>IF(N258="sníž. přenesená",J258,0)</f>
        <v>0</v>
      </c>
      <c r="BI258" s="152">
        <f>IF(N258="nulová",J258,0)</f>
        <v>0</v>
      </c>
      <c r="BJ258" s="17" t="s">
        <v>80</v>
      </c>
      <c r="BK258" s="152">
        <f>ROUND(I258*H258,2)</f>
        <v>0</v>
      </c>
      <c r="BL258" s="17" t="s">
        <v>165</v>
      </c>
      <c r="BM258" s="151" t="s">
        <v>1308</v>
      </c>
    </row>
    <row r="259" spans="1:65" s="14" customFormat="1" x14ac:dyDescent="0.2">
      <c r="B259" s="163"/>
      <c r="D259" s="153" t="s">
        <v>169</v>
      </c>
      <c r="E259" s="164" t="s">
        <v>1</v>
      </c>
      <c r="F259" s="165" t="s">
        <v>182</v>
      </c>
      <c r="H259" s="166">
        <v>3</v>
      </c>
      <c r="L259" s="163"/>
      <c r="M259" s="167"/>
      <c r="N259" s="168"/>
      <c r="O259" s="168"/>
      <c r="P259" s="168"/>
      <c r="Q259" s="168"/>
      <c r="R259" s="168"/>
      <c r="S259" s="168"/>
      <c r="T259" s="169"/>
      <c r="AT259" s="164" t="s">
        <v>169</v>
      </c>
      <c r="AU259" s="164" t="s">
        <v>82</v>
      </c>
      <c r="AV259" s="14" t="s">
        <v>82</v>
      </c>
      <c r="AW259" s="14" t="s">
        <v>171</v>
      </c>
      <c r="AX259" s="14" t="s">
        <v>80</v>
      </c>
      <c r="AY259" s="164" t="s">
        <v>157</v>
      </c>
    </row>
    <row r="260" spans="1:65" s="2" customFormat="1" ht="21.75" customHeight="1" x14ac:dyDescent="0.2">
      <c r="A260" s="29"/>
      <c r="B260" s="140"/>
      <c r="C260" s="177" t="s">
        <v>438</v>
      </c>
      <c r="D260" s="177" t="s">
        <v>183</v>
      </c>
      <c r="E260" s="178" t="s">
        <v>820</v>
      </c>
      <c r="F260" s="179" t="s">
        <v>821</v>
      </c>
      <c r="G260" s="180" t="s">
        <v>236</v>
      </c>
      <c r="H260" s="181">
        <v>1</v>
      </c>
      <c r="I260" s="182"/>
      <c r="J260" s="182">
        <f>ROUND(I260*H260,2)</f>
        <v>0</v>
      </c>
      <c r="K260" s="179" t="s">
        <v>330</v>
      </c>
      <c r="L260" s="183"/>
      <c r="M260" s="184" t="s">
        <v>1</v>
      </c>
      <c r="N260" s="185" t="s">
        <v>37</v>
      </c>
      <c r="O260" s="149">
        <v>0</v>
      </c>
      <c r="P260" s="149">
        <f>O260*H260</f>
        <v>0</v>
      </c>
      <c r="Q260" s="149">
        <v>0</v>
      </c>
      <c r="R260" s="149">
        <f>Q260*H260</f>
        <v>0</v>
      </c>
      <c r="S260" s="149">
        <v>0</v>
      </c>
      <c r="T260" s="150">
        <f>S260*H260</f>
        <v>0</v>
      </c>
      <c r="U260" s="29"/>
      <c r="V260" s="29"/>
      <c r="W260" s="29"/>
      <c r="X260" s="29"/>
      <c r="Y260" s="29"/>
      <c r="Z260" s="29"/>
      <c r="AA260" s="29"/>
      <c r="AB260" s="29"/>
      <c r="AC260" s="29"/>
      <c r="AD260" s="29"/>
      <c r="AE260" s="29"/>
      <c r="AR260" s="151" t="s">
        <v>187</v>
      </c>
      <c r="AT260" s="151" t="s">
        <v>183</v>
      </c>
      <c r="AU260" s="151" t="s">
        <v>82</v>
      </c>
      <c r="AY260" s="17" t="s">
        <v>157</v>
      </c>
      <c r="BE260" s="152">
        <f>IF(N260="základní",J260,0)</f>
        <v>0</v>
      </c>
      <c r="BF260" s="152">
        <f>IF(N260="snížená",J260,0)</f>
        <v>0</v>
      </c>
      <c r="BG260" s="152">
        <f>IF(N260="zákl. přenesená",J260,0)</f>
        <v>0</v>
      </c>
      <c r="BH260" s="152">
        <f>IF(N260="sníž. přenesená",J260,0)</f>
        <v>0</v>
      </c>
      <c r="BI260" s="152">
        <f>IF(N260="nulová",J260,0)</f>
        <v>0</v>
      </c>
      <c r="BJ260" s="17" t="s">
        <v>80</v>
      </c>
      <c r="BK260" s="152">
        <f>ROUND(I260*H260,2)</f>
        <v>0</v>
      </c>
      <c r="BL260" s="17" t="s">
        <v>165</v>
      </c>
      <c r="BM260" s="151" t="s">
        <v>1309</v>
      </c>
    </row>
    <row r="261" spans="1:65" s="14" customFormat="1" x14ac:dyDescent="0.2">
      <c r="B261" s="163"/>
      <c r="D261" s="153" t="s">
        <v>169</v>
      </c>
      <c r="E261" s="164" t="s">
        <v>1</v>
      </c>
      <c r="F261" s="165" t="s">
        <v>80</v>
      </c>
      <c r="H261" s="166">
        <v>1</v>
      </c>
      <c r="L261" s="163"/>
      <c r="M261" s="167"/>
      <c r="N261" s="168"/>
      <c r="O261" s="168"/>
      <c r="P261" s="168"/>
      <c r="Q261" s="168"/>
      <c r="R261" s="168"/>
      <c r="S261" s="168"/>
      <c r="T261" s="169"/>
      <c r="AT261" s="164" t="s">
        <v>169</v>
      </c>
      <c r="AU261" s="164" t="s">
        <v>82</v>
      </c>
      <c r="AV261" s="14" t="s">
        <v>82</v>
      </c>
      <c r="AW261" s="14" t="s">
        <v>171</v>
      </c>
      <c r="AX261" s="14" t="s">
        <v>80</v>
      </c>
      <c r="AY261" s="164" t="s">
        <v>157</v>
      </c>
    </row>
    <row r="262" spans="1:65" s="2" customFormat="1" ht="33" customHeight="1" x14ac:dyDescent="0.2">
      <c r="A262" s="29"/>
      <c r="B262" s="140"/>
      <c r="C262" s="177" t="s">
        <v>445</v>
      </c>
      <c r="D262" s="177" t="s">
        <v>183</v>
      </c>
      <c r="E262" s="178" t="s">
        <v>823</v>
      </c>
      <c r="F262" s="179" t="s">
        <v>824</v>
      </c>
      <c r="G262" s="180" t="s">
        <v>236</v>
      </c>
      <c r="H262" s="181">
        <v>6</v>
      </c>
      <c r="I262" s="182"/>
      <c r="J262" s="182">
        <f>ROUND(I262*H262,2)</f>
        <v>0</v>
      </c>
      <c r="K262" s="179" t="s">
        <v>201</v>
      </c>
      <c r="L262" s="183"/>
      <c r="M262" s="184" t="s">
        <v>1</v>
      </c>
      <c r="N262" s="185" t="s">
        <v>37</v>
      </c>
      <c r="O262" s="149">
        <v>0</v>
      </c>
      <c r="P262" s="149">
        <f>O262*H262</f>
        <v>0</v>
      </c>
      <c r="Q262" s="149">
        <v>3.6000000000000002E-4</v>
      </c>
      <c r="R262" s="149">
        <f>Q262*H262</f>
        <v>2.16E-3</v>
      </c>
      <c r="S262" s="149">
        <v>0</v>
      </c>
      <c r="T262" s="150">
        <f>S262*H262</f>
        <v>0</v>
      </c>
      <c r="U262" s="29"/>
      <c r="V262" s="29"/>
      <c r="W262" s="29"/>
      <c r="X262" s="29"/>
      <c r="Y262" s="29"/>
      <c r="Z262" s="29"/>
      <c r="AA262" s="29"/>
      <c r="AB262" s="29"/>
      <c r="AC262" s="29"/>
      <c r="AD262" s="29"/>
      <c r="AE262" s="29"/>
      <c r="AR262" s="151" t="s">
        <v>187</v>
      </c>
      <c r="AT262" s="151" t="s">
        <v>183</v>
      </c>
      <c r="AU262" s="151" t="s">
        <v>82</v>
      </c>
      <c r="AY262" s="17" t="s">
        <v>157</v>
      </c>
      <c r="BE262" s="152">
        <f>IF(N262="základní",J262,0)</f>
        <v>0</v>
      </c>
      <c r="BF262" s="152">
        <f>IF(N262="snížená",J262,0)</f>
        <v>0</v>
      </c>
      <c r="BG262" s="152">
        <f>IF(N262="zákl. přenesená",J262,0)</f>
        <v>0</v>
      </c>
      <c r="BH262" s="152">
        <f>IF(N262="sníž. přenesená",J262,0)</f>
        <v>0</v>
      </c>
      <c r="BI262" s="152">
        <f>IF(N262="nulová",J262,0)</f>
        <v>0</v>
      </c>
      <c r="BJ262" s="17" t="s">
        <v>80</v>
      </c>
      <c r="BK262" s="152">
        <f>ROUND(I262*H262,2)</f>
        <v>0</v>
      </c>
      <c r="BL262" s="17" t="s">
        <v>165</v>
      </c>
      <c r="BM262" s="151" t="s">
        <v>1310</v>
      </c>
    </row>
    <row r="263" spans="1:65" s="14" customFormat="1" x14ac:dyDescent="0.2">
      <c r="B263" s="163"/>
      <c r="D263" s="153" t="s">
        <v>169</v>
      </c>
      <c r="E263" s="164" t="s">
        <v>1</v>
      </c>
      <c r="F263" s="165" t="s">
        <v>1311</v>
      </c>
      <c r="H263" s="166">
        <v>6</v>
      </c>
      <c r="L263" s="163"/>
      <c r="M263" s="167"/>
      <c r="N263" s="168"/>
      <c r="O263" s="168"/>
      <c r="P263" s="168"/>
      <c r="Q263" s="168"/>
      <c r="R263" s="168"/>
      <c r="S263" s="168"/>
      <c r="T263" s="169"/>
      <c r="AT263" s="164" t="s">
        <v>169</v>
      </c>
      <c r="AU263" s="164" t="s">
        <v>82</v>
      </c>
      <c r="AV263" s="14" t="s">
        <v>82</v>
      </c>
      <c r="AW263" s="14" t="s">
        <v>171</v>
      </c>
      <c r="AX263" s="14" t="s">
        <v>80</v>
      </c>
      <c r="AY263" s="164" t="s">
        <v>157</v>
      </c>
    </row>
    <row r="264" spans="1:65" s="2" customFormat="1" ht="16.5" customHeight="1" x14ac:dyDescent="0.2">
      <c r="A264" s="29"/>
      <c r="B264" s="140"/>
      <c r="C264" s="177" t="s">
        <v>453</v>
      </c>
      <c r="D264" s="177" t="s">
        <v>183</v>
      </c>
      <c r="E264" s="178" t="s">
        <v>814</v>
      </c>
      <c r="F264" s="179" t="s">
        <v>815</v>
      </c>
      <c r="G264" s="180" t="s">
        <v>236</v>
      </c>
      <c r="H264" s="181">
        <v>2</v>
      </c>
      <c r="I264" s="182"/>
      <c r="J264" s="182">
        <f>ROUND(I264*H264,2)</f>
        <v>0</v>
      </c>
      <c r="K264" s="179" t="s">
        <v>330</v>
      </c>
      <c r="L264" s="183"/>
      <c r="M264" s="184" t="s">
        <v>1</v>
      </c>
      <c r="N264" s="185" t="s">
        <v>37</v>
      </c>
      <c r="O264" s="149">
        <v>0</v>
      </c>
      <c r="P264" s="149">
        <f>O264*H264</f>
        <v>0</v>
      </c>
      <c r="Q264" s="149">
        <v>0</v>
      </c>
      <c r="R264" s="149">
        <f>Q264*H264</f>
        <v>0</v>
      </c>
      <c r="S264" s="149">
        <v>0</v>
      </c>
      <c r="T264" s="150">
        <f>S264*H264</f>
        <v>0</v>
      </c>
      <c r="U264" s="29"/>
      <c r="V264" s="29"/>
      <c r="W264" s="29"/>
      <c r="X264" s="29"/>
      <c r="Y264" s="29"/>
      <c r="Z264" s="29"/>
      <c r="AA264" s="29"/>
      <c r="AB264" s="29"/>
      <c r="AC264" s="29"/>
      <c r="AD264" s="29"/>
      <c r="AE264" s="29"/>
      <c r="AR264" s="151" t="s">
        <v>187</v>
      </c>
      <c r="AT264" s="151" t="s">
        <v>183</v>
      </c>
      <c r="AU264" s="151" t="s">
        <v>82</v>
      </c>
      <c r="AY264" s="17" t="s">
        <v>157</v>
      </c>
      <c r="BE264" s="152">
        <f>IF(N264="základní",J264,0)</f>
        <v>0</v>
      </c>
      <c r="BF264" s="152">
        <f>IF(N264="snížená",J264,0)</f>
        <v>0</v>
      </c>
      <c r="BG264" s="152">
        <f>IF(N264="zákl. přenesená",J264,0)</f>
        <v>0</v>
      </c>
      <c r="BH264" s="152">
        <f>IF(N264="sníž. přenesená",J264,0)</f>
        <v>0</v>
      </c>
      <c r="BI264" s="152">
        <f>IF(N264="nulová",J264,0)</f>
        <v>0</v>
      </c>
      <c r="BJ264" s="17" t="s">
        <v>80</v>
      </c>
      <c r="BK264" s="152">
        <f>ROUND(I264*H264,2)</f>
        <v>0</v>
      </c>
      <c r="BL264" s="17" t="s">
        <v>165</v>
      </c>
      <c r="BM264" s="151" t="s">
        <v>1312</v>
      </c>
    </row>
    <row r="265" spans="1:65" s="14" customFormat="1" x14ac:dyDescent="0.2">
      <c r="B265" s="163"/>
      <c r="D265" s="153" t="s">
        <v>169</v>
      </c>
      <c r="E265" s="164" t="s">
        <v>1</v>
      </c>
      <c r="F265" s="165" t="s">
        <v>82</v>
      </c>
      <c r="H265" s="166">
        <v>2</v>
      </c>
      <c r="L265" s="163"/>
      <c r="M265" s="167"/>
      <c r="N265" s="168"/>
      <c r="O265" s="168"/>
      <c r="P265" s="168"/>
      <c r="Q265" s="168"/>
      <c r="R265" s="168"/>
      <c r="S265" s="168"/>
      <c r="T265" s="169"/>
      <c r="AT265" s="164" t="s">
        <v>169</v>
      </c>
      <c r="AU265" s="164" t="s">
        <v>82</v>
      </c>
      <c r="AV265" s="14" t="s">
        <v>82</v>
      </c>
      <c r="AW265" s="14" t="s">
        <v>171</v>
      </c>
      <c r="AX265" s="14" t="s">
        <v>80</v>
      </c>
      <c r="AY265" s="164" t="s">
        <v>157</v>
      </c>
    </row>
    <row r="266" spans="1:65" s="2" customFormat="1" ht="16.5" customHeight="1" x14ac:dyDescent="0.2">
      <c r="A266" s="29"/>
      <c r="B266" s="140"/>
      <c r="C266" s="177" t="s">
        <v>460</v>
      </c>
      <c r="D266" s="177" t="s">
        <v>183</v>
      </c>
      <c r="E266" s="178" t="s">
        <v>794</v>
      </c>
      <c r="F266" s="179" t="s">
        <v>795</v>
      </c>
      <c r="G266" s="180" t="s">
        <v>186</v>
      </c>
      <c r="H266" s="181">
        <v>2.3039999999999998</v>
      </c>
      <c r="I266" s="182"/>
      <c r="J266" s="182">
        <f>ROUND(I266*H266,2)</f>
        <v>0</v>
      </c>
      <c r="K266" s="179" t="s">
        <v>330</v>
      </c>
      <c r="L266" s="183"/>
      <c r="M266" s="184" t="s">
        <v>1</v>
      </c>
      <c r="N266" s="185" t="s">
        <v>37</v>
      </c>
      <c r="O266" s="149">
        <v>0</v>
      </c>
      <c r="P266" s="149">
        <f>O266*H266</f>
        <v>0</v>
      </c>
      <c r="Q266" s="149">
        <v>1</v>
      </c>
      <c r="R266" s="149">
        <f>Q266*H266</f>
        <v>2.3039999999999998</v>
      </c>
      <c r="S266" s="149">
        <v>0</v>
      </c>
      <c r="T266" s="150">
        <f>S266*H266</f>
        <v>0</v>
      </c>
      <c r="U266" s="29"/>
      <c r="V266" s="29"/>
      <c r="W266" s="29"/>
      <c r="X266" s="29"/>
      <c r="Y266" s="29"/>
      <c r="Z266" s="29"/>
      <c r="AA266" s="29"/>
      <c r="AB266" s="29"/>
      <c r="AC266" s="29"/>
      <c r="AD266" s="29"/>
      <c r="AE266" s="29"/>
      <c r="AR266" s="151" t="s">
        <v>187</v>
      </c>
      <c r="AT266" s="151" t="s">
        <v>183</v>
      </c>
      <c r="AU266" s="151" t="s">
        <v>82</v>
      </c>
      <c r="AY266" s="17" t="s">
        <v>157</v>
      </c>
      <c r="BE266" s="152">
        <f>IF(N266="základní",J266,0)</f>
        <v>0</v>
      </c>
      <c r="BF266" s="152">
        <f>IF(N266="snížená",J266,0)</f>
        <v>0</v>
      </c>
      <c r="BG266" s="152">
        <f>IF(N266="zákl. přenesená",J266,0)</f>
        <v>0</v>
      </c>
      <c r="BH266" s="152">
        <f>IF(N266="sníž. přenesená",J266,0)</f>
        <v>0</v>
      </c>
      <c r="BI266" s="152">
        <f>IF(N266="nulová",J266,0)</f>
        <v>0</v>
      </c>
      <c r="BJ266" s="17" t="s">
        <v>80</v>
      </c>
      <c r="BK266" s="152">
        <f>ROUND(I266*H266,2)</f>
        <v>0</v>
      </c>
      <c r="BL266" s="17" t="s">
        <v>165</v>
      </c>
      <c r="BM266" s="151" t="s">
        <v>1313</v>
      </c>
    </row>
    <row r="267" spans="1:65" s="14" customFormat="1" x14ac:dyDescent="0.2">
      <c r="B267" s="163"/>
      <c r="D267" s="153" t="s">
        <v>169</v>
      </c>
      <c r="E267" s="164" t="s">
        <v>1</v>
      </c>
      <c r="F267" s="165" t="s">
        <v>1314</v>
      </c>
      <c r="H267" s="166">
        <v>2.3039999999999998</v>
      </c>
      <c r="L267" s="163"/>
      <c r="M267" s="167"/>
      <c r="N267" s="168"/>
      <c r="O267" s="168"/>
      <c r="P267" s="168"/>
      <c r="Q267" s="168"/>
      <c r="R267" s="168"/>
      <c r="S267" s="168"/>
      <c r="T267" s="169"/>
      <c r="AT267" s="164" t="s">
        <v>169</v>
      </c>
      <c r="AU267" s="164" t="s">
        <v>82</v>
      </c>
      <c r="AV267" s="14" t="s">
        <v>82</v>
      </c>
      <c r="AW267" s="14" t="s">
        <v>171</v>
      </c>
      <c r="AX267" s="14" t="s">
        <v>80</v>
      </c>
      <c r="AY267" s="164" t="s">
        <v>157</v>
      </c>
    </row>
    <row r="268" spans="1:65" s="2" customFormat="1" ht="24" x14ac:dyDescent="0.2">
      <c r="A268" s="29"/>
      <c r="B268" s="140"/>
      <c r="C268" s="177" t="s">
        <v>464</v>
      </c>
      <c r="D268" s="177" t="s">
        <v>183</v>
      </c>
      <c r="E268" s="178" t="s">
        <v>787</v>
      </c>
      <c r="F268" s="179" t="s">
        <v>1315</v>
      </c>
      <c r="G268" s="180" t="s">
        <v>163</v>
      </c>
      <c r="H268" s="181">
        <v>0.40600000000000003</v>
      </c>
      <c r="I268" s="182"/>
      <c r="J268" s="182">
        <f>ROUND(I268*H268,2)</f>
        <v>0</v>
      </c>
      <c r="K268" s="179" t="s">
        <v>330</v>
      </c>
      <c r="L268" s="183"/>
      <c r="M268" s="184" t="s">
        <v>1</v>
      </c>
      <c r="N268" s="185" t="s">
        <v>37</v>
      </c>
      <c r="O268" s="149">
        <v>0</v>
      </c>
      <c r="P268" s="149">
        <f>O268*H268</f>
        <v>0</v>
      </c>
      <c r="Q268" s="149">
        <v>2.4289999999999998</v>
      </c>
      <c r="R268" s="149">
        <f>Q268*H268</f>
        <v>0.986174</v>
      </c>
      <c r="S268" s="149">
        <v>0</v>
      </c>
      <c r="T268" s="150">
        <f>S268*H268</f>
        <v>0</v>
      </c>
      <c r="U268" s="29"/>
      <c r="V268" s="29"/>
      <c r="W268" s="29"/>
      <c r="X268" s="29"/>
      <c r="Y268" s="29"/>
      <c r="Z268" s="29"/>
      <c r="AA268" s="29"/>
      <c r="AB268" s="29"/>
      <c r="AC268" s="29"/>
      <c r="AD268" s="29"/>
      <c r="AE268" s="29"/>
      <c r="AR268" s="151" t="s">
        <v>187</v>
      </c>
      <c r="AT268" s="151" t="s">
        <v>183</v>
      </c>
      <c r="AU268" s="151" t="s">
        <v>82</v>
      </c>
      <c r="AY268" s="17" t="s">
        <v>157</v>
      </c>
      <c r="BE268" s="152">
        <f>IF(N268="základní",J268,0)</f>
        <v>0</v>
      </c>
      <c r="BF268" s="152">
        <f>IF(N268="snížená",J268,0)</f>
        <v>0</v>
      </c>
      <c r="BG268" s="152">
        <f>IF(N268="zákl. přenesená",J268,0)</f>
        <v>0</v>
      </c>
      <c r="BH268" s="152">
        <f>IF(N268="sníž. přenesená",J268,0)</f>
        <v>0</v>
      </c>
      <c r="BI268" s="152">
        <f>IF(N268="nulová",J268,0)</f>
        <v>0</v>
      </c>
      <c r="BJ268" s="17" t="s">
        <v>80</v>
      </c>
      <c r="BK268" s="152">
        <f>ROUND(I268*H268,2)</f>
        <v>0</v>
      </c>
      <c r="BL268" s="17" t="s">
        <v>165</v>
      </c>
      <c r="BM268" s="151" t="s">
        <v>1316</v>
      </c>
    </row>
    <row r="269" spans="1:65" s="14" customFormat="1" x14ac:dyDescent="0.2">
      <c r="B269" s="163"/>
      <c r="D269" s="153" t="s">
        <v>169</v>
      </c>
      <c r="E269" s="164" t="s">
        <v>1</v>
      </c>
      <c r="F269" s="165" t="s">
        <v>1317</v>
      </c>
      <c r="H269" s="166">
        <v>0.40600000000000003</v>
      </c>
      <c r="L269" s="163"/>
      <c r="M269" s="167"/>
      <c r="N269" s="168"/>
      <c r="O269" s="168"/>
      <c r="P269" s="168"/>
      <c r="Q269" s="168"/>
      <c r="R269" s="168"/>
      <c r="S269" s="168"/>
      <c r="T269" s="169"/>
      <c r="AT269" s="164" t="s">
        <v>169</v>
      </c>
      <c r="AU269" s="164" t="s">
        <v>82</v>
      </c>
      <c r="AV269" s="14" t="s">
        <v>82</v>
      </c>
      <c r="AW269" s="14" t="s">
        <v>171</v>
      </c>
      <c r="AX269" s="14" t="s">
        <v>80</v>
      </c>
      <c r="AY269" s="164" t="s">
        <v>157</v>
      </c>
    </row>
    <row r="270" spans="1:65" s="2" customFormat="1" ht="90" customHeight="1" x14ac:dyDescent="0.2">
      <c r="A270" s="29"/>
      <c r="B270" s="140"/>
      <c r="C270" s="141" t="s">
        <v>594</v>
      </c>
      <c r="D270" s="141" t="s">
        <v>160</v>
      </c>
      <c r="E270" s="142" t="s">
        <v>790</v>
      </c>
      <c r="F270" s="143" t="s">
        <v>791</v>
      </c>
      <c r="G270" s="144" t="s">
        <v>275</v>
      </c>
      <c r="H270" s="145">
        <v>3.2</v>
      </c>
      <c r="I270" s="146"/>
      <c r="J270" s="146">
        <f>ROUND(I270*H270,2)</f>
        <v>0</v>
      </c>
      <c r="K270" s="143" t="s">
        <v>330</v>
      </c>
      <c r="L270" s="30"/>
      <c r="M270" s="147" t="s">
        <v>1</v>
      </c>
      <c r="N270" s="148" t="s">
        <v>37</v>
      </c>
      <c r="O270" s="149">
        <v>0</v>
      </c>
      <c r="P270" s="149">
        <f>O270*H270</f>
        <v>0</v>
      </c>
      <c r="Q270" s="149">
        <v>0</v>
      </c>
      <c r="R270" s="149">
        <f>Q270*H270</f>
        <v>0</v>
      </c>
      <c r="S270" s="149">
        <v>0</v>
      </c>
      <c r="T270" s="150">
        <f>S270*H270</f>
        <v>0</v>
      </c>
      <c r="U270" s="29"/>
      <c r="V270" s="29"/>
      <c r="W270" s="29"/>
      <c r="X270" s="29"/>
      <c r="Y270" s="29"/>
      <c r="Z270" s="29"/>
      <c r="AA270" s="29"/>
      <c r="AB270" s="29"/>
      <c r="AC270" s="29"/>
      <c r="AD270" s="29"/>
      <c r="AE270" s="29"/>
      <c r="AR270" s="151" t="s">
        <v>165</v>
      </c>
      <c r="AT270" s="151" t="s">
        <v>160</v>
      </c>
      <c r="AU270" s="151" t="s">
        <v>82</v>
      </c>
      <c r="AY270" s="17" t="s">
        <v>157</v>
      </c>
      <c r="BE270" s="152">
        <f>IF(N270="základní",J270,0)</f>
        <v>0</v>
      </c>
      <c r="BF270" s="152">
        <f>IF(N270="snížená",J270,0)</f>
        <v>0</v>
      </c>
      <c r="BG270" s="152">
        <f>IF(N270="zákl. přenesená",J270,0)</f>
        <v>0</v>
      </c>
      <c r="BH270" s="152">
        <f>IF(N270="sníž. přenesená",J270,0)</f>
        <v>0</v>
      </c>
      <c r="BI270" s="152">
        <f>IF(N270="nulová",J270,0)</f>
        <v>0</v>
      </c>
      <c r="BJ270" s="17" t="s">
        <v>80</v>
      </c>
      <c r="BK270" s="152">
        <f>ROUND(I270*H270,2)</f>
        <v>0</v>
      </c>
      <c r="BL270" s="17" t="s">
        <v>165</v>
      </c>
      <c r="BM270" s="151" t="s">
        <v>1318</v>
      </c>
    </row>
    <row r="271" spans="1:65" s="2" customFormat="1" ht="48.75" x14ac:dyDescent="0.2">
      <c r="A271" s="29"/>
      <c r="B271" s="30"/>
      <c r="C271" s="29"/>
      <c r="D271" s="153" t="s">
        <v>167</v>
      </c>
      <c r="E271" s="29"/>
      <c r="F271" s="154" t="s">
        <v>749</v>
      </c>
      <c r="G271" s="29"/>
      <c r="H271" s="29"/>
      <c r="I271" s="29"/>
      <c r="J271" s="29"/>
      <c r="K271" s="29"/>
      <c r="L271" s="30"/>
      <c r="M271" s="155"/>
      <c r="N271" s="156"/>
      <c r="O271" s="55"/>
      <c r="P271" s="55"/>
      <c r="Q271" s="55"/>
      <c r="R271" s="55"/>
      <c r="S271" s="55"/>
      <c r="T271" s="56"/>
      <c r="U271" s="29"/>
      <c r="V271" s="29"/>
      <c r="W271" s="29"/>
      <c r="X271" s="29"/>
      <c r="Y271" s="29"/>
      <c r="Z271" s="29"/>
      <c r="AA271" s="29"/>
      <c r="AB271" s="29"/>
      <c r="AC271" s="29"/>
      <c r="AD271" s="29"/>
      <c r="AE271" s="29"/>
      <c r="AT271" s="17" t="s">
        <v>167</v>
      </c>
      <c r="AU271" s="17" t="s">
        <v>82</v>
      </c>
    </row>
    <row r="272" spans="1:65" s="14" customFormat="1" x14ac:dyDescent="0.2">
      <c r="B272" s="163"/>
      <c r="D272" s="153" t="s">
        <v>169</v>
      </c>
      <c r="E272" s="164" t="s">
        <v>1</v>
      </c>
      <c r="F272" s="165" t="s">
        <v>1319</v>
      </c>
      <c r="H272" s="166">
        <v>3.2</v>
      </c>
      <c r="L272" s="163"/>
      <c r="M272" s="167"/>
      <c r="N272" s="168"/>
      <c r="O272" s="168"/>
      <c r="P272" s="168"/>
      <c r="Q272" s="168"/>
      <c r="R272" s="168"/>
      <c r="S272" s="168"/>
      <c r="T272" s="169"/>
      <c r="AT272" s="164" t="s">
        <v>169</v>
      </c>
      <c r="AU272" s="164" t="s">
        <v>82</v>
      </c>
      <c r="AV272" s="14" t="s">
        <v>82</v>
      </c>
      <c r="AW272" s="14" t="s">
        <v>171</v>
      </c>
      <c r="AX272" s="14" t="s">
        <v>80</v>
      </c>
      <c r="AY272" s="164" t="s">
        <v>157</v>
      </c>
    </row>
    <row r="273" spans="1:65" s="2" customFormat="1" ht="16.5" customHeight="1" x14ac:dyDescent="0.2">
      <c r="A273" s="29"/>
      <c r="B273" s="140"/>
      <c r="C273" s="177" t="s">
        <v>597</v>
      </c>
      <c r="D273" s="177" t="s">
        <v>183</v>
      </c>
      <c r="E273" s="178" t="s">
        <v>862</v>
      </c>
      <c r="F273" s="179" t="s">
        <v>863</v>
      </c>
      <c r="G273" s="180" t="s">
        <v>195</v>
      </c>
      <c r="H273" s="181">
        <v>296.64</v>
      </c>
      <c r="I273" s="182"/>
      <c r="J273" s="182">
        <f>ROUND(I273*H273,2)</f>
        <v>0</v>
      </c>
      <c r="K273" s="179" t="s">
        <v>330</v>
      </c>
      <c r="L273" s="183"/>
      <c r="M273" s="184" t="s">
        <v>1</v>
      </c>
      <c r="N273" s="185" t="s">
        <v>37</v>
      </c>
      <c r="O273" s="149">
        <v>0</v>
      </c>
      <c r="P273" s="149">
        <f>O273*H273</f>
        <v>0</v>
      </c>
      <c r="Q273" s="149">
        <v>0</v>
      </c>
      <c r="R273" s="149">
        <f>Q273*H273</f>
        <v>0</v>
      </c>
      <c r="S273" s="149">
        <v>0</v>
      </c>
      <c r="T273" s="150">
        <f>S273*H273</f>
        <v>0</v>
      </c>
      <c r="U273" s="29"/>
      <c r="V273" s="29"/>
      <c r="W273" s="29"/>
      <c r="X273" s="29"/>
      <c r="Y273" s="29"/>
      <c r="Z273" s="29"/>
      <c r="AA273" s="29"/>
      <c r="AB273" s="29"/>
      <c r="AC273" s="29"/>
      <c r="AD273" s="29"/>
      <c r="AE273" s="29"/>
      <c r="AR273" s="151" t="s">
        <v>187</v>
      </c>
      <c r="AT273" s="151" t="s">
        <v>183</v>
      </c>
      <c r="AU273" s="151" t="s">
        <v>82</v>
      </c>
      <c r="AY273" s="17" t="s">
        <v>157</v>
      </c>
      <c r="BE273" s="152">
        <f>IF(N273="základní",J273,0)</f>
        <v>0</v>
      </c>
      <c r="BF273" s="152">
        <f>IF(N273="snížená",J273,0)</f>
        <v>0</v>
      </c>
      <c r="BG273" s="152">
        <f>IF(N273="zákl. přenesená",J273,0)</f>
        <v>0</v>
      </c>
      <c r="BH273" s="152">
        <f>IF(N273="sníž. přenesená",J273,0)</f>
        <v>0</v>
      </c>
      <c r="BI273" s="152">
        <f>IF(N273="nulová",J273,0)</f>
        <v>0</v>
      </c>
      <c r="BJ273" s="17" t="s">
        <v>80</v>
      </c>
      <c r="BK273" s="152">
        <f>ROUND(I273*H273,2)</f>
        <v>0</v>
      </c>
      <c r="BL273" s="17" t="s">
        <v>165</v>
      </c>
      <c r="BM273" s="151" t="s">
        <v>1320</v>
      </c>
    </row>
    <row r="274" spans="1:65" s="13" customFormat="1" ht="22.5" x14ac:dyDescent="0.2">
      <c r="B274" s="157"/>
      <c r="D274" s="153" t="s">
        <v>169</v>
      </c>
      <c r="E274" s="158" t="s">
        <v>1</v>
      </c>
      <c r="F274" s="159" t="s">
        <v>1321</v>
      </c>
      <c r="H274" s="158" t="s">
        <v>1</v>
      </c>
      <c r="L274" s="157"/>
      <c r="M274" s="160"/>
      <c r="N274" s="161"/>
      <c r="O274" s="161"/>
      <c r="P274" s="161"/>
      <c r="Q274" s="161"/>
      <c r="R274" s="161"/>
      <c r="S274" s="161"/>
      <c r="T274" s="162"/>
      <c r="AT274" s="158" t="s">
        <v>169</v>
      </c>
      <c r="AU274" s="158" t="s">
        <v>82</v>
      </c>
      <c r="AV274" s="13" t="s">
        <v>80</v>
      </c>
      <c r="AW274" s="13" t="s">
        <v>171</v>
      </c>
      <c r="AX274" s="13" t="s">
        <v>72</v>
      </c>
      <c r="AY274" s="158" t="s">
        <v>157</v>
      </c>
    </row>
    <row r="275" spans="1:65" s="15" customFormat="1" x14ac:dyDescent="0.2">
      <c r="B275" s="170"/>
      <c r="D275" s="153" t="s">
        <v>169</v>
      </c>
      <c r="E275" s="171" t="s">
        <v>1</v>
      </c>
      <c r="F275" s="172" t="s">
        <v>175</v>
      </c>
      <c r="H275" s="173">
        <v>0</v>
      </c>
      <c r="L275" s="170"/>
      <c r="M275" s="174"/>
      <c r="N275" s="175"/>
      <c r="O275" s="175"/>
      <c r="P275" s="175"/>
      <c r="Q275" s="175"/>
      <c r="R275" s="175"/>
      <c r="S275" s="175"/>
      <c r="T275" s="176"/>
      <c r="AT275" s="171" t="s">
        <v>169</v>
      </c>
      <c r="AU275" s="171" t="s">
        <v>82</v>
      </c>
      <c r="AV275" s="15" t="s">
        <v>165</v>
      </c>
      <c r="AW275" s="15" t="s">
        <v>171</v>
      </c>
      <c r="AX275" s="15" t="s">
        <v>72</v>
      </c>
      <c r="AY275" s="171" t="s">
        <v>157</v>
      </c>
    </row>
    <row r="276" spans="1:65" s="13" customFormat="1" ht="22.5" x14ac:dyDescent="0.2">
      <c r="B276" s="157"/>
      <c r="D276" s="153" t="s">
        <v>169</v>
      </c>
      <c r="E276" s="158" t="s">
        <v>1</v>
      </c>
      <c r="F276" s="159" t="s">
        <v>1322</v>
      </c>
      <c r="H276" s="158" t="s">
        <v>1</v>
      </c>
      <c r="L276" s="157"/>
      <c r="M276" s="160"/>
      <c r="N276" s="161"/>
      <c r="O276" s="161"/>
      <c r="P276" s="161"/>
      <c r="Q276" s="161"/>
      <c r="R276" s="161"/>
      <c r="S276" s="161"/>
      <c r="T276" s="162"/>
      <c r="AT276" s="158" t="s">
        <v>169</v>
      </c>
      <c r="AU276" s="158" t="s">
        <v>82</v>
      </c>
      <c r="AV276" s="13" t="s">
        <v>80</v>
      </c>
      <c r="AW276" s="13" t="s">
        <v>171</v>
      </c>
      <c r="AX276" s="13" t="s">
        <v>72</v>
      </c>
      <c r="AY276" s="158" t="s">
        <v>157</v>
      </c>
    </row>
    <row r="277" spans="1:65" s="14" customFormat="1" x14ac:dyDescent="0.2">
      <c r="B277" s="163"/>
      <c r="D277" s="153" t="s">
        <v>169</v>
      </c>
      <c r="E277" s="164" t="s">
        <v>1</v>
      </c>
      <c r="F277" s="165" t="s">
        <v>1323</v>
      </c>
      <c r="H277" s="166">
        <v>296.64</v>
      </c>
      <c r="L277" s="163"/>
      <c r="M277" s="167"/>
      <c r="N277" s="168"/>
      <c r="O277" s="168"/>
      <c r="P277" s="168"/>
      <c r="Q277" s="168"/>
      <c r="R277" s="168"/>
      <c r="S277" s="168"/>
      <c r="T277" s="169"/>
      <c r="AT277" s="164" t="s">
        <v>169</v>
      </c>
      <c r="AU277" s="164" t="s">
        <v>82</v>
      </c>
      <c r="AV277" s="14" t="s">
        <v>82</v>
      </c>
      <c r="AW277" s="14" t="s">
        <v>171</v>
      </c>
      <c r="AX277" s="14" t="s">
        <v>80</v>
      </c>
      <c r="AY277" s="164" t="s">
        <v>157</v>
      </c>
    </row>
    <row r="278" spans="1:65" s="2" customFormat="1" ht="16.5" customHeight="1" x14ac:dyDescent="0.2">
      <c r="A278" s="29"/>
      <c r="B278" s="140"/>
      <c r="C278" s="177" t="s">
        <v>601</v>
      </c>
      <c r="D278" s="177" t="s">
        <v>183</v>
      </c>
      <c r="E278" s="178" t="s">
        <v>848</v>
      </c>
      <c r="F278" s="179" t="s">
        <v>849</v>
      </c>
      <c r="G278" s="180" t="s">
        <v>186</v>
      </c>
      <c r="H278" s="181">
        <v>8.24</v>
      </c>
      <c r="I278" s="182"/>
      <c r="J278" s="182">
        <f>ROUND(I278*H278,2)</f>
        <v>0</v>
      </c>
      <c r="K278" s="179" t="s">
        <v>201</v>
      </c>
      <c r="L278" s="183"/>
      <c r="M278" s="184" t="s">
        <v>1</v>
      </c>
      <c r="N278" s="185" t="s">
        <v>37</v>
      </c>
      <c r="O278" s="149">
        <v>0</v>
      </c>
      <c r="P278" s="149">
        <f>O278*H278</f>
        <v>0</v>
      </c>
      <c r="Q278" s="149">
        <v>1</v>
      </c>
      <c r="R278" s="149">
        <f>Q278*H278</f>
        <v>8.24</v>
      </c>
      <c r="S278" s="149">
        <v>0</v>
      </c>
      <c r="T278" s="150">
        <f>S278*H278</f>
        <v>0</v>
      </c>
      <c r="U278" s="29"/>
      <c r="V278" s="29"/>
      <c r="W278" s="29"/>
      <c r="X278" s="29"/>
      <c r="Y278" s="29"/>
      <c r="Z278" s="29"/>
      <c r="AA278" s="29"/>
      <c r="AB278" s="29"/>
      <c r="AC278" s="29"/>
      <c r="AD278" s="29"/>
      <c r="AE278" s="29"/>
      <c r="AR278" s="151" t="s">
        <v>187</v>
      </c>
      <c r="AT278" s="151" t="s">
        <v>183</v>
      </c>
      <c r="AU278" s="151" t="s">
        <v>82</v>
      </c>
      <c r="AY278" s="17" t="s">
        <v>157</v>
      </c>
      <c r="BE278" s="152">
        <f>IF(N278="základní",J278,0)</f>
        <v>0</v>
      </c>
      <c r="BF278" s="152">
        <f>IF(N278="snížená",J278,0)</f>
        <v>0</v>
      </c>
      <c r="BG278" s="152">
        <f>IF(N278="zákl. přenesená",J278,0)</f>
        <v>0</v>
      </c>
      <c r="BH278" s="152">
        <f>IF(N278="sníž. přenesená",J278,0)</f>
        <v>0</v>
      </c>
      <c r="BI278" s="152">
        <f>IF(N278="nulová",J278,0)</f>
        <v>0</v>
      </c>
      <c r="BJ278" s="17" t="s">
        <v>80</v>
      </c>
      <c r="BK278" s="152">
        <f>ROUND(I278*H278,2)</f>
        <v>0</v>
      </c>
      <c r="BL278" s="17" t="s">
        <v>165</v>
      </c>
      <c r="BM278" s="151" t="s">
        <v>1324</v>
      </c>
    </row>
    <row r="279" spans="1:65" s="14" customFormat="1" x14ac:dyDescent="0.2">
      <c r="B279" s="163"/>
      <c r="D279" s="153" t="s">
        <v>169</v>
      </c>
      <c r="E279" s="164" t="s">
        <v>1</v>
      </c>
      <c r="F279" s="165" t="s">
        <v>1325</v>
      </c>
      <c r="H279" s="166">
        <v>8.24</v>
      </c>
      <c r="L279" s="163"/>
      <c r="M279" s="167"/>
      <c r="N279" s="168"/>
      <c r="O279" s="168"/>
      <c r="P279" s="168"/>
      <c r="Q279" s="168"/>
      <c r="R279" s="168"/>
      <c r="S279" s="168"/>
      <c r="T279" s="169"/>
      <c r="AT279" s="164" t="s">
        <v>169</v>
      </c>
      <c r="AU279" s="164" t="s">
        <v>82</v>
      </c>
      <c r="AV279" s="14" t="s">
        <v>82</v>
      </c>
      <c r="AW279" s="14" t="s">
        <v>171</v>
      </c>
      <c r="AX279" s="14" t="s">
        <v>80</v>
      </c>
      <c r="AY279" s="164" t="s">
        <v>157</v>
      </c>
    </row>
    <row r="280" spans="1:65" s="2" customFormat="1" ht="90" customHeight="1" x14ac:dyDescent="0.2">
      <c r="A280" s="29"/>
      <c r="B280" s="140"/>
      <c r="C280" s="141" t="s">
        <v>605</v>
      </c>
      <c r="D280" s="141" t="s">
        <v>160</v>
      </c>
      <c r="E280" s="142" t="s">
        <v>798</v>
      </c>
      <c r="F280" s="143" t="s">
        <v>799</v>
      </c>
      <c r="G280" s="144" t="s">
        <v>275</v>
      </c>
      <c r="H280" s="145">
        <v>103</v>
      </c>
      <c r="I280" s="146"/>
      <c r="J280" s="146">
        <f>ROUND(I280*H280,2)</f>
        <v>0</v>
      </c>
      <c r="K280" s="143" t="s">
        <v>330</v>
      </c>
      <c r="L280" s="30"/>
      <c r="M280" s="147" t="s">
        <v>1</v>
      </c>
      <c r="N280" s="148" t="s">
        <v>37</v>
      </c>
      <c r="O280" s="149">
        <v>0</v>
      </c>
      <c r="P280" s="149">
        <f>O280*H280</f>
        <v>0</v>
      </c>
      <c r="Q280" s="149">
        <v>0</v>
      </c>
      <c r="R280" s="149">
        <f>Q280*H280</f>
        <v>0</v>
      </c>
      <c r="S280" s="149">
        <v>0</v>
      </c>
      <c r="T280" s="150">
        <f>S280*H280</f>
        <v>0</v>
      </c>
      <c r="U280" s="29"/>
      <c r="V280" s="29"/>
      <c r="W280" s="29"/>
      <c r="X280" s="29"/>
      <c r="Y280" s="29"/>
      <c r="Z280" s="29"/>
      <c r="AA280" s="29"/>
      <c r="AB280" s="29"/>
      <c r="AC280" s="29"/>
      <c r="AD280" s="29"/>
      <c r="AE280" s="29"/>
      <c r="AR280" s="151" t="s">
        <v>165</v>
      </c>
      <c r="AT280" s="151" t="s">
        <v>160</v>
      </c>
      <c r="AU280" s="151" t="s">
        <v>82</v>
      </c>
      <c r="AY280" s="17" t="s">
        <v>157</v>
      </c>
      <c r="BE280" s="152">
        <f>IF(N280="základní",J280,0)</f>
        <v>0</v>
      </c>
      <c r="BF280" s="152">
        <f>IF(N280="snížená",J280,0)</f>
        <v>0</v>
      </c>
      <c r="BG280" s="152">
        <f>IF(N280="zákl. přenesená",J280,0)</f>
        <v>0</v>
      </c>
      <c r="BH280" s="152">
        <f>IF(N280="sníž. přenesená",J280,0)</f>
        <v>0</v>
      </c>
      <c r="BI280" s="152">
        <f>IF(N280="nulová",J280,0)</f>
        <v>0</v>
      </c>
      <c r="BJ280" s="17" t="s">
        <v>80</v>
      </c>
      <c r="BK280" s="152">
        <f>ROUND(I280*H280,2)</f>
        <v>0</v>
      </c>
      <c r="BL280" s="17" t="s">
        <v>165</v>
      </c>
      <c r="BM280" s="151" t="s">
        <v>1326</v>
      </c>
    </row>
    <row r="281" spans="1:65" s="2" customFormat="1" ht="58.5" x14ac:dyDescent="0.2">
      <c r="A281" s="29"/>
      <c r="B281" s="30"/>
      <c r="C281" s="29"/>
      <c r="D281" s="153" t="s">
        <v>167</v>
      </c>
      <c r="E281" s="29"/>
      <c r="F281" s="154" t="s">
        <v>801</v>
      </c>
      <c r="G281" s="29"/>
      <c r="H281" s="29"/>
      <c r="I281" s="29"/>
      <c r="J281" s="29"/>
      <c r="K281" s="29"/>
      <c r="L281" s="30"/>
      <c r="M281" s="155"/>
      <c r="N281" s="156"/>
      <c r="O281" s="55"/>
      <c r="P281" s="55"/>
      <c r="Q281" s="55"/>
      <c r="R281" s="55"/>
      <c r="S281" s="55"/>
      <c r="T281" s="56"/>
      <c r="U281" s="29"/>
      <c r="V281" s="29"/>
      <c r="W281" s="29"/>
      <c r="X281" s="29"/>
      <c r="Y281" s="29"/>
      <c r="Z281" s="29"/>
      <c r="AA281" s="29"/>
      <c r="AB281" s="29"/>
      <c r="AC281" s="29"/>
      <c r="AD281" s="29"/>
      <c r="AE281" s="29"/>
      <c r="AT281" s="17" t="s">
        <v>167</v>
      </c>
      <c r="AU281" s="17" t="s">
        <v>82</v>
      </c>
    </row>
    <row r="282" spans="1:65" s="14" customFormat="1" x14ac:dyDescent="0.2">
      <c r="B282" s="163"/>
      <c r="D282" s="153" t="s">
        <v>169</v>
      </c>
      <c r="E282" s="164" t="s">
        <v>1</v>
      </c>
      <c r="F282" s="165" t="s">
        <v>1300</v>
      </c>
      <c r="H282" s="166">
        <v>103</v>
      </c>
      <c r="L282" s="163"/>
      <c r="M282" s="167"/>
      <c r="N282" s="168"/>
      <c r="O282" s="168"/>
      <c r="P282" s="168"/>
      <c r="Q282" s="168"/>
      <c r="R282" s="168"/>
      <c r="S282" s="168"/>
      <c r="T282" s="169"/>
      <c r="AT282" s="164" t="s">
        <v>169</v>
      </c>
      <c r="AU282" s="164" t="s">
        <v>82</v>
      </c>
      <c r="AV282" s="14" t="s">
        <v>82</v>
      </c>
      <c r="AW282" s="14" t="s">
        <v>171</v>
      </c>
      <c r="AX282" s="14" t="s">
        <v>80</v>
      </c>
      <c r="AY282" s="164" t="s">
        <v>157</v>
      </c>
    </row>
    <row r="283" spans="1:65" s="2" customFormat="1" ht="90" customHeight="1" x14ac:dyDescent="0.2">
      <c r="A283" s="29"/>
      <c r="B283" s="140"/>
      <c r="C283" s="141" t="s">
        <v>609</v>
      </c>
      <c r="D283" s="141" t="s">
        <v>160</v>
      </c>
      <c r="E283" s="142" t="s">
        <v>826</v>
      </c>
      <c r="F283" s="143" t="s">
        <v>827</v>
      </c>
      <c r="G283" s="144" t="s">
        <v>275</v>
      </c>
      <c r="H283" s="145">
        <v>4.5</v>
      </c>
      <c r="I283" s="146"/>
      <c r="J283" s="146">
        <f>ROUND(I283*H283,2)</f>
        <v>0</v>
      </c>
      <c r="K283" s="143" t="s">
        <v>330</v>
      </c>
      <c r="L283" s="30"/>
      <c r="M283" s="147" t="s">
        <v>1</v>
      </c>
      <c r="N283" s="148" t="s">
        <v>37</v>
      </c>
      <c r="O283" s="149">
        <v>0</v>
      </c>
      <c r="P283" s="149">
        <f>O283*H283</f>
        <v>0</v>
      </c>
      <c r="Q283" s="149">
        <v>0</v>
      </c>
      <c r="R283" s="149">
        <f>Q283*H283</f>
        <v>0</v>
      </c>
      <c r="S283" s="149">
        <v>0</v>
      </c>
      <c r="T283" s="150">
        <f>S283*H283</f>
        <v>0</v>
      </c>
      <c r="U283" s="29"/>
      <c r="V283" s="29"/>
      <c r="W283" s="29"/>
      <c r="X283" s="29"/>
      <c r="Y283" s="29"/>
      <c r="Z283" s="29"/>
      <c r="AA283" s="29"/>
      <c r="AB283" s="29"/>
      <c r="AC283" s="29"/>
      <c r="AD283" s="29"/>
      <c r="AE283" s="29"/>
      <c r="AR283" s="151" t="s">
        <v>165</v>
      </c>
      <c r="AT283" s="151" t="s">
        <v>160</v>
      </c>
      <c r="AU283" s="151" t="s">
        <v>82</v>
      </c>
      <c r="AY283" s="17" t="s">
        <v>157</v>
      </c>
      <c r="BE283" s="152">
        <f>IF(N283="základní",J283,0)</f>
        <v>0</v>
      </c>
      <c r="BF283" s="152">
        <f>IF(N283="snížená",J283,0)</f>
        <v>0</v>
      </c>
      <c r="BG283" s="152">
        <f>IF(N283="zákl. přenesená",J283,0)</f>
        <v>0</v>
      </c>
      <c r="BH283" s="152">
        <f>IF(N283="sníž. přenesená",J283,0)</f>
        <v>0</v>
      </c>
      <c r="BI283" s="152">
        <f>IF(N283="nulová",J283,0)</f>
        <v>0</v>
      </c>
      <c r="BJ283" s="17" t="s">
        <v>80</v>
      </c>
      <c r="BK283" s="152">
        <f>ROUND(I283*H283,2)</f>
        <v>0</v>
      </c>
      <c r="BL283" s="17" t="s">
        <v>165</v>
      </c>
      <c r="BM283" s="151" t="s">
        <v>1327</v>
      </c>
    </row>
    <row r="284" spans="1:65" s="2" customFormat="1" ht="58.5" x14ac:dyDescent="0.2">
      <c r="A284" s="29"/>
      <c r="B284" s="30"/>
      <c r="C284" s="29"/>
      <c r="D284" s="153" t="s">
        <v>167</v>
      </c>
      <c r="E284" s="29"/>
      <c r="F284" s="154" t="s">
        <v>801</v>
      </c>
      <c r="G284" s="29"/>
      <c r="H284" s="29"/>
      <c r="I284" s="29"/>
      <c r="J284" s="29"/>
      <c r="K284" s="29"/>
      <c r="L284" s="30"/>
      <c r="M284" s="155"/>
      <c r="N284" s="156"/>
      <c r="O284" s="55"/>
      <c r="P284" s="55"/>
      <c r="Q284" s="55"/>
      <c r="R284" s="55"/>
      <c r="S284" s="55"/>
      <c r="T284" s="56"/>
      <c r="U284" s="29"/>
      <c r="V284" s="29"/>
      <c r="W284" s="29"/>
      <c r="X284" s="29"/>
      <c r="Y284" s="29"/>
      <c r="Z284" s="29"/>
      <c r="AA284" s="29"/>
      <c r="AB284" s="29"/>
      <c r="AC284" s="29"/>
      <c r="AD284" s="29"/>
      <c r="AE284" s="29"/>
      <c r="AT284" s="17" t="s">
        <v>167</v>
      </c>
      <c r="AU284" s="17" t="s">
        <v>82</v>
      </c>
    </row>
    <row r="285" spans="1:65" s="14" customFormat="1" x14ac:dyDescent="0.2">
      <c r="B285" s="163"/>
      <c r="D285" s="153" t="s">
        <v>169</v>
      </c>
      <c r="E285" s="164" t="s">
        <v>1</v>
      </c>
      <c r="F285" s="165" t="s">
        <v>1328</v>
      </c>
      <c r="H285" s="166">
        <v>4.5</v>
      </c>
      <c r="L285" s="163"/>
      <c r="M285" s="167"/>
      <c r="N285" s="168"/>
      <c r="O285" s="168"/>
      <c r="P285" s="168"/>
      <c r="Q285" s="168"/>
      <c r="R285" s="168"/>
      <c r="S285" s="168"/>
      <c r="T285" s="169"/>
      <c r="AT285" s="164" t="s">
        <v>169</v>
      </c>
      <c r="AU285" s="164" t="s">
        <v>82</v>
      </c>
      <c r="AV285" s="14" t="s">
        <v>82</v>
      </c>
      <c r="AW285" s="14" t="s">
        <v>171</v>
      </c>
      <c r="AX285" s="14" t="s">
        <v>80</v>
      </c>
      <c r="AY285" s="164" t="s">
        <v>157</v>
      </c>
    </row>
    <row r="286" spans="1:65" s="2" customFormat="1" ht="66.75" customHeight="1" x14ac:dyDescent="0.2">
      <c r="A286" s="29"/>
      <c r="B286" s="140"/>
      <c r="C286" s="141" t="s">
        <v>613</v>
      </c>
      <c r="D286" s="141" t="s">
        <v>160</v>
      </c>
      <c r="E286" s="142" t="s">
        <v>879</v>
      </c>
      <c r="F286" s="143" t="s">
        <v>1329</v>
      </c>
      <c r="G286" s="144" t="s">
        <v>163</v>
      </c>
      <c r="H286" s="145">
        <v>47.3</v>
      </c>
      <c r="I286" s="146"/>
      <c r="J286" s="146">
        <f>ROUND(I286*H286,2)</f>
        <v>0</v>
      </c>
      <c r="K286" s="143" t="s">
        <v>330</v>
      </c>
      <c r="L286" s="30"/>
      <c r="M286" s="147" t="s">
        <v>1</v>
      </c>
      <c r="N286" s="148" t="s">
        <v>37</v>
      </c>
      <c r="O286" s="149">
        <v>0</v>
      </c>
      <c r="P286" s="149">
        <f>O286*H286</f>
        <v>0</v>
      </c>
      <c r="Q286" s="149">
        <v>0</v>
      </c>
      <c r="R286" s="149">
        <f>Q286*H286</f>
        <v>0</v>
      </c>
      <c r="S286" s="149">
        <v>0</v>
      </c>
      <c r="T286" s="150">
        <f>S286*H286</f>
        <v>0</v>
      </c>
      <c r="U286" s="29"/>
      <c r="V286" s="29"/>
      <c r="W286" s="29"/>
      <c r="X286" s="29"/>
      <c r="Y286" s="29"/>
      <c r="Z286" s="29"/>
      <c r="AA286" s="29"/>
      <c r="AB286" s="29"/>
      <c r="AC286" s="29"/>
      <c r="AD286" s="29"/>
      <c r="AE286" s="29"/>
      <c r="AR286" s="151" t="s">
        <v>165</v>
      </c>
      <c r="AT286" s="151" t="s">
        <v>160</v>
      </c>
      <c r="AU286" s="151" t="s">
        <v>82</v>
      </c>
      <c r="AY286" s="17" t="s">
        <v>157</v>
      </c>
      <c r="BE286" s="152">
        <f>IF(N286="základní",J286,0)</f>
        <v>0</v>
      </c>
      <c r="BF286" s="152">
        <f>IF(N286="snížená",J286,0)</f>
        <v>0</v>
      </c>
      <c r="BG286" s="152">
        <f>IF(N286="zákl. přenesená",J286,0)</f>
        <v>0</v>
      </c>
      <c r="BH286" s="152">
        <f>IF(N286="sníž. přenesená",J286,0)</f>
        <v>0</v>
      </c>
      <c r="BI286" s="152">
        <f>IF(N286="nulová",J286,0)</f>
        <v>0</v>
      </c>
      <c r="BJ286" s="17" t="s">
        <v>80</v>
      </c>
      <c r="BK286" s="152">
        <f>ROUND(I286*H286,2)</f>
        <v>0</v>
      </c>
      <c r="BL286" s="17" t="s">
        <v>165</v>
      </c>
      <c r="BM286" s="151" t="s">
        <v>1330</v>
      </c>
    </row>
    <row r="287" spans="1:65" s="2" customFormat="1" ht="29.25" x14ac:dyDescent="0.2">
      <c r="A287" s="29"/>
      <c r="B287" s="30"/>
      <c r="C287" s="29"/>
      <c r="D287" s="153" t="s">
        <v>167</v>
      </c>
      <c r="E287" s="29"/>
      <c r="F287" s="154" t="s">
        <v>882</v>
      </c>
      <c r="G287" s="29"/>
      <c r="H287" s="29"/>
      <c r="I287" s="29"/>
      <c r="J287" s="29"/>
      <c r="K287" s="29"/>
      <c r="L287" s="30"/>
      <c r="M287" s="155"/>
      <c r="N287" s="156"/>
      <c r="O287" s="55"/>
      <c r="P287" s="55"/>
      <c r="Q287" s="55"/>
      <c r="R287" s="55"/>
      <c r="S287" s="55"/>
      <c r="T287" s="56"/>
      <c r="U287" s="29"/>
      <c r="V287" s="29"/>
      <c r="W287" s="29"/>
      <c r="X287" s="29"/>
      <c r="Y287" s="29"/>
      <c r="Z287" s="29"/>
      <c r="AA287" s="29"/>
      <c r="AB287" s="29"/>
      <c r="AC287" s="29"/>
      <c r="AD287" s="29"/>
      <c r="AE287" s="29"/>
      <c r="AT287" s="17" t="s">
        <v>167</v>
      </c>
      <c r="AU287" s="17" t="s">
        <v>82</v>
      </c>
    </row>
    <row r="288" spans="1:65" s="14" customFormat="1" x14ac:dyDescent="0.2">
      <c r="B288" s="163"/>
      <c r="D288" s="153" t="s">
        <v>169</v>
      </c>
      <c r="E288" s="164" t="s">
        <v>1</v>
      </c>
      <c r="F288" s="165" t="s">
        <v>1331</v>
      </c>
      <c r="H288" s="166">
        <v>45.32</v>
      </c>
      <c r="L288" s="163"/>
      <c r="M288" s="167"/>
      <c r="N288" s="168"/>
      <c r="O288" s="168"/>
      <c r="P288" s="168"/>
      <c r="Q288" s="168"/>
      <c r="R288" s="168"/>
      <c r="S288" s="168"/>
      <c r="T288" s="169"/>
      <c r="AT288" s="164" t="s">
        <v>169</v>
      </c>
      <c r="AU288" s="164" t="s">
        <v>82</v>
      </c>
      <c r="AV288" s="14" t="s">
        <v>82</v>
      </c>
      <c r="AW288" s="14" t="s">
        <v>171</v>
      </c>
      <c r="AX288" s="14" t="s">
        <v>72</v>
      </c>
      <c r="AY288" s="164" t="s">
        <v>157</v>
      </c>
    </row>
    <row r="289" spans="1:65" s="14" customFormat="1" x14ac:dyDescent="0.2">
      <c r="B289" s="163"/>
      <c r="D289" s="153" t="s">
        <v>169</v>
      </c>
      <c r="E289" s="164" t="s">
        <v>1</v>
      </c>
      <c r="F289" s="165" t="s">
        <v>1332</v>
      </c>
      <c r="H289" s="166">
        <v>1.98</v>
      </c>
      <c r="L289" s="163"/>
      <c r="M289" s="167"/>
      <c r="N289" s="168"/>
      <c r="O289" s="168"/>
      <c r="P289" s="168"/>
      <c r="Q289" s="168"/>
      <c r="R289" s="168"/>
      <c r="S289" s="168"/>
      <c r="T289" s="169"/>
      <c r="AT289" s="164" t="s">
        <v>169</v>
      </c>
      <c r="AU289" s="164" t="s">
        <v>82</v>
      </c>
      <c r="AV289" s="14" t="s">
        <v>82</v>
      </c>
      <c r="AW289" s="14" t="s">
        <v>171</v>
      </c>
      <c r="AX289" s="14" t="s">
        <v>72</v>
      </c>
      <c r="AY289" s="164" t="s">
        <v>157</v>
      </c>
    </row>
    <row r="290" spans="1:65" s="15" customFormat="1" x14ac:dyDescent="0.2">
      <c r="B290" s="170"/>
      <c r="D290" s="153" t="s">
        <v>169</v>
      </c>
      <c r="E290" s="171" t="s">
        <v>1</v>
      </c>
      <c r="F290" s="172" t="s">
        <v>175</v>
      </c>
      <c r="H290" s="173">
        <v>47.3</v>
      </c>
      <c r="L290" s="170"/>
      <c r="M290" s="174"/>
      <c r="N290" s="175"/>
      <c r="O290" s="175"/>
      <c r="P290" s="175"/>
      <c r="Q290" s="175"/>
      <c r="R290" s="175"/>
      <c r="S290" s="175"/>
      <c r="T290" s="176"/>
      <c r="AT290" s="171" t="s">
        <v>169</v>
      </c>
      <c r="AU290" s="171" t="s">
        <v>82</v>
      </c>
      <c r="AV290" s="15" t="s">
        <v>165</v>
      </c>
      <c r="AW290" s="15" t="s">
        <v>171</v>
      </c>
      <c r="AX290" s="15" t="s">
        <v>80</v>
      </c>
      <c r="AY290" s="171" t="s">
        <v>157</v>
      </c>
    </row>
    <row r="291" spans="1:65" s="12" customFormat="1" ht="22.9" customHeight="1" x14ac:dyDescent="0.2">
      <c r="B291" s="128"/>
      <c r="D291" s="129" t="s">
        <v>71</v>
      </c>
      <c r="E291" s="138" t="s">
        <v>204</v>
      </c>
      <c r="F291" s="138" t="s">
        <v>1333</v>
      </c>
      <c r="J291" s="139">
        <f>BK291</f>
        <v>0</v>
      </c>
      <c r="L291" s="128"/>
      <c r="M291" s="132"/>
      <c r="N291" s="133"/>
      <c r="O291" s="133"/>
      <c r="P291" s="134">
        <v>0</v>
      </c>
      <c r="Q291" s="133"/>
      <c r="R291" s="134">
        <v>0</v>
      </c>
      <c r="S291" s="133"/>
      <c r="T291" s="135">
        <v>0</v>
      </c>
      <c r="AR291" s="129" t="s">
        <v>80</v>
      </c>
      <c r="AT291" s="136" t="s">
        <v>71</v>
      </c>
      <c r="AU291" s="136" t="s">
        <v>80</v>
      </c>
      <c r="AY291" s="129" t="s">
        <v>157</v>
      </c>
      <c r="BK291" s="137">
        <v>0</v>
      </c>
    </row>
    <row r="292" spans="1:65" s="12" customFormat="1" ht="22.9" customHeight="1" x14ac:dyDescent="0.2">
      <c r="B292" s="128"/>
      <c r="D292" s="129" t="s">
        <v>71</v>
      </c>
      <c r="E292" s="138" t="s">
        <v>226</v>
      </c>
      <c r="F292" s="138" t="s">
        <v>917</v>
      </c>
      <c r="J292" s="139">
        <f>BK292</f>
        <v>0</v>
      </c>
      <c r="L292" s="128"/>
      <c r="M292" s="132"/>
      <c r="N292" s="133"/>
      <c r="O292" s="133"/>
      <c r="P292" s="134">
        <f>SUM(P293:P300)</f>
        <v>224.94570399999998</v>
      </c>
      <c r="Q292" s="133"/>
      <c r="R292" s="134">
        <f>SUM(R293:R300)</f>
        <v>4.0505567600000001</v>
      </c>
      <c r="S292" s="133"/>
      <c r="T292" s="135">
        <f>SUM(T293:T300)</f>
        <v>82.630800000000008</v>
      </c>
      <c r="AR292" s="129" t="s">
        <v>80</v>
      </c>
      <c r="AT292" s="136" t="s">
        <v>71</v>
      </c>
      <c r="AU292" s="136" t="s">
        <v>80</v>
      </c>
      <c r="AY292" s="129" t="s">
        <v>157</v>
      </c>
      <c r="BK292" s="137">
        <f>SUM(BK293:BK300)</f>
        <v>0</v>
      </c>
    </row>
    <row r="293" spans="1:65" s="2" customFormat="1" ht="24" x14ac:dyDescent="0.2">
      <c r="A293" s="29"/>
      <c r="B293" s="140"/>
      <c r="C293" s="141" t="s">
        <v>617</v>
      </c>
      <c r="D293" s="141" t="s">
        <v>160</v>
      </c>
      <c r="E293" s="142" t="s">
        <v>1334</v>
      </c>
      <c r="F293" s="143" t="s">
        <v>1335</v>
      </c>
      <c r="G293" s="144" t="s">
        <v>236</v>
      </c>
      <c r="H293" s="145">
        <v>2</v>
      </c>
      <c r="I293" s="146"/>
      <c r="J293" s="146">
        <f>ROUND(I293*H293,2)</f>
        <v>0</v>
      </c>
      <c r="K293" s="143" t="s">
        <v>164</v>
      </c>
      <c r="L293" s="30"/>
      <c r="M293" s="147" t="s">
        <v>1</v>
      </c>
      <c r="N293" s="148" t="s">
        <v>37</v>
      </c>
      <c r="O293" s="149">
        <v>1.2649999999999999</v>
      </c>
      <c r="P293" s="149">
        <f>O293*H293</f>
        <v>2.5299999999999998</v>
      </c>
      <c r="Q293" s="149">
        <v>6.4900000000000001E-3</v>
      </c>
      <c r="R293" s="149">
        <f>Q293*H293</f>
        <v>1.298E-2</v>
      </c>
      <c r="S293" s="149">
        <v>0</v>
      </c>
      <c r="T293" s="150">
        <f>S293*H293</f>
        <v>0</v>
      </c>
      <c r="U293" s="29"/>
      <c r="V293" s="29"/>
      <c r="W293" s="29"/>
      <c r="X293" s="29"/>
      <c r="Y293" s="29"/>
      <c r="Z293" s="29"/>
      <c r="AA293" s="29"/>
      <c r="AB293" s="29"/>
      <c r="AC293" s="29"/>
      <c r="AD293" s="29"/>
      <c r="AE293" s="29"/>
      <c r="AR293" s="151" t="s">
        <v>165</v>
      </c>
      <c r="AT293" s="151" t="s">
        <v>160</v>
      </c>
      <c r="AU293" s="151" t="s">
        <v>82</v>
      </c>
      <c r="AY293" s="17" t="s">
        <v>157</v>
      </c>
      <c r="BE293" s="152">
        <f>IF(N293="základní",J293,0)</f>
        <v>0</v>
      </c>
      <c r="BF293" s="152">
        <f>IF(N293="snížená",J293,0)</f>
        <v>0</v>
      </c>
      <c r="BG293" s="152">
        <f>IF(N293="zákl. přenesená",J293,0)</f>
        <v>0</v>
      </c>
      <c r="BH293" s="152">
        <f>IF(N293="sníž. přenesená",J293,0)</f>
        <v>0</v>
      </c>
      <c r="BI293" s="152">
        <f>IF(N293="nulová",J293,0)</f>
        <v>0</v>
      </c>
      <c r="BJ293" s="17" t="s">
        <v>80</v>
      </c>
      <c r="BK293" s="152">
        <f>ROUND(I293*H293,2)</f>
        <v>0</v>
      </c>
      <c r="BL293" s="17" t="s">
        <v>165</v>
      </c>
      <c r="BM293" s="151" t="s">
        <v>1336</v>
      </c>
    </row>
    <row r="294" spans="1:65" s="14" customFormat="1" x14ac:dyDescent="0.2">
      <c r="B294" s="163"/>
      <c r="D294" s="153" t="s">
        <v>169</v>
      </c>
      <c r="E294" s="164" t="s">
        <v>1</v>
      </c>
      <c r="F294" s="165" t="s">
        <v>82</v>
      </c>
      <c r="H294" s="166">
        <v>2</v>
      </c>
      <c r="L294" s="163"/>
      <c r="M294" s="167"/>
      <c r="N294" s="168"/>
      <c r="O294" s="168"/>
      <c r="P294" s="168"/>
      <c r="Q294" s="168"/>
      <c r="R294" s="168"/>
      <c r="S294" s="168"/>
      <c r="T294" s="169"/>
      <c r="AT294" s="164" t="s">
        <v>169</v>
      </c>
      <c r="AU294" s="164" t="s">
        <v>82</v>
      </c>
      <c r="AV294" s="14" t="s">
        <v>82</v>
      </c>
      <c r="AW294" s="14" t="s">
        <v>171</v>
      </c>
      <c r="AX294" s="14" t="s">
        <v>80</v>
      </c>
      <c r="AY294" s="164" t="s">
        <v>157</v>
      </c>
    </row>
    <row r="295" spans="1:65" s="2" customFormat="1" ht="24" x14ac:dyDescent="0.2">
      <c r="A295" s="29"/>
      <c r="B295" s="140"/>
      <c r="C295" s="141" t="s">
        <v>622</v>
      </c>
      <c r="D295" s="141" t="s">
        <v>160</v>
      </c>
      <c r="E295" s="142" t="s">
        <v>1337</v>
      </c>
      <c r="F295" s="143" t="s">
        <v>1338</v>
      </c>
      <c r="G295" s="144" t="s">
        <v>163</v>
      </c>
      <c r="H295" s="145">
        <v>24.36</v>
      </c>
      <c r="I295" s="146"/>
      <c r="J295" s="146">
        <f>ROUND(I295*H295,2)</f>
        <v>0</v>
      </c>
      <c r="K295" s="143" t="s">
        <v>164</v>
      </c>
      <c r="L295" s="30"/>
      <c r="M295" s="147" t="s">
        <v>1</v>
      </c>
      <c r="N295" s="148" t="s">
        <v>37</v>
      </c>
      <c r="O295" s="149">
        <v>2.976</v>
      </c>
      <c r="P295" s="149">
        <f>O295*H295</f>
        <v>72.495359999999991</v>
      </c>
      <c r="Q295" s="149">
        <v>0.12</v>
      </c>
      <c r="R295" s="149">
        <f>Q295*H295</f>
        <v>2.9232</v>
      </c>
      <c r="S295" s="149">
        <v>2.4900000000000002</v>
      </c>
      <c r="T295" s="150">
        <f>S295*H295</f>
        <v>60.656400000000005</v>
      </c>
      <c r="U295" s="29"/>
      <c r="V295" s="29"/>
      <c r="W295" s="29"/>
      <c r="X295" s="29"/>
      <c r="Y295" s="29"/>
      <c r="Z295" s="29"/>
      <c r="AA295" s="29"/>
      <c r="AB295" s="29"/>
      <c r="AC295" s="29"/>
      <c r="AD295" s="29"/>
      <c r="AE295" s="29"/>
      <c r="AR295" s="151" t="s">
        <v>165</v>
      </c>
      <c r="AT295" s="151" t="s">
        <v>160</v>
      </c>
      <c r="AU295" s="151" t="s">
        <v>82</v>
      </c>
      <c r="AY295" s="17" t="s">
        <v>157</v>
      </c>
      <c r="BE295" s="152">
        <f>IF(N295="základní",J295,0)</f>
        <v>0</v>
      </c>
      <c r="BF295" s="152">
        <f>IF(N295="snížená",J295,0)</f>
        <v>0</v>
      </c>
      <c r="BG295" s="152">
        <f>IF(N295="zákl. přenesená",J295,0)</f>
        <v>0</v>
      </c>
      <c r="BH295" s="152">
        <f>IF(N295="sníž. přenesená",J295,0)</f>
        <v>0</v>
      </c>
      <c r="BI295" s="152">
        <f>IF(N295="nulová",J295,0)</f>
        <v>0</v>
      </c>
      <c r="BJ295" s="17" t="s">
        <v>80</v>
      </c>
      <c r="BK295" s="152">
        <f>ROUND(I295*H295,2)</f>
        <v>0</v>
      </c>
      <c r="BL295" s="17" t="s">
        <v>165</v>
      </c>
      <c r="BM295" s="151" t="s">
        <v>1339</v>
      </c>
    </row>
    <row r="296" spans="1:65" s="2" customFormat="1" ht="175.5" x14ac:dyDescent="0.2">
      <c r="A296" s="29"/>
      <c r="B296" s="30"/>
      <c r="C296" s="29"/>
      <c r="D296" s="153" t="s">
        <v>167</v>
      </c>
      <c r="E296" s="29"/>
      <c r="F296" s="154" t="s">
        <v>1340</v>
      </c>
      <c r="G296" s="29"/>
      <c r="H296" s="29"/>
      <c r="I296" s="29"/>
      <c r="J296" s="29"/>
      <c r="K296" s="29"/>
      <c r="L296" s="30"/>
      <c r="M296" s="155"/>
      <c r="N296" s="156"/>
      <c r="O296" s="55"/>
      <c r="P296" s="55"/>
      <c r="Q296" s="55"/>
      <c r="R296" s="55"/>
      <c r="S296" s="55"/>
      <c r="T296" s="56"/>
      <c r="U296" s="29"/>
      <c r="V296" s="29"/>
      <c r="W296" s="29"/>
      <c r="X296" s="29"/>
      <c r="Y296" s="29"/>
      <c r="Z296" s="29"/>
      <c r="AA296" s="29"/>
      <c r="AB296" s="29"/>
      <c r="AC296" s="29"/>
      <c r="AD296" s="29"/>
      <c r="AE296" s="29"/>
      <c r="AT296" s="17" t="s">
        <v>167</v>
      </c>
      <c r="AU296" s="17" t="s">
        <v>82</v>
      </c>
    </row>
    <row r="297" spans="1:65" s="14" customFormat="1" x14ac:dyDescent="0.2">
      <c r="B297" s="163"/>
      <c r="D297" s="153" t="s">
        <v>169</v>
      </c>
      <c r="E297" s="164" t="s">
        <v>1</v>
      </c>
      <c r="F297" s="165" t="s">
        <v>1341</v>
      </c>
      <c r="H297" s="166">
        <v>24.36</v>
      </c>
      <c r="L297" s="163"/>
      <c r="M297" s="167"/>
      <c r="N297" s="168"/>
      <c r="O297" s="168"/>
      <c r="P297" s="168"/>
      <c r="Q297" s="168"/>
      <c r="R297" s="168"/>
      <c r="S297" s="168"/>
      <c r="T297" s="169"/>
      <c r="AT297" s="164" t="s">
        <v>169</v>
      </c>
      <c r="AU297" s="164" t="s">
        <v>82</v>
      </c>
      <c r="AV297" s="14" t="s">
        <v>82</v>
      </c>
      <c r="AW297" s="14" t="s">
        <v>171</v>
      </c>
      <c r="AX297" s="14" t="s">
        <v>80</v>
      </c>
      <c r="AY297" s="164" t="s">
        <v>157</v>
      </c>
    </row>
    <row r="298" spans="1:65" s="2" customFormat="1" ht="24" x14ac:dyDescent="0.2">
      <c r="A298" s="29"/>
      <c r="B298" s="140"/>
      <c r="C298" s="141" t="s">
        <v>626</v>
      </c>
      <c r="D298" s="141" t="s">
        <v>160</v>
      </c>
      <c r="E298" s="142" t="s">
        <v>1342</v>
      </c>
      <c r="F298" s="143" t="s">
        <v>1343</v>
      </c>
      <c r="G298" s="144" t="s">
        <v>163</v>
      </c>
      <c r="H298" s="145">
        <v>9.1560000000000006</v>
      </c>
      <c r="I298" s="146"/>
      <c r="J298" s="146">
        <f>ROUND(I298*H298,2)</f>
        <v>0</v>
      </c>
      <c r="K298" s="143" t="s">
        <v>164</v>
      </c>
      <c r="L298" s="30"/>
      <c r="M298" s="147" t="s">
        <v>1</v>
      </c>
      <c r="N298" s="148" t="s">
        <v>37</v>
      </c>
      <c r="O298" s="149">
        <v>16.373999999999999</v>
      </c>
      <c r="P298" s="149">
        <f>O298*H298</f>
        <v>149.920344</v>
      </c>
      <c r="Q298" s="149">
        <v>0.12171</v>
      </c>
      <c r="R298" s="149">
        <f>Q298*H298</f>
        <v>1.1143767600000001</v>
      </c>
      <c r="S298" s="149">
        <v>2.4</v>
      </c>
      <c r="T298" s="150">
        <f>S298*H298</f>
        <v>21.974399999999999</v>
      </c>
      <c r="U298" s="29"/>
      <c r="V298" s="29"/>
      <c r="W298" s="29"/>
      <c r="X298" s="29"/>
      <c r="Y298" s="29"/>
      <c r="Z298" s="29"/>
      <c r="AA298" s="29"/>
      <c r="AB298" s="29"/>
      <c r="AC298" s="29"/>
      <c r="AD298" s="29"/>
      <c r="AE298" s="29"/>
      <c r="AR298" s="151" t="s">
        <v>165</v>
      </c>
      <c r="AT298" s="151" t="s">
        <v>160</v>
      </c>
      <c r="AU298" s="151" t="s">
        <v>82</v>
      </c>
      <c r="AY298" s="17" t="s">
        <v>157</v>
      </c>
      <c r="BE298" s="152">
        <f>IF(N298="základní",J298,0)</f>
        <v>0</v>
      </c>
      <c r="BF298" s="152">
        <f>IF(N298="snížená",J298,0)</f>
        <v>0</v>
      </c>
      <c r="BG298" s="152">
        <f>IF(N298="zákl. přenesená",J298,0)</f>
        <v>0</v>
      </c>
      <c r="BH298" s="152">
        <f>IF(N298="sníž. přenesená",J298,0)</f>
        <v>0</v>
      </c>
      <c r="BI298" s="152">
        <f>IF(N298="nulová",J298,0)</f>
        <v>0</v>
      </c>
      <c r="BJ298" s="17" t="s">
        <v>80</v>
      </c>
      <c r="BK298" s="152">
        <f>ROUND(I298*H298,2)</f>
        <v>0</v>
      </c>
      <c r="BL298" s="17" t="s">
        <v>165</v>
      </c>
      <c r="BM298" s="151" t="s">
        <v>1344</v>
      </c>
    </row>
    <row r="299" spans="1:65" s="2" customFormat="1" ht="175.5" x14ac:dyDescent="0.2">
      <c r="A299" s="29"/>
      <c r="B299" s="30"/>
      <c r="C299" s="29"/>
      <c r="D299" s="153" t="s">
        <v>167</v>
      </c>
      <c r="E299" s="29"/>
      <c r="F299" s="154" t="s">
        <v>1340</v>
      </c>
      <c r="G299" s="29"/>
      <c r="H299" s="29"/>
      <c r="I299" s="29"/>
      <c r="J299" s="29"/>
      <c r="K299" s="29"/>
      <c r="L299" s="30"/>
      <c r="M299" s="155"/>
      <c r="N299" s="156"/>
      <c r="O299" s="55"/>
      <c r="P299" s="55"/>
      <c r="Q299" s="55"/>
      <c r="R299" s="55"/>
      <c r="S299" s="55"/>
      <c r="T299" s="56"/>
      <c r="U299" s="29"/>
      <c r="V299" s="29"/>
      <c r="W299" s="29"/>
      <c r="X299" s="29"/>
      <c r="Y299" s="29"/>
      <c r="Z299" s="29"/>
      <c r="AA299" s="29"/>
      <c r="AB299" s="29"/>
      <c r="AC299" s="29"/>
      <c r="AD299" s="29"/>
      <c r="AE299" s="29"/>
      <c r="AT299" s="17" t="s">
        <v>167</v>
      </c>
      <c r="AU299" s="17" t="s">
        <v>82</v>
      </c>
    </row>
    <row r="300" spans="1:65" s="14" customFormat="1" x14ac:dyDescent="0.2">
      <c r="B300" s="163"/>
      <c r="D300" s="153" t="s">
        <v>169</v>
      </c>
      <c r="E300" s="164" t="s">
        <v>1</v>
      </c>
      <c r="F300" s="165" t="s">
        <v>1345</v>
      </c>
      <c r="H300" s="166">
        <v>9.1560000000000006</v>
      </c>
      <c r="L300" s="163"/>
      <c r="M300" s="167"/>
      <c r="N300" s="168"/>
      <c r="O300" s="168"/>
      <c r="P300" s="168"/>
      <c r="Q300" s="168"/>
      <c r="R300" s="168"/>
      <c r="S300" s="168"/>
      <c r="T300" s="169"/>
      <c r="AT300" s="164" t="s">
        <v>169</v>
      </c>
      <c r="AU300" s="164" t="s">
        <v>82</v>
      </c>
      <c r="AV300" s="14" t="s">
        <v>82</v>
      </c>
      <c r="AW300" s="14" t="s">
        <v>171</v>
      </c>
      <c r="AX300" s="14" t="s">
        <v>80</v>
      </c>
      <c r="AY300" s="164" t="s">
        <v>157</v>
      </c>
    </row>
    <row r="301" spans="1:65" s="12" customFormat="1" ht="22.9" customHeight="1" x14ac:dyDescent="0.2">
      <c r="B301" s="128"/>
      <c r="D301" s="129" t="s">
        <v>71</v>
      </c>
      <c r="E301" s="138" t="s">
        <v>1113</v>
      </c>
      <c r="F301" s="138" t="s">
        <v>1114</v>
      </c>
      <c r="J301" s="139">
        <f>BK301</f>
        <v>0</v>
      </c>
      <c r="L301" s="128"/>
      <c r="M301" s="132"/>
      <c r="N301" s="133"/>
      <c r="O301" s="133"/>
      <c r="P301" s="134">
        <f>SUM(P302:P321)</f>
        <v>33.933120000000002</v>
      </c>
      <c r="Q301" s="133"/>
      <c r="R301" s="134">
        <f>SUM(R302:R321)</f>
        <v>0</v>
      </c>
      <c r="S301" s="133"/>
      <c r="T301" s="135">
        <f>SUM(T302:T321)</f>
        <v>0</v>
      </c>
      <c r="AR301" s="129" t="s">
        <v>80</v>
      </c>
      <c r="AT301" s="136" t="s">
        <v>71</v>
      </c>
      <c r="AU301" s="136" t="s">
        <v>80</v>
      </c>
      <c r="AY301" s="129" t="s">
        <v>157</v>
      </c>
      <c r="BK301" s="137">
        <f>SUM(BK302:BK321)</f>
        <v>0</v>
      </c>
    </row>
    <row r="302" spans="1:65" s="2" customFormat="1" ht="44.25" customHeight="1" x14ac:dyDescent="0.2">
      <c r="A302" s="29"/>
      <c r="B302" s="140"/>
      <c r="C302" s="141" t="s">
        <v>629</v>
      </c>
      <c r="D302" s="141" t="s">
        <v>160</v>
      </c>
      <c r="E302" s="142" t="s">
        <v>1346</v>
      </c>
      <c r="F302" s="143" t="s">
        <v>1347</v>
      </c>
      <c r="G302" s="144" t="s">
        <v>186</v>
      </c>
      <c r="H302" s="145">
        <v>21.974</v>
      </c>
      <c r="I302" s="146"/>
      <c r="J302" s="146">
        <f>ROUND(I302*H302,2)</f>
        <v>0</v>
      </c>
      <c r="K302" s="143" t="s">
        <v>164</v>
      </c>
      <c r="L302" s="30"/>
      <c r="M302" s="147" t="s">
        <v>1</v>
      </c>
      <c r="N302" s="148" t="s">
        <v>37</v>
      </c>
      <c r="O302" s="149">
        <v>0</v>
      </c>
      <c r="P302" s="149">
        <f>O302*H302</f>
        <v>0</v>
      </c>
      <c r="Q302" s="149">
        <v>0</v>
      </c>
      <c r="R302" s="149">
        <f>Q302*H302</f>
        <v>0</v>
      </c>
      <c r="S302" s="149">
        <v>0</v>
      </c>
      <c r="T302" s="150">
        <f>S302*H302</f>
        <v>0</v>
      </c>
      <c r="U302" s="29"/>
      <c r="V302" s="29"/>
      <c r="W302" s="29"/>
      <c r="X302" s="29"/>
      <c r="Y302" s="29"/>
      <c r="Z302" s="29"/>
      <c r="AA302" s="29"/>
      <c r="AB302" s="29"/>
      <c r="AC302" s="29"/>
      <c r="AD302" s="29"/>
      <c r="AE302" s="29"/>
      <c r="AR302" s="151" t="s">
        <v>165</v>
      </c>
      <c r="AT302" s="151" t="s">
        <v>160</v>
      </c>
      <c r="AU302" s="151" t="s">
        <v>82</v>
      </c>
      <c r="AY302" s="17" t="s">
        <v>157</v>
      </c>
      <c r="BE302" s="152">
        <f>IF(N302="základní",J302,0)</f>
        <v>0</v>
      </c>
      <c r="BF302" s="152">
        <f>IF(N302="snížená",J302,0)</f>
        <v>0</v>
      </c>
      <c r="BG302" s="152">
        <f>IF(N302="zákl. přenesená",J302,0)</f>
        <v>0</v>
      </c>
      <c r="BH302" s="152">
        <f>IF(N302="sníž. přenesená",J302,0)</f>
        <v>0</v>
      </c>
      <c r="BI302" s="152">
        <f>IF(N302="nulová",J302,0)</f>
        <v>0</v>
      </c>
      <c r="BJ302" s="17" t="s">
        <v>80</v>
      </c>
      <c r="BK302" s="152">
        <f>ROUND(I302*H302,2)</f>
        <v>0</v>
      </c>
      <c r="BL302" s="17" t="s">
        <v>165</v>
      </c>
      <c r="BM302" s="151" t="s">
        <v>1348</v>
      </c>
    </row>
    <row r="303" spans="1:65" s="2" customFormat="1" ht="68.25" x14ac:dyDescent="0.2">
      <c r="A303" s="29"/>
      <c r="B303" s="30"/>
      <c r="C303" s="29"/>
      <c r="D303" s="153" t="s">
        <v>167</v>
      </c>
      <c r="E303" s="29"/>
      <c r="F303" s="154" t="s">
        <v>1127</v>
      </c>
      <c r="G303" s="29"/>
      <c r="H303" s="29"/>
      <c r="I303" s="29"/>
      <c r="J303" s="29"/>
      <c r="K303" s="29"/>
      <c r="L303" s="30"/>
      <c r="M303" s="155"/>
      <c r="N303" s="156"/>
      <c r="O303" s="55"/>
      <c r="P303" s="55"/>
      <c r="Q303" s="55"/>
      <c r="R303" s="55"/>
      <c r="S303" s="55"/>
      <c r="T303" s="56"/>
      <c r="U303" s="29"/>
      <c r="V303" s="29"/>
      <c r="W303" s="29"/>
      <c r="X303" s="29"/>
      <c r="Y303" s="29"/>
      <c r="Z303" s="29"/>
      <c r="AA303" s="29"/>
      <c r="AB303" s="29"/>
      <c r="AC303" s="29"/>
      <c r="AD303" s="29"/>
      <c r="AE303" s="29"/>
      <c r="AT303" s="17" t="s">
        <v>167</v>
      </c>
      <c r="AU303" s="17" t="s">
        <v>82</v>
      </c>
    </row>
    <row r="304" spans="1:65" s="14" customFormat="1" x14ac:dyDescent="0.2">
      <c r="B304" s="163"/>
      <c r="D304" s="153" t="s">
        <v>169</v>
      </c>
      <c r="E304" s="164" t="s">
        <v>1</v>
      </c>
      <c r="F304" s="165" t="s">
        <v>1349</v>
      </c>
      <c r="H304" s="166">
        <v>21.974399999999999</v>
      </c>
      <c r="L304" s="163"/>
      <c r="M304" s="167"/>
      <c r="N304" s="168"/>
      <c r="O304" s="168"/>
      <c r="P304" s="168"/>
      <c r="Q304" s="168"/>
      <c r="R304" s="168"/>
      <c r="S304" s="168"/>
      <c r="T304" s="169"/>
      <c r="AT304" s="164" t="s">
        <v>169</v>
      </c>
      <c r="AU304" s="164" t="s">
        <v>82</v>
      </c>
      <c r="AV304" s="14" t="s">
        <v>82</v>
      </c>
      <c r="AW304" s="14" t="s">
        <v>171</v>
      </c>
      <c r="AX304" s="14" t="s">
        <v>80</v>
      </c>
      <c r="AY304" s="164" t="s">
        <v>157</v>
      </c>
    </row>
    <row r="305" spans="1:65" s="2" customFormat="1" ht="44.25" customHeight="1" x14ac:dyDescent="0.2">
      <c r="A305" s="29"/>
      <c r="B305" s="140"/>
      <c r="C305" s="141" t="s">
        <v>632</v>
      </c>
      <c r="D305" s="141" t="s">
        <v>160</v>
      </c>
      <c r="E305" s="142" t="s">
        <v>1350</v>
      </c>
      <c r="F305" s="143" t="s">
        <v>1009</v>
      </c>
      <c r="G305" s="144" t="s">
        <v>186</v>
      </c>
      <c r="H305" s="145">
        <v>127.866</v>
      </c>
      <c r="I305" s="146"/>
      <c r="J305" s="146">
        <f>ROUND(I305*H305,2)</f>
        <v>0</v>
      </c>
      <c r="K305" s="143" t="s">
        <v>164</v>
      </c>
      <c r="L305" s="30"/>
      <c r="M305" s="147" t="s">
        <v>1</v>
      </c>
      <c r="N305" s="148" t="s">
        <v>37</v>
      </c>
      <c r="O305" s="149">
        <v>0</v>
      </c>
      <c r="P305" s="149">
        <f>O305*H305</f>
        <v>0</v>
      </c>
      <c r="Q305" s="149">
        <v>0</v>
      </c>
      <c r="R305" s="149">
        <f>Q305*H305</f>
        <v>0</v>
      </c>
      <c r="S305" s="149">
        <v>0</v>
      </c>
      <c r="T305" s="150">
        <f>S305*H305</f>
        <v>0</v>
      </c>
      <c r="U305" s="29"/>
      <c r="V305" s="29"/>
      <c r="W305" s="29"/>
      <c r="X305" s="29"/>
      <c r="Y305" s="29"/>
      <c r="Z305" s="29"/>
      <c r="AA305" s="29"/>
      <c r="AB305" s="29"/>
      <c r="AC305" s="29"/>
      <c r="AD305" s="29"/>
      <c r="AE305" s="29"/>
      <c r="AR305" s="151" t="s">
        <v>165</v>
      </c>
      <c r="AT305" s="151" t="s">
        <v>160</v>
      </c>
      <c r="AU305" s="151" t="s">
        <v>82</v>
      </c>
      <c r="AY305" s="17" t="s">
        <v>157</v>
      </c>
      <c r="BE305" s="152">
        <f>IF(N305="základní",J305,0)</f>
        <v>0</v>
      </c>
      <c r="BF305" s="152">
        <f>IF(N305="snížená",J305,0)</f>
        <v>0</v>
      </c>
      <c r="BG305" s="152">
        <f>IF(N305="zákl. přenesená",J305,0)</f>
        <v>0</v>
      </c>
      <c r="BH305" s="152">
        <f>IF(N305="sníž. přenesená",J305,0)</f>
        <v>0</v>
      </c>
      <c r="BI305" s="152">
        <f>IF(N305="nulová",J305,0)</f>
        <v>0</v>
      </c>
      <c r="BJ305" s="17" t="s">
        <v>80</v>
      </c>
      <c r="BK305" s="152">
        <f>ROUND(I305*H305,2)</f>
        <v>0</v>
      </c>
      <c r="BL305" s="17" t="s">
        <v>165</v>
      </c>
      <c r="BM305" s="151" t="s">
        <v>1351</v>
      </c>
    </row>
    <row r="306" spans="1:65" s="2" customFormat="1" ht="68.25" x14ac:dyDescent="0.2">
      <c r="A306" s="29"/>
      <c r="B306" s="30"/>
      <c r="C306" s="29"/>
      <c r="D306" s="153" t="s">
        <v>167</v>
      </c>
      <c r="E306" s="29"/>
      <c r="F306" s="154" t="s">
        <v>1127</v>
      </c>
      <c r="G306" s="29"/>
      <c r="H306" s="29"/>
      <c r="I306" s="29"/>
      <c r="J306" s="29"/>
      <c r="K306" s="29"/>
      <c r="L306" s="30"/>
      <c r="M306" s="155"/>
      <c r="N306" s="156"/>
      <c r="O306" s="55"/>
      <c r="P306" s="55"/>
      <c r="Q306" s="55"/>
      <c r="R306" s="55"/>
      <c r="S306" s="55"/>
      <c r="T306" s="56"/>
      <c r="U306" s="29"/>
      <c r="V306" s="29"/>
      <c r="W306" s="29"/>
      <c r="X306" s="29"/>
      <c r="Y306" s="29"/>
      <c r="Z306" s="29"/>
      <c r="AA306" s="29"/>
      <c r="AB306" s="29"/>
      <c r="AC306" s="29"/>
      <c r="AD306" s="29"/>
      <c r="AE306" s="29"/>
      <c r="AT306" s="17" t="s">
        <v>167</v>
      </c>
      <c r="AU306" s="17" t="s">
        <v>82</v>
      </c>
    </row>
    <row r="307" spans="1:65" s="14" customFormat="1" x14ac:dyDescent="0.2">
      <c r="B307" s="163"/>
      <c r="D307" s="153" t="s">
        <v>169</v>
      </c>
      <c r="E307" s="164" t="s">
        <v>1</v>
      </c>
      <c r="F307" s="165" t="s">
        <v>1352</v>
      </c>
      <c r="H307" s="166">
        <v>79.146000000000001</v>
      </c>
      <c r="L307" s="163"/>
      <c r="M307" s="167"/>
      <c r="N307" s="168"/>
      <c r="O307" s="168"/>
      <c r="P307" s="168"/>
      <c r="Q307" s="168"/>
      <c r="R307" s="168"/>
      <c r="S307" s="168"/>
      <c r="T307" s="169"/>
      <c r="AT307" s="164" t="s">
        <v>169</v>
      </c>
      <c r="AU307" s="164" t="s">
        <v>82</v>
      </c>
      <c r="AV307" s="14" t="s">
        <v>82</v>
      </c>
      <c r="AW307" s="14" t="s">
        <v>171</v>
      </c>
      <c r="AX307" s="14" t="s">
        <v>72</v>
      </c>
      <c r="AY307" s="164" t="s">
        <v>157</v>
      </c>
    </row>
    <row r="308" spans="1:65" s="14" customFormat="1" x14ac:dyDescent="0.2">
      <c r="B308" s="163"/>
      <c r="D308" s="153" t="s">
        <v>169</v>
      </c>
      <c r="E308" s="164" t="s">
        <v>1</v>
      </c>
      <c r="F308" s="165" t="s">
        <v>1353</v>
      </c>
      <c r="H308" s="166">
        <v>48.72</v>
      </c>
      <c r="L308" s="163"/>
      <c r="M308" s="167"/>
      <c r="N308" s="168"/>
      <c r="O308" s="168"/>
      <c r="P308" s="168"/>
      <c r="Q308" s="168"/>
      <c r="R308" s="168"/>
      <c r="S308" s="168"/>
      <c r="T308" s="169"/>
      <c r="AT308" s="164" t="s">
        <v>169</v>
      </c>
      <c r="AU308" s="164" t="s">
        <v>82</v>
      </c>
      <c r="AV308" s="14" t="s">
        <v>82</v>
      </c>
      <c r="AW308" s="14" t="s">
        <v>171</v>
      </c>
      <c r="AX308" s="14" t="s">
        <v>72</v>
      </c>
      <c r="AY308" s="164" t="s">
        <v>157</v>
      </c>
    </row>
    <row r="309" spans="1:65" s="15" customFormat="1" x14ac:dyDescent="0.2">
      <c r="B309" s="170"/>
      <c r="D309" s="153" t="s">
        <v>169</v>
      </c>
      <c r="E309" s="171" t="s">
        <v>1</v>
      </c>
      <c r="F309" s="172" t="s">
        <v>175</v>
      </c>
      <c r="H309" s="173">
        <v>127.866</v>
      </c>
      <c r="L309" s="170"/>
      <c r="M309" s="174"/>
      <c r="N309" s="175"/>
      <c r="O309" s="175"/>
      <c r="P309" s="175"/>
      <c r="Q309" s="175"/>
      <c r="R309" s="175"/>
      <c r="S309" s="175"/>
      <c r="T309" s="176"/>
      <c r="AT309" s="171" t="s">
        <v>169</v>
      </c>
      <c r="AU309" s="171" t="s">
        <v>82</v>
      </c>
      <c r="AV309" s="15" t="s">
        <v>165</v>
      </c>
      <c r="AW309" s="15" t="s">
        <v>171</v>
      </c>
      <c r="AX309" s="15" t="s">
        <v>80</v>
      </c>
      <c r="AY309" s="171" t="s">
        <v>157</v>
      </c>
    </row>
    <row r="310" spans="1:65" s="2" customFormat="1" ht="36" x14ac:dyDescent="0.2">
      <c r="A310" s="29"/>
      <c r="B310" s="140"/>
      <c r="C310" s="141" t="s">
        <v>638</v>
      </c>
      <c r="D310" s="141" t="s">
        <v>160</v>
      </c>
      <c r="E310" s="142" t="s">
        <v>1354</v>
      </c>
      <c r="F310" s="143" t="s">
        <v>1355</v>
      </c>
      <c r="G310" s="144" t="s">
        <v>186</v>
      </c>
      <c r="H310" s="145">
        <v>70.694000000000003</v>
      </c>
      <c r="I310" s="146"/>
      <c r="J310" s="146">
        <f>ROUND(I310*H310,2)</f>
        <v>0</v>
      </c>
      <c r="K310" s="143" t="s">
        <v>164</v>
      </c>
      <c r="L310" s="30"/>
      <c r="M310" s="147" t="s">
        <v>1</v>
      </c>
      <c r="N310" s="148" t="s">
        <v>37</v>
      </c>
      <c r="O310" s="149">
        <v>0.24</v>
      </c>
      <c r="P310" s="149">
        <f>O310*H310</f>
        <v>16.966560000000001</v>
      </c>
      <c r="Q310" s="149">
        <v>0</v>
      </c>
      <c r="R310" s="149">
        <f>Q310*H310</f>
        <v>0</v>
      </c>
      <c r="S310" s="149">
        <v>0</v>
      </c>
      <c r="T310" s="150">
        <f>S310*H310</f>
        <v>0</v>
      </c>
      <c r="U310" s="29"/>
      <c r="V310" s="29"/>
      <c r="W310" s="29"/>
      <c r="X310" s="29"/>
      <c r="Y310" s="29"/>
      <c r="Z310" s="29"/>
      <c r="AA310" s="29"/>
      <c r="AB310" s="29"/>
      <c r="AC310" s="29"/>
      <c r="AD310" s="29"/>
      <c r="AE310" s="29"/>
      <c r="AR310" s="151" t="s">
        <v>165</v>
      </c>
      <c r="AT310" s="151" t="s">
        <v>160</v>
      </c>
      <c r="AU310" s="151" t="s">
        <v>82</v>
      </c>
      <c r="AY310" s="17" t="s">
        <v>157</v>
      </c>
      <c r="BE310" s="152">
        <f>IF(N310="základní",J310,0)</f>
        <v>0</v>
      </c>
      <c r="BF310" s="152">
        <f>IF(N310="snížená",J310,0)</f>
        <v>0</v>
      </c>
      <c r="BG310" s="152">
        <f>IF(N310="zákl. přenesená",J310,0)</f>
        <v>0</v>
      </c>
      <c r="BH310" s="152">
        <f>IF(N310="sníž. přenesená",J310,0)</f>
        <v>0</v>
      </c>
      <c r="BI310" s="152">
        <f>IF(N310="nulová",J310,0)</f>
        <v>0</v>
      </c>
      <c r="BJ310" s="17" t="s">
        <v>80</v>
      </c>
      <c r="BK310" s="152">
        <f>ROUND(I310*H310,2)</f>
        <v>0</v>
      </c>
      <c r="BL310" s="17" t="s">
        <v>165</v>
      </c>
      <c r="BM310" s="151" t="s">
        <v>1356</v>
      </c>
    </row>
    <row r="311" spans="1:65" s="2" customFormat="1" ht="58.5" x14ac:dyDescent="0.2">
      <c r="A311" s="29"/>
      <c r="B311" s="30"/>
      <c r="C311" s="29"/>
      <c r="D311" s="153" t="s">
        <v>167</v>
      </c>
      <c r="E311" s="29"/>
      <c r="F311" s="154" t="s">
        <v>1357</v>
      </c>
      <c r="G311" s="29"/>
      <c r="H311" s="29"/>
      <c r="I311" s="29"/>
      <c r="J311" s="29"/>
      <c r="K311" s="29"/>
      <c r="L311" s="30"/>
      <c r="M311" s="155"/>
      <c r="N311" s="156"/>
      <c r="O311" s="55"/>
      <c r="P311" s="55"/>
      <c r="Q311" s="55"/>
      <c r="R311" s="55"/>
      <c r="S311" s="55"/>
      <c r="T311" s="56"/>
      <c r="U311" s="29"/>
      <c r="V311" s="29"/>
      <c r="W311" s="29"/>
      <c r="X311" s="29"/>
      <c r="Y311" s="29"/>
      <c r="Z311" s="29"/>
      <c r="AA311" s="29"/>
      <c r="AB311" s="29"/>
      <c r="AC311" s="29"/>
      <c r="AD311" s="29"/>
      <c r="AE311" s="29"/>
      <c r="AT311" s="17" t="s">
        <v>167</v>
      </c>
      <c r="AU311" s="17" t="s">
        <v>82</v>
      </c>
    </row>
    <row r="312" spans="1:65" s="14" customFormat="1" x14ac:dyDescent="0.2">
      <c r="B312" s="163"/>
      <c r="D312" s="153" t="s">
        <v>169</v>
      </c>
      <c r="E312" s="164" t="s">
        <v>1</v>
      </c>
      <c r="F312" s="165" t="s">
        <v>1358</v>
      </c>
      <c r="H312" s="166">
        <v>21.974399999999999</v>
      </c>
      <c r="L312" s="163"/>
      <c r="M312" s="167"/>
      <c r="N312" s="168"/>
      <c r="O312" s="168"/>
      <c r="P312" s="168"/>
      <c r="Q312" s="168"/>
      <c r="R312" s="168"/>
      <c r="S312" s="168"/>
      <c r="T312" s="169"/>
      <c r="AT312" s="164" t="s">
        <v>169</v>
      </c>
      <c r="AU312" s="164" t="s">
        <v>82</v>
      </c>
      <c r="AV312" s="14" t="s">
        <v>82</v>
      </c>
      <c r="AW312" s="14" t="s">
        <v>171</v>
      </c>
      <c r="AX312" s="14" t="s">
        <v>72</v>
      </c>
      <c r="AY312" s="164" t="s">
        <v>157</v>
      </c>
    </row>
    <row r="313" spans="1:65" s="14" customFormat="1" x14ac:dyDescent="0.2">
      <c r="B313" s="163"/>
      <c r="D313" s="153" t="s">
        <v>169</v>
      </c>
      <c r="E313" s="164" t="s">
        <v>1</v>
      </c>
      <c r="F313" s="165" t="s">
        <v>1353</v>
      </c>
      <c r="H313" s="166">
        <v>48.72</v>
      </c>
      <c r="L313" s="163"/>
      <c r="M313" s="167"/>
      <c r="N313" s="168"/>
      <c r="O313" s="168"/>
      <c r="P313" s="168"/>
      <c r="Q313" s="168"/>
      <c r="R313" s="168"/>
      <c r="S313" s="168"/>
      <c r="T313" s="169"/>
      <c r="AT313" s="164" t="s">
        <v>169</v>
      </c>
      <c r="AU313" s="164" t="s">
        <v>82</v>
      </c>
      <c r="AV313" s="14" t="s">
        <v>82</v>
      </c>
      <c r="AW313" s="14" t="s">
        <v>171</v>
      </c>
      <c r="AX313" s="14" t="s">
        <v>72</v>
      </c>
      <c r="AY313" s="164" t="s">
        <v>157</v>
      </c>
    </row>
    <row r="314" spans="1:65" s="15" customFormat="1" x14ac:dyDescent="0.2">
      <c r="B314" s="170"/>
      <c r="D314" s="153" t="s">
        <v>169</v>
      </c>
      <c r="E314" s="171" t="s">
        <v>1</v>
      </c>
      <c r="F314" s="172" t="s">
        <v>175</v>
      </c>
      <c r="H314" s="173">
        <v>70.694400000000002</v>
      </c>
      <c r="L314" s="170"/>
      <c r="M314" s="174"/>
      <c r="N314" s="175"/>
      <c r="O314" s="175"/>
      <c r="P314" s="175"/>
      <c r="Q314" s="175"/>
      <c r="R314" s="175"/>
      <c r="S314" s="175"/>
      <c r="T314" s="176"/>
      <c r="AT314" s="171" t="s">
        <v>169</v>
      </c>
      <c r="AU314" s="171" t="s">
        <v>82</v>
      </c>
      <c r="AV314" s="15" t="s">
        <v>165</v>
      </c>
      <c r="AW314" s="15" t="s">
        <v>171</v>
      </c>
      <c r="AX314" s="15" t="s">
        <v>80</v>
      </c>
      <c r="AY314" s="171" t="s">
        <v>157</v>
      </c>
    </row>
    <row r="315" spans="1:65" s="2" customFormat="1" ht="48" x14ac:dyDescent="0.2">
      <c r="A315" s="29"/>
      <c r="B315" s="140"/>
      <c r="C315" s="141" t="s">
        <v>639</v>
      </c>
      <c r="D315" s="141" t="s">
        <v>160</v>
      </c>
      <c r="E315" s="142" t="s">
        <v>1359</v>
      </c>
      <c r="F315" s="143" t="s">
        <v>1360</v>
      </c>
      <c r="G315" s="144" t="s">
        <v>186</v>
      </c>
      <c r="H315" s="145">
        <v>1343.1859999999999</v>
      </c>
      <c r="I315" s="146"/>
      <c r="J315" s="146">
        <f>ROUND(I315*H315,2)</f>
        <v>0</v>
      </c>
      <c r="K315" s="143" t="s">
        <v>164</v>
      </c>
      <c r="L315" s="30"/>
      <c r="M315" s="147" t="s">
        <v>1</v>
      </c>
      <c r="N315" s="148" t="s">
        <v>37</v>
      </c>
      <c r="O315" s="149">
        <v>4.0000000000000001E-3</v>
      </c>
      <c r="P315" s="149">
        <f>O315*H315</f>
        <v>5.372744</v>
      </c>
      <c r="Q315" s="149">
        <v>0</v>
      </c>
      <c r="R315" s="149">
        <f>Q315*H315</f>
        <v>0</v>
      </c>
      <c r="S315" s="149">
        <v>0</v>
      </c>
      <c r="T315" s="150">
        <f>S315*H315</f>
        <v>0</v>
      </c>
      <c r="U315" s="29"/>
      <c r="V315" s="29"/>
      <c r="W315" s="29"/>
      <c r="X315" s="29"/>
      <c r="Y315" s="29"/>
      <c r="Z315" s="29"/>
      <c r="AA315" s="29"/>
      <c r="AB315" s="29"/>
      <c r="AC315" s="29"/>
      <c r="AD315" s="29"/>
      <c r="AE315" s="29"/>
      <c r="AR315" s="151" t="s">
        <v>165</v>
      </c>
      <c r="AT315" s="151" t="s">
        <v>160</v>
      </c>
      <c r="AU315" s="151" t="s">
        <v>82</v>
      </c>
      <c r="AY315" s="17" t="s">
        <v>157</v>
      </c>
      <c r="BE315" s="152">
        <f>IF(N315="základní",J315,0)</f>
        <v>0</v>
      </c>
      <c r="BF315" s="152">
        <f>IF(N315="snížená",J315,0)</f>
        <v>0</v>
      </c>
      <c r="BG315" s="152">
        <f>IF(N315="zákl. přenesená",J315,0)</f>
        <v>0</v>
      </c>
      <c r="BH315" s="152">
        <f>IF(N315="sníž. přenesená",J315,0)</f>
        <v>0</v>
      </c>
      <c r="BI315" s="152">
        <f>IF(N315="nulová",J315,0)</f>
        <v>0</v>
      </c>
      <c r="BJ315" s="17" t="s">
        <v>80</v>
      </c>
      <c r="BK315" s="152">
        <f>ROUND(I315*H315,2)</f>
        <v>0</v>
      </c>
      <c r="BL315" s="17" t="s">
        <v>165</v>
      </c>
      <c r="BM315" s="151" t="s">
        <v>1361</v>
      </c>
    </row>
    <row r="316" spans="1:65" s="2" customFormat="1" ht="58.5" x14ac:dyDescent="0.2">
      <c r="A316" s="29"/>
      <c r="B316" s="30"/>
      <c r="C316" s="29"/>
      <c r="D316" s="153" t="s">
        <v>167</v>
      </c>
      <c r="E316" s="29"/>
      <c r="F316" s="154" t="s">
        <v>1357</v>
      </c>
      <c r="G316" s="29"/>
      <c r="H316" s="29"/>
      <c r="I316" s="29"/>
      <c r="J316" s="29"/>
      <c r="K316" s="29"/>
      <c r="L316" s="30"/>
      <c r="M316" s="155"/>
      <c r="N316" s="156"/>
      <c r="O316" s="55"/>
      <c r="P316" s="55"/>
      <c r="Q316" s="55"/>
      <c r="R316" s="55"/>
      <c r="S316" s="55"/>
      <c r="T316" s="56"/>
      <c r="U316" s="29"/>
      <c r="V316" s="29"/>
      <c r="W316" s="29"/>
      <c r="X316" s="29"/>
      <c r="Y316" s="29"/>
      <c r="Z316" s="29"/>
      <c r="AA316" s="29"/>
      <c r="AB316" s="29"/>
      <c r="AC316" s="29"/>
      <c r="AD316" s="29"/>
      <c r="AE316" s="29"/>
      <c r="AT316" s="17" t="s">
        <v>167</v>
      </c>
      <c r="AU316" s="17" t="s">
        <v>82</v>
      </c>
    </row>
    <row r="317" spans="1:65" s="14" customFormat="1" x14ac:dyDescent="0.2">
      <c r="B317" s="163"/>
      <c r="D317" s="153" t="s">
        <v>169</v>
      </c>
      <c r="E317" s="164" t="s">
        <v>1</v>
      </c>
      <c r="F317" s="165" t="s">
        <v>1362</v>
      </c>
      <c r="H317" s="166">
        <v>1343.1859999999999</v>
      </c>
      <c r="L317" s="163"/>
      <c r="M317" s="167"/>
      <c r="N317" s="168"/>
      <c r="O317" s="168"/>
      <c r="P317" s="168"/>
      <c r="Q317" s="168"/>
      <c r="R317" s="168"/>
      <c r="S317" s="168"/>
      <c r="T317" s="169"/>
      <c r="AT317" s="164" t="s">
        <v>169</v>
      </c>
      <c r="AU317" s="164" t="s">
        <v>82</v>
      </c>
      <c r="AV317" s="14" t="s">
        <v>82</v>
      </c>
      <c r="AW317" s="14" t="s">
        <v>171</v>
      </c>
      <c r="AX317" s="14" t="s">
        <v>80</v>
      </c>
      <c r="AY317" s="164" t="s">
        <v>157</v>
      </c>
    </row>
    <row r="318" spans="1:65" s="2" customFormat="1" ht="24" x14ac:dyDescent="0.2">
      <c r="A318" s="29"/>
      <c r="B318" s="140"/>
      <c r="C318" s="141" t="s">
        <v>655</v>
      </c>
      <c r="D318" s="141" t="s">
        <v>160</v>
      </c>
      <c r="E318" s="142" t="s">
        <v>1363</v>
      </c>
      <c r="F318" s="143" t="s">
        <v>1364</v>
      </c>
      <c r="G318" s="144" t="s">
        <v>186</v>
      </c>
      <c r="H318" s="145">
        <v>70.694000000000003</v>
      </c>
      <c r="I318" s="146"/>
      <c r="J318" s="146">
        <f>ROUND(I318*H318,2)</f>
        <v>0</v>
      </c>
      <c r="K318" s="143" t="s">
        <v>164</v>
      </c>
      <c r="L318" s="30"/>
      <c r="M318" s="147" t="s">
        <v>1</v>
      </c>
      <c r="N318" s="148" t="s">
        <v>37</v>
      </c>
      <c r="O318" s="149">
        <v>0.16400000000000001</v>
      </c>
      <c r="P318" s="149">
        <f>O318*H318</f>
        <v>11.593816</v>
      </c>
      <c r="Q318" s="149">
        <v>0</v>
      </c>
      <c r="R318" s="149">
        <f>Q318*H318</f>
        <v>0</v>
      </c>
      <c r="S318" s="149">
        <v>0</v>
      </c>
      <c r="T318" s="150">
        <f>S318*H318</f>
        <v>0</v>
      </c>
      <c r="U318" s="29"/>
      <c r="V318" s="29"/>
      <c r="W318" s="29"/>
      <c r="X318" s="29"/>
      <c r="Y318" s="29"/>
      <c r="Z318" s="29"/>
      <c r="AA318" s="29"/>
      <c r="AB318" s="29"/>
      <c r="AC318" s="29"/>
      <c r="AD318" s="29"/>
      <c r="AE318" s="29"/>
      <c r="AR318" s="151" t="s">
        <v>165</v>
      </c>
      <c r="AT318" s="151" t="s">
        <v>160</v>
      </c>
      <c r="AU318" s="151" t="s">
        <v>82</v>
      </c>
      <c r="AY318" s="17" t="s">
        <v>157</v>
      </c>
      <c r="BE318" s="152">
        <f>IF(N318="základní",J318,0)</f>
        <v>0</v>
      </c>
      <c r="BF318" s="152">
        <f>IF(N318="snížená",J318,0)</f>
        <v>0</v>
      </c>
      <c r="BG318" s="152">
        <f>IF(N318="zákl. přenesená",J318,0)</f>
        <v>0</v>
      </c>
      <c r="BH318" s="152">
        <f>IF(N318="sníž. přenesená",J318,0)</f>
        <v>0</v>
      </c>
      <c r="BI318" s="152">
        <f>IF(N318="nulová",J318,0)</f>
        <v>0</v>
      </c>
      <c r="BJ318" s="17" t="s">
        <v>80</v>
      </c>
      <c r="BK318" s="152">
        <f>ROUND(I318*H318,2)</f>
        <v>0</v>
      </c>
      <c r="BL318" s="17" t="s">
        <v>165</v>
      </c>
      <c r="BM318" s="151" t="s">
        <v>1365</v>
      </c>
    </row>
    <row r="319" spans="1:65" s="14" customFormat="1" x14ac:dyDescent="0.2">
      <c r="B319" s="163"/>
      <c r="D319" s="153" t="s">
        <v>169</v>
      </c>
      <c r="E319" s="164" t="s">
        <v>1</v>
      </c>
      <c r="F319" s="165" t="s">
        <v>1358</v>
      </c>
      <c r="H319" s="166">
        <v>21.974399999999999</v>
      </c>
      <c r="L319" s="163"/>
      <c r="M319" s="167"/>
      <c r="N319" s="168"/>
      <c r="O319" s="168"/>
      <c r="P319" s="168"/>
      <c r="Q319" s="168"/>
      <c r="R319" s="168"/>
      <c r="S319" s="168"/>
      <c r="T319" s="169"/>
      <c r="AT319" s="164" t="s">
        <v>169</v>
      </c>
      <c r="AU319" s="164" t="s">
        <v>82</v>
      </c>
      <c r="AV319" s="14" t="s">
        <v>82</v>
      </c>
      <c r="AW319" s="14" t="s">
        <v>171</v>
      </c>
      <c r="AX319" s="14" t="s">
        <v>72</v>
      </c>
      <c r="AY319" s="164" t="s">
        <v>157</v>
      </c>
    </row>
    <row r="320" spans="1:65" s="14" customFormat="1" x14ac:dyDescent="0.2">
      <c r="B320" s="163"/>
      <c r="D320" s="153" t="s">
        <v>169</v>
      </c>
      <c r="E320" s="164" t="s">
        <v>1</v>
      </c>
      <c r="F320" s="165" t="s">
        <v>1353</v>
      </c>
      <c r="H320" s="166">
        <v>48.72</v>
      </c>
      <c r="L320" s="163"/>
      <c r="M320" s="167"/>
      <c r="N320" s="168"/>
      <c r="O320" s="168"/>
      <c r="P320" s="168"/>
      <c r="Q320" s="168"/>
      <c r="R320" s="168"/>
      <c r="S320" s="168"/>
      <c r="T320" s="169"/>
      <c r="AT320" s="164" t="s">
        <v>169</v>
      </c>
      <c r="AU320" s="164" t="s">
        <v>82</v>
      </c>
      <c r="AV320" s="14" t="s">
        <v>82</v>
      </c>
      <c r="AW320" s="14" t="s">
        <v>171</v>
      </c>
      <c r="AX320" s="14" t="s">
        <v>72</v>
      </c>
      <c r="AY320" s="164" t="s">
        <v>157</v>
      </c>
    </row>
    <row r="321" spans="1:65" s="15" customFormat="1" x14ac:dyDescent="0.2">
      <c r="B321" s="170"/>
      <c r="D321" s="153" t="s">
        <v>169</v>
      </c>
      <c r="E321" s="171" t="s">
        <v>1</v>
      </c>
      <c r="F321" s="172" t="s">
        <v>175</v>
      </c>
      <c r="H321" s="173">
        <v>70.694400000000002</v>
      </c>
      <c r="L321" s="170"/>
      <c r="M321" s="174"/>
      <c r="N321" s="175"/>
      <c r="O321" s="175"/>
      <c r="P321" s="175"/>
      <c r="Q321" s="175"/>
      <c r="R321" s="175"/>
      <c r="S321" s="175"/>
      <c r="T321" s="176"/>
      <c r="AT321" s="171" t="s">
        <v>169</v>
      </c>
      <c r="AU321" s="171" t="s">
        <v>82</v>
      </c>
      <c r="AV321" s="15" t="s">
        <v>165</v>
      </c>
      <c r="AW321" s="15" t="s">
        <v>171</v>
      </c>
      <c r="AX321" s="15" t="s">
        <v>80</v>
      </c>
      <c r="AY321" s="171" t="s">
        <v>157</v>
      </c>
    </row>
    <row r="322" spans="1:65" s="12" customFormat="1" ht="22.9" customHeight="1" x14ac:dyDescent="0.2">
      <c r="B322" s="128"/>
      <c r="D322" s="129" t="s">
        <v>71</v>
      </c>
      <c r="E322" s="138" t="s">
        <v>1366</v>
      </c>
      <c r="F322" s="138" t="s">
        <v>1367</v>
      </c>
      <c r="J322" s="139">
        <f>BK322</f>
        <v>0</v>
      </c>
      <c r="L322" s="128"/>
      <c r="M322" s="132"/>
      <c r="N322" s="133"/>
      <c r="O322" s="133"/>
      <c r="P322" s="134">
        <f>SUM(P323:P325)</f>
        <v>24.348383999999999</v>
      </c>
      <c r="Q322" s="133"/>
      <c r="R322" s="134">
        <f>SUM(R323:R325)</f>
        <v>0</v>
      </c>
      <c r="S322" s="133"/>
      <c r="T322" s="135">
        <f>SUM(T323:T325)</f>
        <v>0</v>
      </c>
      <c r="AR322" s="129" t="s">
        <v>80</v>
      </c>
      <c r="AT322" s="136" t="s">
        <v>71</v>
      </c>
      <c r="AU322" s="136" t="s">
        <v>80</v>
      </c>
      <c r="AY322" s="129" t="s">
        <v>157</v>
      </c>
      <c r="BK322" s="137">
        <f>SUM(BK323:BK325)</f>
        <v>0</v>
      </c>
    </row>
    <row r="323" spans="1:65" s="2" customFormat="1" ht="44.25" customHeight="1" x14ac:dyDescent="0.2">
      <c r="A323" s="29"/>
      <c r="B323" s="140"/>
      <c r="C323" s="141" t="s">
        <v>660</v>
      </c>
      <c r="D323" s="141" t="s">
        <v>160</v>
      </c>
      <c r="E323" s="142" t="s">
        <v>1368</v>
      </c>
      <c r="F323" s="143" t="s">
        <v>1369</v>
      </c>
      <c r="G323" s="144" t="s">
        <v>186</v>
      </c>
      <c r="H323" s="145">
        <v>56.362000000000002</v>
      </c>
      <c r="I323" s="146"/>
      <c r="J323" s="146">
        <f>ROUND(I323*H323,2)</f>
        <v>0</v>
      </c>
      <c r="K323" s="143" t="s">
        <v>164</v>
      </c>
      <c r="L323" s="30"/>
      <c r="M323" s="147" t="s">
        <v>1</v>
      </c>
      <c r="N323" s="148" t="s">
        <v>37</v>
      </c>
      <c r="O323" s="149">
        <v>0.432</v>
      </c>
      <c r="P323" s="149">
        <f>O323*H323</f>
        <v>24.348383999999999</v>
      </c>
      <c r="Q323" s="149">
        <v>0</v>
      </c>
      <c r="R323" s="149">
        <f>Q323*H323</f>
        <v>0</v>
      </c>
      <c r="S323" s="149">
        <v>0</v>
      </c>
      <c r="T323" s="150">
        <f>S323*H323</f>
        <v>0</v>
      </c>
      <c r="U323" s="29"/>
      <c r="V323" s="29"/>
      <c r="W323" s="29"/>
      <c r="X323" s="29"/>
      <c r="Y323" s="29"/>
      <c r="Z323" s="29"/>
      <c r="AA323" s="29"/>
      <c r="AB323" s="29"/>
      <c r="AC323" s="29"/>
      <c r="AD323" s="29"/>
      <c r="AE323" s="29"/>
      <c r="AR323" s="151" t="s">
        <v>165</v>
      </c>
      <c r="AT323" s="151" t="s">
        <v>160</v>
      </c>
      <c r="AU323" s="151" t="s">
        <v>82</v>
      </c>
      <c r="AY323" s="17" t="s">
        <v>157</v>
      </c>
      <c r="BE323" s="152">
        <f>IF(N323="základní",J323,0)</f>
        <v>0</v>
      </c>
      <c r="BF323" s="152">
        <f>IF(N323="snížená",J323,0)</f>
        <v>0</v>
      </c>
      <c r="BG323" s="152">
        <f>IF(N323="zákl. přenesená",J323,0)</f>
        <v>0</v>
      </c>
      <c r="BH323" s="152">
        <f>IF(N323="sníž. přenesená",J323,0)</f>
        <v>0</v>
      </c>
      <c r="BI323" s="152">
        <f>IF(N323="nulová",J323,0)</f>
        <v>0</v>
      </c>
      <c r="BJ323" s="17" t="s">
        <v>80</v>
      </c>
      <c r="BK323" s="152">
        <f>ROUND(I323*H323,2)</f>
        <v>0</v>
      </c>
      <c r="BL323" s="17" t="s">
        <v>165</v>
      </c>
      <c r="BM323" s="151" t="s">
        <v>1370</v>
      </c>
    </row>
    <row r="324" spans="1:65" s="2" customFormat="1" ht="58.5" x14ac:dyDescent="0.2">
      <c r="A324" s="29"/>
      <c r="B324" s="30"/>
      <c r="C324" s="29"/>
      <c r="D324" s="153" t="s">
        <v>167</v>
      </c>
      <c r="E324" s="29"/>
      <c r="F324" s="154" t="s">
        <v>1371</v>
      </c>
      <c r="G324" s="29"/>
      <c r="H324" s="29"/>
      <c r="I324" s="29"/>
      <c r="J324" s="29"/>
      <c r="K324" s="29"/>
      <c r="L324" s="30"/>
      <c r="M324" s="155"/>
      <c r="N324" s="156"/>
      <c r="O324" s="55"/>
      <c r="P324" s="55"/>
      <c r="Q324" s="55"/>
      <c r="R324" s="55"/>
      <c r="S324" s="55"/>
      <c r="T324" s="56"/>
      <c r="U324" s="29"/>
      <c r="V324" s="29"/>
      <c r="W324" s="29"/>
      <c r="X324" s="29"/>
      <c r="Y324" s="29"/>
      <c r="Z324" s="29"/>
      <c r="AA324" s="29"/>
      <c r="AB324" s="29"/>
      <c r="AC324" s="29"/>
      <c r="AD324" s="29"/>
      <c r="AE324" s="29"/>
      <c r="AT324" s="17" t="s">
        <v>167</v>
      </c>
      <c r="AU324" s="17" t="s">
        <v>82</v>
      </c>
    </row>
    <row r="325" spans="1:65" s="14" customFormat="1" ht="22.5" x14ac:dyDescent="0.2">
      <c r="B325" s="163"/>
      <c r="D325" s="153" t="s">
        <v>169</v>
      </c>
      <c r="E325" s="164" t="s">
        <v>1</v>
      </c>
      <c r="F325" s="165" t="s">
        <v>1372</v>
      </c>
      <c r="H325" s="166">
        <v>56.361600000000003</v>
      </c>
      <c r="L325" s="163"/>
      <c r="M325" s="167"/>
      <c r="N325" s="168"/>
      <c r="O325" s="168"/>
      <c r="P325" s="168"/>
      <c r="Q325" s="168"/>
      <c r="R325" s="168"/>
      <c r="S325" s="168"/>
      <c r="T325" s="169"/>
      <c r="AT325" s="164" t="s">
        <v>169</v>
      </c>
      <c r="AU325" s="164" t="s">
        <v>82</v>
      </c>
      <c r="AV325" s="14" t="s">
        <v>82</v>
      </c>
      <c r="AW325" s="14" t="s">
        <v>171</v>
      </c>
      <c r="AX325" s="14" t="s">
        <v>80</v>
      </c>
      <c r="AY325" s="164" t="s">
        <v>157</v>
      </c>
    </row>
    <row r="326" spans="1:65" s="12" customFormat="1" ht="25.9" customHeight="1" x14ac:dyDescent="0.2">
      <c r="B326" s="128"/>
      <c r="D326" s="129" t="s">
        <v>71</v>
      </c>
      <c r="E326" s="130" t="s">
        <v>1373</v>
      </c>
      <c r="F326" s="130" t="s">
        <v>1374</v>
      </c>
      <c r="J326" s="131">
        <f>BK326</f>
        <v>0</v>
      </c>
      <c r="L326" s="128"/>
      <c r="M326" s="132"/>
      <c r="N326" s="133"/>
      <c r="O326" s="133"/>
      <c r="P326" s="134">
        <f>P327</f>
        <v>4.7798999999999996</v>
      </c>
      <c r="Q326" s="133"/>
      <c r="R326" s="134">
        <f>R327</f>
        <v>3.4000000000000002E-2</v>
      </c>
      <c r="S326" s="133"/>
      <c r="T326" s="135">
        <f>T327</f>
        <v>0</v>
      </c>
      <c r="AR326" s="129" t="s">
        <v>82</v>
      </c>
      <c r="AT326" s="136" t="s">
        <v>71</v>
      </c>
      <c r="AU326" s="136" t="s">
        <v>72</v>
      </c>
      <c r="AY326" s="129" t="s">
        <v>157</v>
      </c>
      <c r="BK326" s="137">
        <f>BK327</f>
        <v>0</v>
      </c>
    </row>
    <row r="327" spans="1:65" s="12" customFormat="1" ht="22.9" customHeight="1" x14ac:dyDescent="0.2">
      <c r="B327" s="128"/>
      <c r="D327" s="129" t="s">
        <v>71</v>
      </c>
      <c r="E327" s="138" t="s">
        <v>1375</v>
      </c>
      <c r="F327" s="138" t="s">
        <v>1376</v>
      </c>
      <c r="J327" s="139">
        <f>BK327</f>
        <v>0</v>
      </c>
      <c r="L327" s="128"/>
      <c r="M327" s="132"/>
      <c r="N327" s="133"/>
      <c r="O327" s="133"/>
      <c r="P327" s="134">
        <f>SUM(P328:P339)</f>
        <v>4.7798999999999996</v>
      </c>
      <c r="Q327" s="133"/>
      <c r="R327" s="134">
        <f>SUM(R328:R339)</f>
        <v>3.4000000000000002E-2</v>
      </c>
      <c r="S327" s="133"/>
      <c r="T327" s="135">
        <f>SUM(T328:T339)</f>
        <v>0</v>
      </c>
      <c r="AR327" s="129" t="s">
        <v>82</v>
      </c>
      <c r="AT327" s="136" t="s">
        <v>71</v>
      </c>
      <c r="AU327" s="136" t="s">
        <v>80</v>
      </c>
      <c r="AY327" s="129" t="s">
        <v>157</v>
      </c>
      <c r="BK327" s="137">
        <f>SUM(BK328:BK339)</f>
        <v>0</v>
      </c>
    </row>
    <row r="328" spans="1:65" s="2" customFormat="1" ht="33" customHeight="1" x14ac:dyDescent="0.2">
      <c r="A328" s="29"/>
      <c r="B328" s="140"/>
      <c r="C328" s="141" t="s">
        <v>661</v>
      </c>
      <c r="D328" s="141" t="s">
        <v>160</v>
      </c>
      <c r="E328" s="142" t="s">
        <v>1377</v>
      </c>
      <c r="F328" s="143" t="s">
        <v>1378</v>
      </c>
      <c r="G328" s="144" t="s">
        <v>195</v>
      </c>
      <c r="H328" s="145">
        <v>42.3</v>
      </c>
      <c r="I328" s="146"/>
      <c r="J328" s="146">
        <f>ROUND(I328*H328,2)</f>
        <v>0</v>
      </c>
      <c r="K328" s="143" t="s">
        <v>1</v>
      </c>
      <c r="L328" s="30"/>
      <c r="M328" s="147" t="s">
        <v>1</v>
      </c>
      <c r="N328" s="148" t="s">
        <v>37</v>
      </c>
      <c r="O328" s="149">
        <v>5.3999999999999999E-2</v>
      </c>
      <c r="P328" s="149">
        <f>O328*H328</f>
        <v>2.2841999999999998</v>
      </c>
      <c r="Q328" s="149">
        <v>0</v>
      </c>
      <c r="R328" s="149">
        <f>Q328*H328</f>
        <v>0</v>
      </c>
      <c r="S328" s="149">
        <v>0</v>
      </c>
      <c r="T328" s="150">
        <f>S328*H328</f>
        <v>0</v>
      </c>
      <c r="U328" s="29"/>
      <c r="V328" s="29"/>
      <c r="W328" s="29"/>
      <c r="X328" s="29"/>
      <c r="Y328" s="29"/>
      <c r="Z328" s="29"/>
      <c r="AA328" s="29"/>
      <c r="AB328" s="29"/>
      <c r="AC328" s="29"/>
      <c r="AD328" s="29"/>
      <c r="AE328" s="29"/>
      <c r="AR328" s="151" t="s">
        <v>262</v>
      </c>
      <c r="AT328" s="151" t="s">
        <v>160</v>
      </c>
      <c r="AU328" s="151" t="s">
        <v>82</v>
      </c>
      <c r="AY328" s="17" t="s">
        <v>157</v>
      </c>
      <c r="BE328" s="152">
        <f>IF(N328="základní",J328,0)</f>
        <v>0</v>
      </c>
      <c r="BF328" s="152">
        <f>IF(N328="snížená",J328,0)</f>
        <v>0</v>
      </c>
      <c r="BG328" s="152">
        <f>IF(N328="zákl. přenesená",J328,0)</f>
        <v>0</v>
      </c>
      <c r="BH328" s="152">
        <f>IF(N328="sníž. přenesená",J328,0)</f>
        <v>0</v>
      </c>
      <c r="BI328" s="152">
        <f>IF(N328="nulová",J328,0)</f>
        <v>0</v>
      </c>
      <c r="BJ328" s="17" t="s">
        <v>80</v>
      </c>
      <c r="BK328" s="152">
        <f>ROUND(I328*H328,2)</f>
        <v>0</v>
      </c>
      <c r="BL328" s="17" t="s">
        <v>262</v>
      </c>
      <c r="BM328" s="151" t="s">
        <v>1379</v>
      </c>
    </row>
    <row r="329" spans="1:65" s="2" customFormat="1" ht="29.25" x14ac:dyDescent="0.2">
      <c r="A329" s="29"/>
      <c r="B329" s="30"/>
      <c r="C329" s="29"/>
      <c r="D329" s="153" t="s">
        <v>167</v>
      </c>
      <c r="E329" s="29"/>
      <c r="F329" s="154" t="s">
        <v>1380</v>
      </c>
      <c r="G329" s="29"/>
      <c r="H329" s="29"/>
      <c r="I329" s="29"/>
      <c r="J329" s="29"/>
      <c r="K329" s="29"/>
      <c r="L329" s="30"/>
      <c r="M329" s="155"/>
      <c r="N329" s="156"/>
      <c r="O329" s="55"/>
      <c r="P329" s="55"/>
      <c r="Q329" s="55"/>
      <c r="R329" s="55"/>
      <c r="S329" s="55"/>
      <c r="T329" s="56"/>
      <c r="U329" s="29"/>
      <c r="V329" s="29"/>
      <c r="W329" s="29"/>
      <c r="X329" s="29"/>
      <c r="Y329" s="29"/>
      <c r="Z329" s="29"/>
      <c r="AA329" s="29"/>
      <c r="AB329" s="29"/>
      <c r="AC329" s="29"/>
      <c r="AD329" s="29"/>
      <c r="AE329" s="29"/>
      <c r="AT329" s="17" t="s">
        <v>167</v>
      </c>
      <c r="AU329" s="17" t="s">
        <v>82</v>
      </c>
    </row>
    <row r="330" spans="1:65" s="14" customFormat="1" x14ac:dyDescent="0.2">
      <c r="B330" s="163"/>
      <c r="D330" s="153" t="s">
        <v>169</v>
      </c>
      <c r="E330" s="164" t="s">
        <v>1</v>
      </c>
      <c r="F330" s="165" t="s">
        <v>1381</v>
      </c>
      <c r="H330" s="166">
        <v>42.3</v>
      </c>
      <c r="L330" s="163"/>
      <c r="M330" s="167"/>
      <c r="N330" s="168"/>
      <c r="O330" s="168"/>
      <c r="P330" s="168"/>
      <c r="Q330" s="168"/>
      <c r="R330" s="168"/>
      <c r="S330" s="168"/>
      <c r="T330" s="169"/>
      <c r="AT330" s="164" t="s">
        <v>169</v>
      </c>
      <c r="AU330" s="164" t="s">
        <v>82</v>
      </c>
      <c r="AV330" s="14" t="s">
        <v>82</v>
      </c>
      <c r="AW330" s="14" t="s">
        <v>171</v>
      </c>
      <c r="AX330" s="14" t="s">
        <v>80</v>
      </c>
      <c r="AY330" s="164" t="s">
        <v>157</v>
      </c>
    </row>
    <row r="331" spans="1:65" s="2" customFormat="1" ht="16.5" customHeight="1" x14ac:dyDescent="0.2">
      <c r="A331" s="29"/>
      <c r="B331" s="140"/>
      <c r="C331" s="177" t="s">
        <v>663</v>
      </c>
      <c r="D331" s="177" t="s">
        <v>183</v>
      </c>
      <c r="E331" s="178" t="s">
        <v>1382</v>
      </c>
      <c r="F331" s="179" t="s">
        <v>1383</v>
      </c>
      <c r="G331" s="180" t="s">
        <v>186</v>
      </c>
      <c r="H331" s="181">
        <v>1.4999999999999999E-2</v>
      </c>
      <c r="I331" s="182"/>
      <c r="J331" s="182">
        <f>ROUND(I331*H331,2)</f>
        <v>0</v>
      </c>
      <c r="K331" s="179" t="s">
        <v>1</v>
      </c>
      <c r="L331" s="183"/>
      <c r="M331" s="184" t="s">
        <v>1</v>
      </c>
      <c r="N331" s="185" t="s">
        <v>37</v>
      </c>
      <c r="O331" s="149">
        <v>0</v>
      </c>
      <c r="P331" s="149">
        <f>O331*H331</f>
        <v>0</v>
      </c>
      <c r="Q331" s="149">
        <v>1</v>
      </c>
      <c r="R331" s="149">
        <f>Q331*H331</f>
        <v>1.4999999999999999E-2</v>
      </c>
      <c r="S331" s="149">
        <v>0</v>
      </c>
      <c r="T331" s="150">
        <f>S331*H331</f>
        <v>0</v>
      </c>
      <c r="U331" s="29"/>
      <c r="V331" s="29"/>
      <c r="W331" s="29"/>
      <c r="X331" s="29"/>
      <c r="Y331" s="29"/>
      <c r="Z331" s="29"/>
      <c r="AA331" s="29"/>
      <c r="AB331" s="29"/>
      <c r="AC331" s="29"/>
      <c r="AD331" s="29"/>
      <c r="AE331" s="29"/>
      <c r="AR331" s="151" t="s">
        <v>396</v>
      </c>
      <c r="AT331" s="151" t="s">
        <v>183</v>
      </c>
      <c r="AU331" s="151" t="s">
        <v>82</v>
      </c>
      <c r="AY331" s="17" t="s">
        <v>157</v>
      </c>
      <c r="BE331" s="152">
        <f>IF(N331="základní",J331,0)</f>
        <v>0</v>
      </c>
      <c r="BF331" s="152">
        <f>IF(N331="snížená",J331,0)</f>
        <v>0</v>
      </c>
      <c r="BG331" s="152">
        <f>IF(N331="zákl. přenesená",J331,0)</f>
        <v>0</v>
      </c>
      <c r="BH331" s="152">
        <f>IF(N331="sníž. přenesená",J331,0)</f>
        <v>0</v>
      </c>
      <c r="BI331" s="152">
        <f>IF(N331="nulová",J331,0)</f>
        <v>0</v>
      </c>
      <c r="BJ331" s="17" t="s">
        <v>80</v>
      </c>
      <c r="BK331" s="152">
        <f>ROUND(I331*H331,2)</f>
        <v>0</v>
      </c>
      <c r="BL331" s="17" t="s">
        <v>262</v>
      </c>
      <c r="BM331" s="151" t="s">
        <v>1384</v>
      </c>
    </row>
    <row r="332" spans="1:65" s="2" customFormat="1" ht="19.5" x14ac:dyDescent="0.2">
      <c r="A332" s="29"/>
      <c r="B332" s="30"/>
      <c r="C332" s="29"/>
      <c r="D332" s="153" t="s">
        <v>979</v>
      </c>
      <c r="E332" s="29"/>
      <c r="F332" s="154" t="s">
        <v>1385</v>
      </c>
      <c r="G332" s="29"/>
      <c r="H332" s="29"/>
      <c r="I332" s="29"/>
      <c r="J332" s="29"/>
      <c r="K332" s="29"/>
      <c r="L332" s="30"/>
      <c r="M332" s="155"/>
      <c r="N332" s="156"/>
      <c r="O332" s="55"/>
      <c r="P332" s="55"/>
      <c r="Q332" s="55"/>
      <c r="R332" s="55"/>
      <c r="S332" s="55"/>
      <c r="T332" s="56"/>
      <c r="U332" s="29"/>
      <c r="V332" s="29"/>
      <c r="W332" s="29"/>
      <c r="X332" s="29"/>
      <c r="Y332" s="29"/>
      <c r="Z332" s="29"/>
      <c r="AA332" s="29"/>
      <c r="AB332" s="29"/>
      <c r="AC332" s="29"/>
      <c r="AD332" s="29"/>
      <c r="AE332" s="29"/>
      <c r="AT332" s="17" t="s">
        <v>979</v>
      </c>
      <c r="AU332" s="17" t="s">
        <v>82</v>
      </c>
    </row>
    <row r="333" spans="1:65" s="14" customFormat="1" x14ac:dyDescent="0.2">
      <c r="B333" s="163"/>
      <c r="D333" s="153" t="s">
        <v>169</v>
      </c>
      <c r="F333" s="165" t="s">
        <v>1386</v>
      </c>
      <c r="H333" s="166">
        <v>1.4999999999999999E-2</v>
      </c>
      <c r="L333" s="163"/>
      <c r="M333" s="167"/>
      <c r="N333" s="168"/>
      <c r="O333" s="168"/>
      <c r="P333" s="168"/>
      <c r="Q333" s="168"/>
      <c r="R333" s="168"/>
      <c r="S333" s="168"/>
      <c r="T333" s="169"/>
      <c r="AT333" s="164" t="s">
        <v>169</v>
      </c>
      <c r="AU333" s="164" t="s">
        <v>82</v>
      </c>
      <c r="AV333" s="14" t="s">
        <v>82</v>
      </c>
      <c r="AW333" s="14" t="s">
        <v>3</v>
      </c>
      <c r="AX333" s="14" t="s">
        <v>80</v>
      </c>
      <c r="AY333" s="164" t="s">
        <v>157</v>
      </c>
    </row>
    <row r="334" spans="1:65" s="2" customFormat="1" ht="36" x14ac:dyDescent="0.2">
      <c r="A334" s="29"/>
      <c r="B334" s="140"/>
      <c r="C334" s="141" t="s">
        <v>665</v>
      </c>
      <c r="D334" s="141" t="s">
        <v>160</v>
      </c>
      <c r="E334" s="142" t="s">
        <v>1387</v>
      </c>
      <c r="F334" s="143" t="s">
        <v>1388</v>
      </c>
      <c r="G334" s="144" t="s">
        <v>195</v>
      </c>
      <c r="H334" s="145">
        <v>42.3</v>
      </c>
      <c r="I334" s="146"/>
      <c r="J334" s="146">
        <f>ROUND(I334*H334,2)</f>
        <v>0</v>
      </c>
      <c r="K334" s="143" t="s">
        <v>164</v>
      </c>
      <c r="L334" s="30"/>
      <c r="M334" s="147" t="s">
        <v>1</v>
      </c>
      <c r="N334" s="148" t="s">
        <v>37</v>
      </c>
      <c r="O334" s="149">
        <v>5.8999999999999997E-2</v>
      </c>
      <c r="P334" s="149">
        <f>O334*H334</f>
        <v>2.4956999999999998</v>
      </c>
      <c r="Q334" s="149">
        <v>0</v>
      </c>
      <c r="R334" s="149">
        <f>Q334*H334</f>
        <v>0</v>
      </c>
      <c r="S334" s="149">
        <v>0</v>
      </c>
      <c r="T334" s="150">
        <f>S334*H334</f>
        <v>0</v>
      </c>
      <c r="U334" s="29"/>
      <c r="V334" s="29"/>
      <c r="W334" s="29"/>
      <c r="X334" s="29"/>
      <c r="Y334" s="29"/>
      <c r="Z334" s="29"/>
      <c r="AA334" s="29"/>
      <c r="AB334" s="29"/>
      <c r="AC334" s="29"/>
      <c r="AD334" s="29"/>
      <c r="AE334" s="29"/>
      <c r="AR334" s="151" t="s">
        <v>165</v>
      </c>
      <c r="AT334" s="151" t="s">
        <v>160</v>
      </c>
      <c r="AU334" s="151" t="s">
        <v>82</v>
      </c>
      <c r="AY334" s="17" t="s">
        <v>157</v>
      </c>
      <c r="BE334" s="152">
        <f>IF(N334="základní",J334,0)</f>
        <v>0</v>
      </c>
      <c r="BF334" s="152">
        <f>IF(N334="snížená",J334,0)</f>
        <v>0</v>
      </c>
      <c r="BG334" s="152">
        <f>IF(N334="zákl. přenesená",J334,0)</f>
        <v>0</v>
      </c>
      <c r="BH334" s="152">
        <f>IF(N334="sníž. přenesená",J334,0)</f>
        <v>0</v>
      </c>
      <c r="BI334" s="152">
        <f>IF(N334="nulová",J334,0)</f>
        <v>0</v>
      </c>
      <c r="BJ334" s="17" t="s">
        <v>80</v>
      </c>
      <c r="BK334" s="152">
        <f>ROUND(I334*H334,2)</f>
        <v>0</v>
      </c>
      <c r="BL334" s="17" t="s">
        <v>165</v>
      </c>
      <c r="BM334" s="151" t="s">
        <v>1389</v>
      </c>
    </row>
    <row r="335" spans="1:65" s="2" customFormat="1" ht="29.25" x14ac:dyDescent="0.2">
      <c r="A335" s="29"/>
      <c r="B335" s="30"/>
      <c r="C335" s="29"/>
      <c r="D335" s="153" t="s">
        <v>167</v>
      </c>
      <c r="E335" s="29"/>
      <c r="F335" s="154" t="s">
        <v>1380</v>
      </c>
      <c r="G335" s="29"/>
      <c r="H335" s="29"/>
      <c r="I335" s="29"/>
      <c r="J335" s="29"/>
      <c r="K335" s="29"/>
      <c r="L335" s="30"/>
      <c r="M335" s="155"/>
      <c r="N335" s="156"/>
      <c r="O335" s="55"/>
      <c r="P335" s="55"/>
      <c r="Q335" s="55"/>
      <c r="R335" s="55"/>
      <c r="S335" s="55"/>
      <c r="T335" s="56"/>
      <c r="U335" s="29"/>
      <c r="V335" s="29"/>
      <c r="W335" s="29"/>
      <c r="X335" s="29"/>
      <c r="Y335" s="29"/>
      <c r="Z335" s="29"/>
      <c r="AA335" s="29"/>
      <c r="AB335" s="29"/>
      <c r="AC335" s="29"/>
      <c r="AD335" s="29"/>
      <c r="AE335" s="29"/>
      <c r="AT335" s="17" t="s">
        <v>167</v>
      </c>
      <c r="AU335" s="17" t="s">
        <v>82</v>
      </c>
    </row>
    <row r="336" spans="1:65" s="14" customFormat="1" x14ac:dyDescent="0.2">
      <c r="B336" s="163"/>
      <c r="D336" s="153" t="s">
        <v>169</v>
      </c>
      <c r="E336" s="164" t="s">
        <v>1</v>
      </c>
      <c r="F336" s="165" t="s">
        <v>1381</v>
      </c>
      <c r="H336" s="166">
        <v>42.3</v>
      </c>
      <c r="L336" s="163"/>
      <c r="M336" s="167"/>
      <c r="N336" s="168"/>
      <c r="O336" s="168"/>
      <c r="P336" s="168"/>
      <c r="Q336" s="168"/>
      <c r="R336" s="168"/>
      <c r="S336" s="168"/>
      <c r="T336" s="169"/>
      <c r="AT336" s="164" t="s">
        <v>169</v>
      </c>
      <c r="AU336" s="164" t="s">
        <v>82</v>
      </c>
      <c r="AV336" s="14" t="s">
        <v>82</v>
      </c>
      <c r="AW336" s="14" t="s">
        <v>171</v>
      </c>
      <c r="AX336" s="14" t="s">
        <v>80</v>
      </c>
      <c r="AY336" s="164" t="s">
        <v>157</v>
      </c>
    </row>
    <row r="337" spans="1:65" s="2" customFormat="1" ht="16.5" customHeight="1" x14ac:dyDescent="0.2">
      <c r="A337" s="29"/>
      <c r="B337" s="140"/>
      <c r="C337" s="177" t="s">
        <v>670</v>
      </c>
      <c r="D337" s="177" t="s">
        <v>183</v>
      </c>
      <c r="E337" s="178" t="s">
        <v>1390</v>
      </c>
      <c r="F337" s="179" t="s">
        <v>1391</v>
      </c>
      <c r="G337" s="180" t="s">
        <v>186</v>
      </c>
      <c r="H337" s="181">
        <v>1.9E-2</v>
      </c>
      <c r="I337" s="182"/>
      <c r="J337" s="182">
        <f>ROUND(I337*H337,2)</f>
        <v>0</v>
      </c>
      <c r="K337" s="179" t="s">
        <v>1</v>
      </c>
      <c r="L337" s="183"/>
      <c r="M337" s="184" t="s">
        <v>1</v>
      </c>
      <c r="N337" s="185" t="s">
        <v>37</v>
      </c>
      <c r="O337" s="149">
        <v>0</v>
      </c>
      <c r="P337" s="149">
        <f>O337*H337</f>
        <v>0</v>
      </c>
      <c r="Q337" s="149">
        <v>1</v>
      </c>
      <c r="R337" s="149">
        <f>Q337*H337</f>
        <v>1.9E-2</v>
      </c>
      <c r="S337" s="149">
        <v>0</v>
      </c>
      <c r="T337" s="150">
        <f>S337*H337</f>
        <v>0</v>
      </c>
      <c r="U337" s="29"/>
      <c r="V337" s="29"/>
      <c r="W337" s="29"/>
      <c r="X337" s="29"/>
      <c r="Y337" s="29"/>
      <c r="Z337" s="29"/>
      <c r="AA337" s="29"/>
      <c r="AB337" s="29"/>
      <c r="AC337" s="29"/>
      <c r="AD337" s="29"/>
      <c r="AE337" s="29"/>
      <c r="AR337" s="151" t="s">
        <v>187</v>
      </c>
      <c r="AT337" s="151" t="s">
        <v>183</v>
      </c>
      <c r="AU337" s="151" t="s">
        <v>82</v>
      </c>
      <c r="AY337" s="17" t="s">
        <v>157</v>
      </c>
      <c r="BE337" s="152">
        <f>IF(N337="základní",J337,0)</f>
        <v>0</v>
      </c>
      <c r="BF337" s="152">
        <f>IF(N337="snížená",J337,0)</f>
        <v>0</v>
      </c>
      <c r="BG337" s="152">
        <f>IF(N337="zákl. přenesená",J337,0)</f>
        <v>0</v>
      </c>
      <c r="BH337" s="152">
        <f>IF(N337="sníž. přenesená",J337,0)</f>
        <v>0</v>
      </c>
      <c r="BI337" s="152">
        <f>IF(N337="nulová",J337,0)</f>
        <v>0</v>
      </c>
      <c r="BJ337" s="17" t="s">
        <v>80</v>
      </c>
      <c r="BK337" s="152">
        <f>ROUND(I337*H337,2)</f>
        <v>0</v>
      </c>
      <c r="BL337" s="17" t="s">
        <v>165</v>
      </c>
      <c r="BM337" s="151" t="s">
        <v>1392</v>
      </c>
    </row>
    <row r="338" spans="1:65" s="2" customFormat="1" ht="19.5" x14ac:dyDescent="0.2">
      <c r="A338" s="29"/>
      <c r="B338" s="30"/>
      <c r="C338" s="29"/>
      <c r="D338" s="153" t="s">
        <v>979</v>
      </c>
      <c r="E338" s="29"/>
      <c r="F338" s="154" t="s">
        <v>1393</v>
      </c>
      <c r="G338" s="29"/>
      <c r="H338" s="29"/>
      <c r="I338" s="29"/>
      <c r="J338" s="29"/>
      <c r="K338" s="29"/>
      <c r="L338" s="30"/>
      <c r="M338" s="155"/>
      <c r="N338" s="156"/>
      <c r="O338" s="55"/>
      <c r="P338" s="55"/>
      <c r="Q338" s="55"/>
      <c r="R338" s="55"/>
      <c r="S338" s="55"/>
      <c r="T338" s="56"/>
      <c r="U338" s="29"/>
      <c r="V338" s="29"/>
      <c r="W338" s="29"/>
      <c r="X338" s="29"/>
      <c r="Y338" s="29"/>
      <c r="Z338" s="29"/>
      <c r="AA338" s="29"/>
      <c r="AB338" s="29"/>
      <c r="AC338" s="29"/>
      <c r="AD338" s="29"/>
      <c r="AE338" s="29"/>
      <c r="AT338" s="17" t="s">
        <v>979</v>
      </c>
      <c r="AU338" s="17" t="s">
        <v>82</v>
      </c>
    </row>
    <row r="339" spans="1:65" s="14" customFormat="1" x14ac:dyDescent="0.2">
      <c r="B339" s="163"/>
      <c r="D339" s="153" t="s">
        <v>169</v>
      </c>
      <c r="F339" s="165" t="s">
        <v>1394</v>
      </c>
      <c r="H339" s="166">
        <v>1.9E-2</v>
      </c>
      <c r="L339" s="163"/>
      <c r="M339" s="167"/>
      <c r="N339" s="168"/>
      <c r="O339" s="168"/>
      <c r="P339" s="168"/>
      <c r="Q339" s="168"/>
      <c r="R339" s="168"/>
      <c r="S339" s="168"/>
      <c r="T339" s="169"/>
      <c r="AT339" s="164" t="s">
        <v>169</v>
      </c>
      <c r="AU339" s="164" t="s">
        <v>82</v>
      </c>
      <c r="AV339" s="14" t="s">
        <v>82</v>
      </c>
      <c r="AW339" s="14" t="s">
        <v>3</v>
      </c>
      <c r="AX339" s="14" t="s">
        <v>80</v>
      </c>
      <c r="AY339" s="164" t="s">
        <v>157</v>
      </c>
    </row>
    <row r="340" spans="1:65" s="12" customFormat="1" ht="25.9" customHeight="1" x14ac:dyDescent="0.2">
      <c r="B340" s="128"/>
      <c r="D340" s="129" t="s">
        <v>71</v>
      </c>
      <c r="E340" s="130" t="s">
        <v>325</v>
      </c>
      <c r="F340" s="130" t="s">
        <v>326</v>
      </c>
      <c r="J340" s="131">
        <f>BK340</f>
        <v>0</v>
      </c>
      <c r="L340" s="128"/>
      <c r="M340" s="132"/>
      <c r="N340" s="133"/>
      <c r="O340" s="133"/>
      <c r="P340" s="134">
        <f>SUM(P341:P358)</f>
        <v>0</v>
      </c>
      <c r="Q340" s="133"/>
      <c r="R340" s="134">
        <f>SUM(R341:R358)</f>
        <v>0</v>
      </c>
      <c r="S340" s="133"/>
      <c r="T340" s="135">
        <f>SUM(T341:T358)</f>
        <v>0</v>
      </c>
      <c r="AR340" s="129" t="s">
        <v>165</v>
      </c>
      <c r="AT340" s="136" t="s">
        <v>71</v>
      </c>
      <c r="AU340" s="136" t="s">
        <v>72</v>
      </c>
      <c r="AY340" s="129" t="s">
        <v>157</v>
      </c>
      <c r="BK340" s="137">
        <f>SUM(BK341:BK358)</f>
        <v>0</v>
      </c>
    </row>
    <row r="341" spans="1:65" s="2" customFormat="1" ht="156.75" customHeight="1" x14ac:dyDescent="0.2">
      <c r="A341" s="29"/>
      <c r="B341" s="140"/>
      <c r="C341" s="141" t="s">
        <v>675</v>
      </c>
      <c r="D341" s="141" t="s">
        <v>160</v>
      </c>
      <c r="E341" s="142" t="s">
        <v>328</v>
      </c>
      <c r="F341" s="143" t="s">
        <v>329</v>
      </c>
      <c r="G341" s="144" t="s">
        <v>186</v>
      </c>
      <c r="H341" s="145">
        <v>90.15</v>
      </c>
      <c r="I341" s="146"/>
      <c r="J341" s="146">
        <f>ROUND(I341*H341,2)</f>
        <v>0</v>
      </c>
      <c r="K341" s="143" t="s">
        <v>330</v>
      </c>
      <c r="L341" s="30"/>
      <c r="M341" s="147" t="s">
        <v>1</v>
      </c>
      <c r="N341" s="148" t="s">
        <v>37</v>
      </c>
      <c r="O341" s="149">
        <v>0</v>
      </c>
      <c r="P341" s="149">
        <f>O341*H341</f>
        <v>0</v>
      </c>
      <c r="Q341" s="149">
        <v>0</v>
      </c>
      <c r="R341" s="149">
        <f>Q341*H341</f>
        <v>0</v>
      </c>
      <c r="S341" s="149">
        <v>0</v>
      </c>
      <c r="T341" s="150">
        <f>S341*H341</f>
        <v>0</v>
      </c>
      <c r="U341" s="29"/>
      <c r="V341" s="29"/>
      <c r="W341" s="29"/>
      <c r="X341" s="29"/>
      <c r="Y341" s="29"/>
      <c r="Z341" s="29"/>
      <c r="AA341" s="29"/>
      <c r="AB341" s="29"/>
      <c r="AC341" s="29"/>
      <c r="AD341" s="29"/>
      <c r="AE341" s="29"/>
      <c r="AR341" s="151" t="s">
        <v>331</v>
      </c>
      <c r="AT341" s="151" t="s">
        <v>160</v>
      </c>
      <c r="AU341" s="151" t="s">
        <v>80</v>
      </c>
      <c r="AY341" s="17" t="s">
        <v>157</v>
      </c>
      <c r="BE341" s="152">
        <f>IF(N341="základní",J341,0)</f>
        <v>0</v>
      </c>
      <c r="BF341" s="152">
        <f>IF(N341="snížená",J341,0)</f>
        <v>0</v>
      </c>
      <c r="BG341" s="152">
        <f>IF(N341="zákl. přenesená",J341,0)</f>
        <v>0</v>
      </c>
      <c r="BH341" s="152">
        <f>IF(N341="sníž. přenesená",J341,0)</f>
        <v>0</v>
      </c>
      <c r="BI341" s="152">
        <f>IF(N341="nulová",J341,0)</f>
        <v>0</v>
      </c>
      <c r="BJ341" s="17" t="s">
        <v>80</v>
      </c>
      <c r="BK341" s="152">
        <f>ROUND(I341*H341,2)</f>
        <v>0</v>
      </c>
      <c r="BL341" s="17" t="s">
        <v>331</v>
      </c>
      <c r="BM341" s="151" t="s">
        <v>1395</v>
      </c>
    </row>
    <row r="342" spans="1:65" s="2" customFormat="1" ht="87.75" x14ac:dyDescent="0.2">
      <c r="A342" s="29"/>
      <c r="B342" s="30"/>
      <c r="C342" s="29"/>
      <c r="D342" s="153" t="s">
        <v>167</v>
      </c>
      <c r="E342" s="29"/>
      <c r="F342" s="154" t="s">
        <v>333</v>
      </c>
      <c r="G342" s="29"/>
      <c r="H342" s="29"/>
      <c r="I342" s="29"/>
      <c r="J342" s="29"/>
      <c r="K342" s="29"/>
      <c r="L342" s="30"/>
      <c r="M342" s="155"/>
      <c r="N342" s="156"/>
      <c r="O342" s="55"/>
      <c r="P342" s="55"/>
      <c r="Q342" s="55"/>
      <c r="R342" s="55"/>
      <c r="S342" s="55"/>
      <c r="T342" s="56"/>
      <c r="U342" s="29"/>
      <c r="V342" s="29"/>
      <c r="W342" s="29"/>
      <c r="X342" s="29"/>
      <c r="Y342" s="29"/>
      <c r="Z342" s="29"/>
      <c r="AA342" s="29"/>
      <c r="AB342" s="29"/>
      <c r="AC342" s="29"/>
      <c r="AD342" s="29"/>
      <c r="AE342" s="29"/>
      <c r="AT342" s="17" t="s">
        <v>167</v>
      </c>
      <c r="AU342" s="17" t="s">
        <v>80</v>
      </c>
    </row>
    <row r="343" spans="1:65" s="13" customFormat="1" x14ac:dyDescent="0.2">
      <c r="B343" s="157"/>
      <c r="D343" s="153" t="s">
        <v>169</v>
      </c>
      <c r="E343" s="158" t="s">
        <v>1</v>
      </c>
      <c r="F343" s="159" t="s">
        <v>1396</v>
      </c>
      <c r="H343" s="158" t="s">
        <v>1</v>
      </c>
      <c r="L343" s="157"/>
      <c r="M343" s="160"/>
      <c r="N343" s="161"/>
      <c r="O343" s="161"/>
      <c r="P343" s="161"/>
      <c r="Q343" s="161"/>
      <c r="R343" s="161"/>
      <c r="S343" s="161"/>
      <c r="T343" s="162"/>
      <c r="AT343" s="158" t="s">
        <v>169</v>
      </c>
      <c r="AU343" s="158" t="s">
        <v>80</v>
      </c>
      <c r="AV343" s="13" t="s">
        <v>80</v>
      </c>
      <c r="AW343" s="13" t="s">
        <v>171</v>
      </c>
      <c r="AX343" s="13" t="s">
        <v>72</v>
      </c>
      <c r="AY343" s="158" t="s">
        <v>157</v>
      </c>
    </row>
    <row r="344" spans="1:65" s="14" customFormat="1" x14ac:dyDescent="0.2">
      <c r="B344" s="163"/>
      <c r="D344" s="153" t="s">
        <v>169</v>
      </c>
      <c r="E344" s="164" t="s">
        <v>1</v>
      </c>
      <c r="F344" s="165" t="s">
        <v>1397</v>
      </c>
      <c r="H344" s="166">
        <v>90.15</v>
      </c>
      <c r="L344" s="163"/>
      <c r="M344" s="167"/>
      <c r="N344" s="168"/>
      <c r="O344" s="168"/>
      <c r="P344" s="168"/>
      <c r="Q344" s="168"/>
      <c r="R344" s="168"/>
      <c r="S344" s="168"/>
      <c r="T344" s="169"/>
      <c r="AT344" s="164" t="s">
        <v>169</v>
      </c>
      <c r="AU344" s="164" t="s">
        <v>80</v>
      </c>
      <c r="AV344" s="14" t="s">
        <v>82</v>
      </c>
      <c r="AW344" s="14" t="s">
        <v>171</v>
      </c>
      <c r="AX344" s="14" t="s">
        <v>80</v>
      </c>
      <c r="AY344" s="164" t="s">
        <v>157</v>
      </c>
    </row>
    <row r="345" spans="1:65" s="2" customFormat="1" ht="156.75" customHeight="1" x14ac:dyDescent="0.2">
      <c r="A345" s="29"/>
      <c r="B345" s="140"/>
      <c r="C345" s="141" t="s">
        <v>678</v>
      </c>
      <c r="D345" s="141" t="s">
        <v>160</v>
      </c>
      <c r="E345" s="142" t="s">
        <v>633</v>
      </c>
      <c r="F345" s="143" t="s">
        <v>940</v>
      </c>
      <c r="G345" s="144" t="s">
        <v>186</v>
      </c>
      <c r="H345" s="145">
        <v>90.15</v>
      </c>
      <c r="I345" s="146"/>
      <c r="J345" s="146">
        <f>ROUND(I345*H345,2)</f>
        <v>0</v>
      </c>
      <c r="K345" s="143" t="s">
        <v>330</v>
      </c>
      <c r="L345" s="30"/>
      <c r="M345" s="147" t="s">
        <v>1</v>
      </c>
      <c r="N345" s="148" t="s">
        <v>37</v>
      </c>
      <c r="O345" s="149">
        <v>0</v>
      </c>
      <c r="P345" s="149">
        <f>O345*H345</f>
        <v>0</v>
      </c>
      <c r="Q345" s="149">
        <v>0</v>
      </c>
      <c r="R345" s="149">
        <f>Q345*H345</f>
        <v>0</v>
      </c>
      <c r="S345" s="149">
        <v>0</v>
      </c>
      <c r="T345" s="150">
        <f>S345*H345</f>
        <v>0</v>
      </c>
      <c r="U345" s="29"/>
      <c r="V345" s="29"/>
      <c r="W345" s="29"/>
      <c r="X345" s="29"/>
      <c r="Y345" s="29"/>
      <c r="Z345" s="29"/>
      <c r="AA345" s="29"/>
      <c r="AB345" s="29"/>
      <c r="AC345" s="29"/>
      <c r="AD345" s="29"/>
      <c r="AE345" s="29"/>
      <c r="AR345" s="151" t="s">
        <v>331</v>
      </c>
      <c r="AT345" s="151" t="s">
        <v>160</v>
      </c>
      <c r="AU345" s="151" t="s">
        <v>80</v>
      </c>
      <c r="AY345" s="17" t="s">
        <v>157</v>
      </c>
      <c r="BE345" s="152">
        <f>IF(N345="základní",J345,0)</f>
        <v>0</v>
      </c>
      <c r="BF345" s="152">
        <f>IF(N345="snížená",J345,0)</f>
        <v>0</v>
      </c>
      <c r="BG345" s="152">
        <f>IF(N345="zákl. přenesená",J345,0)</f>
        <v>0</v>
      </c>
      <c r="BH345" s="152">
        <f>IF(N345="sníž. přenesená",J345,0)</f>
        <v>0</v>
      </c>
      <c r="BI345" s="152">
        <f>IF(N345="nulová",J345,0)</f>
        <v>0</v>
      </c>
      <c r="BJ345" s="17" t="s">
        <v>80</v>
      </c>
      <c r="BK345" s="152">
        <f>ROUND(I345*H345,2)</f>
        <v>0</v>
      </c>
      <c r="BL345" s="17" t="s">
        <v>331</v>
      </c>
      <c r="BM345" s="151" t="s">
        <v>1398</v>
      </c>
    </row>
    <row r="346" spans="1:65" s="2" customFormat="1" ht="87.75" x14ac:dyDescent="0.2">
      <c r="A346" s="29"/>
      <c r="B346" s="30"/>
      <c r="C346" s="29"/>
      <c r="D346" s="153" t="s">
        <v>167</v>
      </c>
      <c r="E346" s="29"/>
      <c r="F346" s="154" t="s">
        <v>333</v>
      </c>
      <c r="G346" s="29"/>
      <c r="H346" s="29"/>
      <c r="I346" s="29"/>
      <c r="J346" s="29"/>
      <c r="K346" s="29"/>
      <c r="L346" s="30"/>
      <c r="M346" s="155"/>
      <c r="N346" s="156"/>
      <c r="O346" s="55"/>
      <c r="P346" s="55"/>
      <c r="Q346" s="55"/>
      <c r="R346" s="55"/>
      <c r="S346" s="55"/>
      <c r="T346" s="56"/>
      <c r="U346" s="29"/>
      <c r="V346" s="29"/>
      <c r="W346" s="29"/>
      <c r="X346" s="29"/>
      <c r="Y346" s="29"/>
      <c r="Z346" s="29"/>
      <c r="AA346" s="29"/>
      <c r="AB346" s="29"/>
      <c r="AC346" s="29"/>
      <c r="AD346" s="29"/>
      <c r="AE346" s="29"/>
      <c r="AT346" s="17" t="s">
        <v>167</v>
      </c>
      <c r="AU346" s="17" t="s">
        <v>80</v>
      </c>
    </row>
    <row r="347" spans="1:65" s="13" customFormat="1" x14ac:dyDescent="0.2">
      <c r="B347" s="157"/>
      <c r="D347" s="153" t="s">
        <v>169</v>
      </c>
      <c r="E347" s="158" t="s">
        <v>1</v>
      </c>
      <c r="F347" s="159" t="s">
        <v>1399</v>
      </c>
      <c r="H347" s="158" t="s">
        <v>1</v>
      </c>
      <c r="L347" s="157"/>
      <c r="M347" s="160"/>
      <c r="N347" s="161"/>
      <c r="O347" s="161"/>
      <c r="P347" s="161"/>
      <c r="Q347" s="161"/>
      <c r="R347" s="161"/>
      <c r="S347" s="161"/>
      <c r="T347" s="162"/>
      <c r="AT347" s="158" t="s">
        <v>169</v>
      </c>
      <c r="AU347" s="158" t="s">
        <v>80</v>
      </c>
      <c r="AV347" s="13" t="s">
        <v>80</v>
      </c>
      <c r="AW347" s="13" t="s">
        <v>171</v>
      </c>
      <c r="AX347" s="13" t="s">
        <v>72</v>
      </c>
      <c r="AY347" s="158" t="s">
        <v>157</v>
      </c>
    </row>
    <row r="348" spans="1:65" s="14" customFormat="1" x14ac:dyDescent="0.2">
      <c r="B348" s="163"/>
      <c r="D348" s="153" t="s">
        <v>169</v>
      </c>
      <c r="E348" s="164" t="s">
        <v>1</v>
      </c>
      <c r="F348" s="165" t="s">
        <v>1400</v>
      </c>
      <c r="H348" s="166">
        <v>90.15</v>
      </c>
      <c r="L348" s="163"/>
      <c r="M348" s="167"/>
      <c r="N348" s="168"/>
      <c r="O348" s="168"/>
      <c r="P348" s="168"/>
      <c r="Q348" s="168"/>
      <c r="R348" s="168"/>
      <c r="S348" s="168"/>
      <c r="T348" s="169"/>
      <c r="AT348" s="164" t="s">
        <v>169</v>
      </c>
      <c r="AU348" s="164" t="s">
        <v>80</v>
      </c>
      <c r="AV348" s="14" t="s">
        <v>82</v>
      </c>
      <c r="AW348" s="14" t="s">
        <v>171</v>
      </c>
      <c r="AX348" s="14" t="s">
        <v>72</v>
      </c>
      <c r="AY348" s="164" t="s">
        <v>157</v>
      </c>
    </row>
    <row r="349" spans="1:65" s="15" customFormat="1" x14ac:dyDescent="0.2">
      <c r="B349" s="170"/>
      <c r="D349" s="153" t="s">
        <v>169</v>
      </c>
      <c r="E349" s="171" t="s">
        <v>1</v>
      </c>
      <c r="F349" s="172" t="s">
        <v>175</v>
      </c>
      <c r="H349" s="173">
        <v>90.15</v>
      </c>
      <c r="L349" s="170"/>
      <c r="M349" s="174"/>
      <c r="N349" s="175"/>
      <c r="O349" s="175"/>
      <c r="P349" s="175"/>
      <c r="Q349" s="175"/>
      <c r="R349" s="175"/>
      <c r="S349" s="175"/>
      <c r="T349" s="176"/>
      <c r="AT349" s="171" t="s">
        <v>169</v>
      </c>
      <c r="AU349" s="171" t="s">
        <v>80</v>
      </c>
      <c r="AV349" s="15" t="s">
        <v>165</v>
      </c>
      <c r="AW349" s="15" t="s">
        <v>171</v>
      </c>
      <c r="AX349" s="15" t="s">
        <v>80</v>
      </c>
      <c r="AY349" s="171" t="s">
        <v>157</v>
      </c>
    </row>
    <row r="350" spans="1:65" s="2" customFormat="1" ht="156.75" customHeight="1" x14ac:dyDescent="0.2">
      <c r="A350" s="29"/>
      <c r="B350" s="140"/>
      <c r="C350" s="141" t="s">
        <v>683</v>
      </c>
      <c r="D350" s="141" t="s">
        <v>160</v>
      </c>
      <c r="E350" s="142" t="s">
        <v>336</v>
      </c>
      <c r="F350" s="143" t="s">
        <v>337</v>
      </c>
      <c r="G350" s="144" t="s">
        <v>186</v>
      </c>
      <c r="H350" s="145">
        <v>85.474000000000004</v>
      </c>
      <c r="I350" s="146"/>
      <c r="J350" s="146">
        <f>ROUND(I350*H350,2)</f>
        <v>0</v>
      </c>
      <c r="K350" s="143" t="s">
        <v>330</v>
      </c>
      <c r="L350" s="30"/>
      <c r="M350" s="147" t="s">
        <v>1</v>
      </c>
      <c r="N350" s="148" t="s">
        <v>37</v>
      </c>
      <c r="O350" s="149">
        <v>0</v>
      </c>
      <c r="P350" s="149">
        <f>O350*H350</f>
        <v>0</v>
      </c>
      <c r="Q350" s="149">
        <v>0</v>
      </c>
      <c r="R350" s="149">
        <f>Q350*H350</f>
        <v>0</v>
      </c>
      <c r="S350" s="149">
        <v>0</v>
      </c>
      <c r="T350" s="150">
        <f>S350*H350</f>
        <v>0</v>
      </c>
      <c r="U350" s="29"/>
      <c r="V350" s="29"/>
      <c r="W350" s="29"/>
      <c r="X350" s="29"/>
      <c r="Y350" s="29"/>
      <c r="Z350" s="29"/>
      <c r="AA350" s="29"/>
      <c r="AB350" s="29"/>
      <c r="AC350" s="29"/>
      <c r="AD350" s="29"/>
      <c r="AE350" s="29"/>
      <c r="AR350" s="151" t="s">
        <v>331</v>
      </c>
      <c r="AT350" s="151" t="s">
        <v>160</v>
      </c>
      <c r="AU350" s="151" t="s">
        <v>80</v>
      </c>
      <c r="AY350" s="17" t="s">
        <v>157</v>
      </c>
      <c r="BE350" s="152">
        <f>IF(N350="základní",J350,0)</f>
        <v>0</v>
      </c>
      <c r="BF350" s="152">
        <f>IF(N350="snížená",J350,0)</f>
        <v>0</v>
      </c>
      <c r="BG350" s="152">
        <f>IF(N350="zákl. přenesená",J350,0)</f>
        <v>0</v>
      </c>
      <c r="BH350" s="152">
        <f>IF(N350="sníž. přenesená",J350,0)</f>
        <v>0</v>
      </c>
      <c r="BI350" s="152">
        <f>IF(N350="nulová",J350,0)</f>
        <v>0</v>
      </c>
      <c r="BJ350" s="17" t="s">
        <v>80</v>
      </c>
      <c r="BK350" s="152">
        <f>ROUND(I350*H350,2)</f>
        <v>0</v>
      </c>
      <c r="BL350" s="17" t="s">
        <v>331</v>
      </c>
      <c r="BM350" s="151" t="s">
        <v>1401</v>
      </c>
    </row>
    <row r="351" spans="1:65" s="2" customFormat="1" ht="87.75" x14ac:dyDescent="0.2">
      <c r="A351" s="29"/>
      <c r="B351" s="30"/>
      <c r="C351" s="29"/>
      <c r="D351" s="153" t="s">
        <v>167</v>
      </c>
      <c r="E351" s="29"/>
      <c r="F351" s="154" t="s">
        <v>333</v>
      </c>
      <c r="G351" s="29"/>
      <c r="H351" s="29"/>
      <c r="I351" s="29"/>
      <c r="J351" s="29"/>
      <c r="K351" s="29"/>
      <c r="L351" s="30"/>
      <c r="M351" s="155"/>
      <c r="N351" s="156"/>
      <c r="O351" s="55"/>
      <c r="P351" s="55"/>
      <c r="Q351" s="55"/>
      <c r="R351" s="55"/>
      <c r="S351" s="55"/>
      <c r="T351" s="56"/>
      <c r="U351" s="29"/>
      <c r="V351" s="29"/>
      <c r="W351" s="29"/>
      <c r="X351" s="29"/>
      <c r="Y351" s="29"/>
      <c r="Z351" s="29"/>
      <c r="AA351" s="29"/>
      <c r="AB351" s="29"/>
      <c r="AC351" s="29"/>
      <c r="AD351" s="29"/>
      <c r="AE351" s="29"/>
      <c r="AT351" s="17" t="s">
        <v>167</v>
      </c>
      <c r="AU351" s="17" t="s">
        <v>80</v>
      </c>
    </row>
    <row r="352" spans="1:65" s="14" customFormat="1" x14ac:dyDescent="0.2">
      <c r="B352" s="163"/>
      <c r="D352" s="153" t="s">
        <v>169</v>
      </c>
      <c r="E352" s="164" t="s">
        <v>1</v>
      </c>
      <c r="F352" s="165" t="s">
        <v>1402</v>
      </c>
      <c r="H352" s="166">
        <v>85.474000000000004</v>
      </c>
      <c r="L352" s="163"/>
      <c r="M352" s="167"/>
      <c r="N352" s="168"/>
      <c r="O352" s="168"/>
      <c r="P352" s="168"/>
      <c r="Q352" s="168"/>
      <c r="R352" s="168"/>
      <c r="S352" s="168"/>
      <c r="T352" s="169"/>
      <c r="AT352" s="164" t="s">
        <v>169</v>
      </c>
      <c r="AU352" s="164" t="s">
        <v>80</v>
      </c>
      <c r="AV352" s="14" t="s">
        <v>82</v>
      </c>
      <c r="AW352" s="14" t="s">
        <v>171</v>
      </c>
      <c r="AX352" s="14" t="s">
        <v>80</v>
      </c>
      <c r="AY352" s="164" t="s">
        <v>157</v>
      </c>
    </row>
    <row r="353" spans="1:65" s="2" customFormat="1" ht="84" x14ac:dyDescent="0.2">
      <c r="A353" s="29"/>
      <c r="B353" s="140"/>
      <c r="C353" s="141" t="s">
        <v>684</v>
      </c>
      <c r="D353" s="141" t="s">
        <v>160</v>
      </c>
      <c r="E353" s="142" t="s">
        <v>391</v>
      </c>
      <c r="F353" s="143" t="s">
        <v>392</v>
      </c>
      <c r="G353" s="144" t="s">
        <v>236</v>
      </c>
      <c r="H353" s="145">
        <v>1</v>
      </c>
      <c r="I353" s="146"/>
      <c r="J353" s="146">
        <f>ROUND(I353*H353,2)</f>
        <v>0</v>
      </c>
      <c r="K353" s="143" t="s">
        <v>330</v>
      </c>
      <c r="L353" s="30"/>
      <c r="M353" s="147" t="s">
        <v>1</v>
      </c>
      <c r="N353" s="148" t="s">
        <v>37</v>
      </c>
      <c r="O353" s="149">
        <v>0</v>
      </c>
      <c r="P353" s="149">
        <f>O353*H353</f>
        <v>0</v>
      </c>
      <c r="Q353" s="149">
        <v>0</v>
      </c>
      <c r="R353" s="149">
        <f>Q353*H353</f>
        <v>0</v>
      </c>
      <c r="S353" s="149">
        <v>0</v>
      </c>
      <c r="T353" s="150">
        <f>S353*H353</f>
        <v>0</v>
      </c>
      <c r="U353" s="29"/>
      <c r="V353" s="29"/>
      <c r="W353" s="29"/>
      <c r="X353" s="29"/>
      <c r="Y353" s="29"/>
      <c r="Z353" s="29"/>
      <c r="AA353" s="29"/>
      <c r="AB353" s="29"/>
      <c r="AC353" s="29"/>
      <c r="AD353" s="29"/>
      <c r="AE353" s="29"/>
      <c r="AR353" s="151" t="s">
        <v>331</v>
      </c>
      <c r="AT353" s="151" t="s">
        <v>160</v>
      </c>
      <c r="AU353" s="151" t="s">
        <v>80</v>
      </c>
      <c r="AY353" s="17" t="s">
        <v>157</v>
      </c>
      <c r="BE353" s="152">
        <f>IF(N353="základní",J353,0)</f>
        <v>0</v>
      </c>
      <c r="BF353" s="152">
        <f>IF(N353="snížená",J353,0)</f>
        <v>0</v>
      </c>
      <c r="BG353" s="152">
        <f>IF(N353="zákl. přenesená",J353,0)</f>
        <v>0</v>
      </c>
      <c r="BH353" s="152">
        <f>IF(N353="sníž. přenesená",J353,0)</f>
        <v>0</v>
      </c>
      <c r="BI353" s="152">
        <f>IF(N353="nulová",J353,0)</f>
        <v>0</v>
      </c>
      <c r="BJ353" s="17" t="s">
        <v>80</v>
      </c>
      <c r="BK353" s="152">
        <f>ROUND(I353*H353,2)</f>
        <v>0</v>
      </c>
      <c r="BL353" s="17" t="s">
        <v>331</v>
      </c>
      <c r="BM353" s="151" t="s">
        <v>1403</v>
      </c>
    </row>
    <row r="354" spans="1:65" s="2" customFormat="1" ht="48.75" x14ac:dyDescent="0.2">
      <c r="A354" s="29"/>
      <c r="B354" s="30"/>
      <c r="C354" s="29"/>
      <c r="D354" s="153" t="s">
        <v>167</v>
      </c>
      <c r="E354" s="29"/>
      <c r="F354" s="154" t="s">
        <v>394</v>
      </c>
      <c r="G354" s="29"/>
      <c r="H354" s="29"/>
      <c r="I354" s="29"/>
      <c r="J354" s="29"/>
      <c r="K354" s="29"/>
      <c r="L354" s="30"/>
      <c r="M354" s="155"/>
      <c r="N354" s="156"/>
      <c r="O354" s="55"/>
      <c r="P354" s="55"/>
      <c r="Q354" s="55"/>
      <c r="R354" s="55"/>
      <c r="S354" s="55"/>
      <c r="T354" s="56"/>
      <c r="U354" s="29"/>
      <c r="V354" s="29"/>
      <c r="W354" s="29"/>
      <c r="X354" s="29"/>
      <c r="Y354" s="29"/>
      <c r="Z354" s="29"/>
      <c r="AA354" s="29"/>
      <c r="AB354" s="29"/>
      <c r="AC354" s="29"/>
      <c r="AD354" s="29"/>
      <c r="AE354" s="29"/>
      <c r="AT354" s="17" t="s">
        <v>167</v>
      </c>
      <c r="AU354" s="17" t="s">
        <v>80</v>
      </c>
    </row>
    <row r="355" spans="1:65" s="2" customFormat="1" ht="90" customHeight="1" x14ac:dyDescent="0.2">
      <c r="A355" s="29"/>
      <c r="B355" s="140"/>
      <c r="C355" s="141" t="s">
        <v>687</v>
      </c>
      <c r="D355" s="141" t="s">
        <v>160</v>
      </c>
      <c r="E355" s="142" t="s">
        <v>679</v>
      </c>
      <c r="F355" s="143" t="s">
        <v>1404</v>
      </c>
      <c r="G355" s="144" t="s">
        <v>186</v>
      </c>
      <c r="H355" s="145">
        <v>90.15</v>
      </c>
      <c r="I355" s="146"/>
      <c r="J355" s="146">
        <f>ROUND(I355*H355,2)</f>
        <v>0</v>
      </c>
      <c r="K355" s="143" t="s">
        <v>330</v>
      </c>
      <c r="L355" s="30"/>
      <c r="M355" s="147" t="s">
        <v>1</v>
      </c>
      <c r="N355" s="148" t="s">
        <v>37</v>
      </c>
      <c r="O355" s="149">
        <v>0</v>
      </c>
      <c r="P355" s="149">
        <f>O355*H355</f>
        <v>0</v>
      </c>
      <c r="Q355" s="149">
        <v>0</v>
      </c>
      <c r="R355" s="149">
        <f>Q355*H355</f>
        <v>0</v>
      </c>
      <c r="S355" s="149">
        <v>0</v>
      </c>
      <c r="T355" s="150">
        <f>S355*H355</f>
        <v>0</v>
      </c>
      <c r="U355" s="29"/>
      <c r="V355" s="29"/>
      <c r="W355" s="29"/>
      <c r="X355" s="29"/>
      <c r="Y355" s="29"/>
      <c r="Z355" s="29"/>
      <c r="AA355" s="29"/>
      <c r="AB355" s="29"/>
      <c r="AC355" s="29"/>
      <c r="AD355" s="29"/>
      <c r="AE355" s="29"/>
      <c r="AR355" s="151" t="s">
        <v>331</v>
      </c>
      <c r="AT355" s="151" t="s">
        <v>160</v>
      </c>
      <c r="AU355" s="151" t="s">
        <v>80</v>
      </c>
      <c r="AY355" s="17" t="s">
        <v>157</v>
      </c>
      <c r="BE355" s="152">
        <f>IF(N355="základní",J355,0)</f>
        <v>0</v>
      </c>
      <c r="BF355" s="152">
        <f>IF(N355="snížená",J355,0)</f>
        <v>0</v>
      </c>
      <c r="BG355" s="152">
        <f>IF(N355="zákl. přenesená",J355,0)</f>
        <v>0</v>
      </c>
      <c r="BH355" s="152">
        <f>IF(N355="sníž. přenesená",J355,0)</f>
        <v>0</v>
      </c>
      <c r="BI355" s="152">
        <f>IF(N355="nulová",J355,0)</f>
        <v>0</v>
      </c>
      <c r="BJ355" s="17" t="s">
        <v>80</v>
      </c>
      <c r="BK355" s="152">
        <f>ROUND(I355*H355,2)</f>
        <v>0</v>
      </c>
      <c r="BL355" s="17" t="s">
        <v>331</v>
      </c>
      <c r="BM355" s="151" t="s">
        <v>1405</v>
      </c>
    </row>
    <row r="356" spans="1:65" s="2" customFormat="1" ht="58.5" x14ac:dyDescent="0.2">
      <c r="A356" s="29"/>
      <c r="B356" s="30"/>
      <c r="C356" s="29"/>
      <c r="D356" s="153" t="s">
        <v>167</v>
      </c>
      <c r="E356" s="29"/>
      <c r="F356" s="154" t="s">
        <v>405</v>
      </c>
      <c r="G356" s="29"/>
      <c r="H356" s="29"/>
      <c r="I356" s="29"/>
      <c r="J356" s="29"/>
      <c r="K356" s="29"/>
      <c r="L356" s="30"/>
      <c r="M356" s="155"/>
      <c r="N356" s="156"/>
      <c r="O356" s="55"/>
      <c r="P356" s="55"/>
      <c r="Q356" s="55"/>
      <c r="R356" s="55"/>
      <c r="S356" s="55"/>
      <c r="T356" s="56"/>
      <c r="U356" s="29"/>
      <c r="V356" s="29"/>
      <c r="W356" s="29"/>
      <c r="X356" s="29"/>
      <c r="Y356" s="29"/>
      <c r="Z356" s="29"/>
      <c r="AA356" s="29"/>
      <c r="AB356" s="29"/>
      <c r="AC356" s="29"/>
      <c r="AD356" s="29"/>
      <c r="AE356" s="29"/>
      <c r="AT356" s="17" t="s">
        <v>167</v>
      </c>
      <c r="AU356" s="17" t="s">
        <v>80</v>
      </c>
    </row>
    <row r="357" spans="1:65" s="13" customFormat="1" x14ac:dyDescent="0.2">
      <c r="B357" s="157"/>
      <c r="D357" s="153" t="s">
        <v>169</v>
      </c>
      <c r="E357" s="158" t="s">
        <v>1</v>
      </c>
      <c r="F357" s="159" t="s">
        <v>1406</v>
      </c>
      <c r="H357" s="158" t="s">
        <v>1</v>
      </c>
      <c r="L357" s="157"/>
      <c r="M357" s="160"/>
      <c r="N357" s="161"/>
      <c r="O357" s="161"/>
      <c r="P357" s="161"/>
      <c r="Q357" s="161"/>
      <c r="R357" s="161"/>
      <c r="S357" s="161"/>
      <c r="T357" s="162"/>
      <c r="AT357" s="158" t="s">
        <v>169</v>
      </c>
      <c r="AU357" s="158" t="s">
        <v>80</v>
      </c>
      <c r="AV357" s="13" t="s">
        <v>80</v>
      </c>
      <c r="AW357" s="13" t="s">
        <v>171</v>
      </c>
      <c r="AX357" s="13" t="s">
        <v>72</v>
      </c>
      <c r="AY357" s="158" t="s">
        <v>157</v>
      </c>
    </row>
    <row r="358" spans="1:65" s="14" customFormat="1" x14ac:dyDescent="0.2">
      <c r="B358" s="163"/>
      <c r="D358" s="153" t="s">
        <v>169</v>
      </c>
      <c r="E358" s="164" t="s">
        <v>1</v>
      </c>
      <c r="F358" s="165" t="s">
        <v>1397</v>
      </c>
      <c r="H358" s="166">
        <v>90.15</v>
      </c>
      <c r="L358" s="163"/>
      <c r="M358" s="167"/>
      <c r="N358" s="168"/>
      <c r="O358" s="168"/>
      <c r="P358" s="168"/>
      <c r="Q358" s="168"/>
      <c r="R358" s="168"/>
      <c r="S358" s="168"/>
      <c r="T358" s="169"/>
      <c r="AT358" s="164" t="s">
        <v>169</v>
      </c>
      <c r="AU358" s="164" t="s">
        <v>80</v>
      </c>
      <c r="AV358" s="14" t="s">
        <v>82</v>
      </c>
      <c r="AW358" s="14" t="s">
        <v>171</v>
      </c>
      <c r="AX358" s="14" t="s">
        <v>80</v>
      </c>
      <c r="AY358" s="164" t="s">
        <v>157</v>
      </c>
    </row>
    <row r="359" spans="1:65" s="12" customFormat="1" ht="25.9" customHeight="1" x14ac:dyDescent="0.2">
      <c r="B359" s="128"/>
      <c r="D359" s="129" t="s">
        <v>71</v>
      </c>
      <c r="E359" s="130" t="s">
        <v>411</v>
      </c>
      <c r="F359" s="130" t="s">
        <v>412</v>
      </c>
      <c r="J359" s="131">
        <f>BK359</f>
        <v>0</v>
      </c>
      <c r="L359" s="128"/>
      <c r="M359" s="132"/>
      <c r="N359" s="133"/>
      <c r="O359" s="133"/>
      <c r="P359" s="134">
        <f>P360</f>
        <v>0</v>
      </c>
      <c r="Q359" s="133"/>
      <c r="R359" s="134">
        <f>R360</f>
        <v>0</v>
      </c>
      <c r="S359" s="133"/>
      <c r="T359" s="135">
        <f>T360</f>
        <v>0</v>
      </c>
      <c r="AR359" s="129" t="s">
        <v>158</v>
      </c>
      <c r="AT359" s="136" t="s">
        <v>71</v>
      </c>
      <c r="AU359" s="136" t="s">
        <v>72</v>
      </c>
      <c r="AY359" s="129" t="s">
        <v>157</v>
      </c>
      <c r="BK359" s="137">
        <f>BK360</f>
        <v>0</v>
      </c>
    </row>
    <row r="360" spans="1:65" s="12" customFormat="1" ht="22.9" customHeight="1" x14ac:dyDescent="0.2">
      <c r="B360" s="128"/>
      <c r="D360" s="129" t="s">
        <v>71</v>
      </c>
      <c r="E360" s="138" t="s">
        <v>1135</v>
      </c>
      <c r="F360" s="138" t="s">
        <v>1136</v>
      </c>
      <c r="J360" s="139">
        <f>BK360</f>
        <v>0</v>
      </c>
      <c r="L360" s="128"/>
      <c r="M360" s="132"/>
      <c r="N360" s="133"/>
      <c r="O360" s="133"/>
      <c r="P360" s="134">
        <f>SUM(P361:P364)</f>
        <v>0</v>
      </c>
      <c r="Q360" s="133"/>
      <c r="R360" s="134">
        <f>SUM(R361:R364)</f>
        <v>0</v>
      </c>
      <c r="S360" s="133"/>
      <c r="T360" s="135">
        <f>SUM(T361:T364)</f>
        <v>0</v>
      </c>
      <c r="AR360" s="129" t="s">
        <v>158</v>
      </c>
      <c r="AT360" s="136" t="s">
        <v>71</v>
      </c>
      <c r="AU360" s="136" t="s">
        <v>80</v>
      </c>
      <c r="AY360" s="129" t="s">
        <v>157</v>
      </c>
      <c r="BK360" s="137">
        <f>SUM(BK361:BK364)</f>
        <v>0</v>
      </c>
    </row>
    <row r="361" spans="1:65" s="2" customFormat="1" ht="16.5" customHeight="1" x14ac:dyDescent="0.2">
      <c r="A361" s="29"/>
      <c r="B361" s="140"/>
      <c r="C361" s="141" t="s">
        <v>688</v>
      </c>
      <c r="D361" s="141" t="s">
        <v>160</v>
      </c>
      <c r="E361" s="142" t="s">
        <v>1407</v>
      </c>
      <c r="F361" s="143" t="s">
        <v>1408</v>
      </c>
      <c r="G361" s="144" t="s">
        <v>1409</v>
      </c>
      <c r="H361" s="145">
        <v>1</v>
      </c>
      <c r="I361" s="146"/>
      <c r="J361" s="146">
        <f>ROUND(I361*H361,2)</f>
        <v>0</v>
      </c>
      <c r="K361" s="143" t="s">
        <v>164</v>
      </c>
      <c r="L361" s="30"/>
      <c r="M361" s="147" t="s">
        <v>1</v>
      </c>
      <c r="N361" s="148" t="s">
        <v>37</v>
      </c>
      <c r="O361" s="149">
        <v>0</v>
      </c>
      <c r="P361" s="149">
        <f>O361*H361</f>
        <v>0</v>
      </c>
      <c r="Q361" s="149">
        <v>0</v>
      </c>
      <c r="R361" s="149">
        <f>Q361*H361</f>
        <v>0</v>
      </c>
      <c r="S361" s="149">
        <v>0</v>
      </c>
      <c r="T361" s="150">
        <f>S361*H361</f>
        <v>0</v>
      </c>
      <c r="U361" s="29"/>
      <c r="V361" s="29"/>
      <c r="W361" s="29"/>
      <c r="X361" s="29"/>
      <c r="Y361" s="29"/>
      <c r="Z361" s="29"/>
      <c r="AA361" s="29"/>
      <c r="AB361" s="29"/>
      <c r="AC361" s="29"/>
      <c r="AD361" s="29"/>
      <c r="AE361" s="29"/>
      <c r="AR361" s="151" t="s">
        <v>1140</v>
      </c>
      <c r="AT361" s="151" t="s">
        <v>160</v>
      </c>
      <c r="AU361" s="151" t="s">
        <v>82</v>
      </c>
      <c r="AY361" s="17" t="s">
        <v>157</v>
      </c>
      <c r="BE361" s="152">
        <f>IF(N361="základní",J361,0)</f>
        <v>0</v>
      </c>
      <c r="BF361" s="152">
        <f>IF(N361="snížená",J361,0)</f>
        <v>0</v>
      </c>
      <c r="BG361" s="152">
        <f>IF(N361="zákl. přenesená",J361,0)</f>
        <v>0</v>
      </c>
      <c r="BH361" s="152">
        <f>IF(N361="sníž. přenesená",J361,0)</f>
        <v>0</v>
      </c>
      <c r="BI361" s="152">
        <f>IF(N361="nulová",J361,0)</f>
        <v>0</v>
      </c>
      <c r="BJ361" s="17" t="s">
        <v>80</v>
      </c>
      <c r="BK361" s="152">
        <f>ROUND(I361*H361,2)</f>
        <v>0</v>
      </c>
      <c r="BL361" s="17" t="s">
        <v>1140</v>
      </c>
      <c r="BM361" s="151" t="s">
        <v>1410</v>
      </c>
    </row>
    <row r="362" spans="1:65" s="2" customFormat="1" ht="16.5" customHeight="1" x14ac:dyDescent="0.2">
      <c r="A362" s="29"/>
      <c r="B362" s="140"/>
      <c r="C362" s="141" t="s">
        <v>689</v>
      </c>
      <c r="D362" s="141" t="s">
        <v>160</v>
      </c>
      <c r="E362" s="142" t="s">
        <v>1411</v>
      </c>
      <c r="F362" s="143" t="s">
        <v>1412</v>
      </c>
      <c r="G362" s="144" t="s">
        <v>1409</v>
      </c>
      <c r="H362" s="145">
        <v>1</v>
      </c>
      <c r="I362" s="146"/>
      <c r="J362" s="146">
        <f>ROUND(I362*H362,2)</f>
        <v>0</v>
      </c>
      <c r="K362" s="143" t="s">
        <v>164</v>
      </c>
      <c r="L362" s="30"/>
      <c r="M362" s="147" t="s">
        <v>1</v>
      </c>
      <c r="N362" s="148" t="s">
        <v>37</v>
      </c>
      <c r="O362" s="149">
        <v>0</v>
      </c>
      <c r="P362" s="149">
        <f>O362*H362</f>
        <v>0</v>
      </c>
      <c r="Q362" s="149">
        <v>0</v>
      </c>
      <c r="R362" s="149">
        <f>Q362*H362</f>
        <v>0</v>
      </c>
      <c r="S362" s="149">
        <v>0</v>
      </c>
      <c r="T362" s="150">
        <f>S362*H362</f>
        <v>0</v>
      </c>
      <c r="U362" s="29"/>
      <c r="V362" s="29"/>
      <c r="W362" s="29"/>
      <c r="X362" s="29"/>
      <c r="Y362" s="29"/>
      <c r="Z362" s="29"/>
      <c r="AA362" s="29"/>
      <c r="AB362" s="29"/>
      <c r="AC362" s="29"/>
      <c r="AD362" s="29"/>
      <c r="AE362" s="29"/>
      <c r="AR362" s="151" t="s">
        <v>1140</v>
      </c>
      <c r="AT362" s="151" t="s">
        <v>160</v>
      </c>
      <c r="AU362" s="151" t="s">
        <v>82</v>
      </c>
      <c r="AY362" s="17" t="s">
        <v>157</v>
      </c>
      <c r="BE362" s="152">
        <f>IF(N362="základní",J362,0)</f>
        <v>0</v>
      </c>
      <c r="BF362" s="152">
        <f>IF(N362="snížená",J362,0)</f>
        <v>0</v>
      </c>
      <c r="BG362" s="152">
        <f>IF(N362="zákl. přenesená",J362,0)</f>
        <v>0</v>
      </c>
      <c r="BH362" s="152">
        <f>IF(N362="sníž. přenesená",J362,0)</f>
        <v>0</v>
      </c>
      <c r="BI362" s="152">
        <f>IF(N362="nulová",J362,0)</f>
        <v>0</v>
      </c>
      <c r="BJ362" s="17" t="s">
        <v>80</v>
      </c>
      <c r="BK362" s="152">
        <f>ROUND(I362*H362,2)</f>
        <v>0</v>
      </c>
      <c r="BL362" s="17" t="s">
        <v>1140</v>
      </c>
      <c r="BM362" s="151" t="s">
        <v>1413</v>
      </c>
    </row>
    <row r="363" spans="1:65" s="2" customFormat="1" ht="16.5" customHeight="1" x14ac:dyDescent="0.2">
      <c r="A363" s="29"/>
      <c r="B363" s="140"/>
      <c r="C363" s="141" t="s">
        <v>691</v>
      </c>
      <c r="D363" s="141" t="s">
        <v>160</v>
      </c>
      <c r="E363" s="142" t="s">
        <v>1414</v>
      </c>
      <c r="F363" s="143" t="s">
        <v>1415</v>
      </c>
      <c r="G363" s="144" t="s">
        <v>1409</v>
      </c>
      <c r="H363" s="145">
        <v>1</v>
      </c>
      <c r="I363" s="146"/>
      <c r="J363" s="146">
        <f>ROUND(I363*H363,2)</f>
        <v>0</v>
      </c>
      <c r="K363" s="143" t="s">
        <v>164</v>
      </c>
      <c r="L363" s="30"/>
      <c r="M363" s="147" t="s">
        <v>1</v>
      </c>
      <c r="N363" s="148" t="s">
        <v>37</v>
      </c>
      <c r="O363" s="149">
        <v>0</v>
      </c>
      <c r="P363" s="149">
        <f>O363*H363</f>
        <v>0</v>
      </c>
      <c r="Q363" s="149">
        <v>0</v>
      </c>
      <c r="R363" s="149">
        <f>Q363*H363</f>
        <v>0</v>
      </c>
      <c r="S363" s="149">
        <v>0</v>
      </c>
      <c r="T363" s="150">
        <f>S363*H363</f>
        <v>0</v>
      </c>
      <c r="U363" s="29"/>
      <c r="V363" s="29"/>
      <c r="W363" s="29"/>
      <c r="X363" s="29"/>
      <c r="Y363" s="29"/>
      <c r="Z363" s="29"/>
      <c r="AA363" s="29"/>
      <c r="AB363" s="29"/>
      <c r="AC363" s="29"/>
      <c r="AD363" s="29"/>
      <c r="AE363" s="29"/>
      <c r="AR363" s="151" t="s">
        <v>1140</v>
      </c>
      <c r="AT363" s="151" t="s">
        <v>160</v>
      </c>
      <c r="AU363" s="151" t="s">
        <v>82</v>
      </c>
      <c r="AY363" s="17" t="s">
        <v>157</v>
      </c>
      <c r="BE363" s="152">
        <f>IF(N363="základní",J363,0)</f>
        <v>0</v>
      </c>
      <c r="BF363" s="152">
        <f>IF(N363="snížená",J363,0)</f>
        <v>0</v>
      </c>
      <c r="BG363" s="152">
        <f>IF(N363="zákl. přenesená",J363,0)</f>
        <v>0</v>
      </c>
      <c r="BH363" s="152">
        <f>IF(N363="sníž. přenesená",J363,0)</f>
        <v>0</v>
      </c>
      <c r="BI363" s="152">
        <f>IF(N363="nulová",J363,0)</f>
        <v>0</v>
      </c>
      <c r="BJ363" s="17" t="s">
        <v>80</v>
      </c>
      <c r="BK363" s="152">
        <f>ROUND(I363*H363,2)</f>
        <v>0</v>
      </c>
      <c r="BL363" s="17" t="s">
        <v>1140</v>
      </c>
      <c r="BM363" s="151" t="s">
        <v>1416</v>
      </c>
    </row>
    <row r="364" spans="1:65" s="2" customFormat="1" ht="16.5" customHeight="1" x14ac:dyDescent="0.2">
      <c r="A364" s="29"/>
      <c r="B364" s="140"/>
      <c r="C364" s="141" t="s">
        <v>693</v>
      </c>
      <c r="D364" s="141" t="s">
        <v>160</v>
      </c>
      <c r="E364" s="142" t="s">
        <v>1137</v>
      </c>
      <c r="F364" s="143" t="s">
        <v>1138</v>
      </c>
      <c r="G364" s="144" t="s">
        <v>1409</v>
      </c>
      <c r="H364" s="145">
        <v>1</v>
      </c>
      <c r="I364" s="146"/>
      <c r="J364" s="146">
        <f>ROUND(I364*H364,2)</f>
        <v>0</v>
      </c>
      <c r="K364" s="143" t="s">
        <v>164</v>
      </c>
      <c r="L364" s="30"/>
      <c r="M364" s="193" t="s">
        <v>1</v>
      </c>
      <c r="N364" s="194" t="s">
        <v>37</v>
      </c>
      <c r="O364" s="195">
        <v>0</v>
      </c>
      <c r="P364" s="195">
        <f>O364*H364</f>
        <v>0</v>
      </c>
      <c r="Q364" s="195">
        <v>0</v>
      </c>
      <c r="R364" s="195">
        <f>Q364*H364</f>
        <v>0</v>
      </c>
      <c r="S364" s="195">
        <v>0</v>
      </c>
      <c r="T364" s="196">
        <f>S364*H364</f>
        <v>0</v>
      </c>
      <c r="U364" s="29"/>
      <c r="V364" s="29"/>
      <c r="W364" s="29"/>
      <c r="X364" s="29"/>
      <c r="Y364" s="29"/>
      <c r="Z364" s="29"/>
      <c r="AA364" s="29"/>
      <c r="AB364" s="29"/>
      <c r="AC364" s="29"/>
      <c r="AD364" s="29"/>
      <c r="AE364" s="29"/>
      <c r="AR364" s="151" t="s">
        <v>1140</v>
      </c>
      <c r="AT364" s="151" t="s">
        <v>160</v>
      </c>
      <c r="AU364" s="151" t="s">
        <v>82</v>
      </c>
      <c r="AY364" s="17" t="s">
        <v>157</v>
      </c>
      <c r="BE364" s="152">
        <f>IF(N364="základní",J364,0)</f>
        <v>0</v>
      </c>
      <c r="BF364" s="152">
        <f>IF(N364="snížená",J364,0)</f>
        <v>0</v>
      </c>
      <c r="BG364" s="152">
        <f>IF(N364="zákl. přenesená",J364,0)</f>
        <v>0</v>
      </c>
      <c r="BH364" s="152">
        <f>IF(N364="sníž. přenesená",J364,0)</f>
        <v>0</v>
      </c>
      <c r="BI364" s="152">
        <f>IF(N364="nulová",J364,0)</f>
        <v>0</v>
      </c>
      <c r="BJ364" s="17" t="s">
        <v>80</v>
      </c>
      <c r="BK364" s="152">
        <f>ROUND(I364*H364,2)</f>
        <v>0</v>
      </c>
      <c r="BL364" s="17" t="s">
        <v>1140</v>
      </c>
      <c r="BM364" s="151" t="s">
        <v>1417</v>
      </c>
    </row>
    <row r="365" spans="1:65" s="2" customFormat="1" ht="6.95" customHeight="1" x14ac:dyDescent="0.2">
      <c r="A365" s="29"/>
      <c r="B365" s="44"/>
      <c r="C365" s="45"/>
      <c r="D365" s="45"/>
      <c r="E365" s="45"/>
      <c r="F365" s="45"/>
      <c r="G365" s="45"/>
      <c r="H365" s="45"/>
      <c r="I365" s="45"/>
      <c r="J365" s="45"/>
      <c r="K365" s="45"/>
      <c r="L365" s="30"/>
      <c r="M365" s="29"/>
      <c r="O365" s="29"/>
      <c r="P365" s="29"/>
      <c r="Q365" s="29"/>
      <c r="R365" s="29"/>
      <c r="S365" s="29"/>
      <c r="T365" s="29"/>
      <c r="U365" s="29"/>
      <c r="V365" s="29"/>
      <c r="W365" s="29"/>
      <c r="X365" s="29"/>
      <c r="Y365" s="29"/>
      <c r="Z365" s="29"/>
      <c r="AA365" s="29"/>
      <c r="AB365" s="29"/>
      <c r="AC365" s="29"/>
      <c r="AD365" s="29"/>
      <c r="AE365" s="29"/>
    </row>
  </sheetData>
  <autoFilter ref="C130:K364"/>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98"/>
  <sheetViews>
    <sheetView showGridLines="0" topLeftCell="A119" workbookViewId="0">
      <selection activeCell="I134" sqref="I134:I297"/>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96</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1418</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ROUND(J131,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ROUND((SUM(BE131:BE297)),  2)</f>
        <v>0</v>
      </c>
      <c r="G33" s="29"/>
      <c r="H33" s="29"/>
      <c r="I33" s="98">
        <v>0.21</v>
      </c>
      <c r="J33" s="97">
        <f>ROUND(((SUM(BE131:BE297))*I33),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ROUND((SUM(BF131:BF297)),  2)</f>
        <v>0</v>
      </c>
      <c r="G34" s="29"/>
      <c r="H34" s="29"/>
      <c r="I34" s="98">
        <v>0.15</v>
      </c>
      <c r="J34" s="97">
        <f>ROUND(((SUM(BF131:BF297))*I34),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ROUND((SUM(BG131:BG297)),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ROUND((SUM(BH131:BH297)),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ROUND((SUM(BI131:BI297)),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212 - Propustek v km 125,983</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J131</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J132</f>
        <v>0</v>
      </c>
      <c r="L97" s="110"/>
    </row>
    <row r="98" spans="1:31" s="10" customFormat="1" ht="19.899999999999999" customHeight="1" x14ac:dyDescent="0.2">
      <c r="B98" s="114"/>
      <c r="D98" s="115" t="s">
        <v>967</v>
      </c>
      <c r="E98" s="116"/>
      <c r="F98" s="116"/>
      <c r="G98" s="116"/>
      <c r="H98" s="116"/>
      <c r="I98" s="116"/>
      <c r="J98" s="117">
        <f>J133</f>
        <v>0</v>
      </c>
      <c r="L98" s="114"/>
    </row>
    <row r="99" spans="1:31" s="10" customFormat="1" ht="19.899999999999999" customHeight="1" x14ac:dyDescent="0.2">
      <c r="B99" s="114"/>
      <c r="D99" s="115" t="s">
        <v>968</v>
      </c>
      <c r="E99" s="116"/>
      <c r="F99" s="116"/>
      <c r="G99" s="116"/>
      <c r="H99" s="116"/>
      <c r="I99" s="116"/>
      <c r="J99" s="117">
        <f>J148</f>
        <v>0</v>
      </c>
      <c r="L99" s="114"/>
    </row>
    <row r="100" spans="1:31" s="10" customFormat="1" ht="19.899999999999999" customHeight="1" x14ac:dyDescent="0.2">
      <c r="B100" s="114"/>
      <c r="D100" s="115" t="s">
        <v>139</v>
      </c>
      <c r="E100" s="116"/>
      <c r="F100" s="116"/>
      <c r="G100" s="116"/>
      <c r="H100" s="116"/>
      <c r="I100" s="116"/>
      <c r="J100" s="117">
        <f>J152</f>
        <v>0</v>
      </c>
      <c r="L100" s="114"/>
    </row>
    <row r="101" spans="1:31" s="10" customFormat="1" ht="19.899999999999999" customHeight="1" x14ac:dyDescent="0.2">
      <c r="B101" s="114"/>
      <c r="D101" s="115" t="s">
        <v>1145</v>
      </c>
      <c r="E101" s="116"/>
      <c r="F101" s="116"/>
      <c r="G101" s="116"/>
      <c r="H101" s="116"/>
      <c r="I101" s="116"/>
      <c r="J101" s="117">
        <f>J170</f>
        <v>0</v>
      </c>
      <c r="L101" s="114"/>
    </row>
    <row r="102" spans="1:31" s="10" customFormat="1" ht="19.899999999999999" customHeight="1" x14ac:dyDescent="0.2">
      <c r="B102" s="114"/>
      <c r="D102" s="115" t="s">
        <v>744</v>
      </c>
      <c r="E102" s="116"/>
      <c r="F102" s="116"/>
      <c r="G102" s="116"/>
      <c r="H102" s="116"/>
      <c r="I102" s="116"/>
      <c r="J102" s="117">
        <f>J173</f>
        <v>0</v>
      </c>
      <c r="L102" s="114"/>
    </row>
    <row r="103" spans="1:31" s="10" customFormat="1" ht="19.899999999999999" customHeight="1" x14ac:dyDescent="0.2">
      <c r="B103" s="114"/>
      <c r="D103" s="115" t="s">
        <v>969</v>
      </c>
      <c r="E103" s="116"/>
      <c r="F103" s="116"/>
      <c r="G103" s="116"/>
      <c r="H103" s="116"/>
      <c r="I103" s="116"/>
      <c r="J103" s="117">
        <f>J234</f>
        <v>0</v>
      </c>
      <c r="L103" s="114"/>
    </row>
    <row r="104" spans="1:31" s="10" customFormat="1" ht="19.899999999999999" customHeight="1" x14ac:dyDescent="0.2">
      <c r="B104" s="114"/>
      <c r="D104" s="115" t="s">
        <v>1146</v>
      </c>
      <c r="E104" s="116"/>
      <c r="F104" s="116"/>
      <c r="G104" s="116"/>
      <c r="H104" s="116"/>
      <c r="I104" s="116"/>
      <c r="J104" s="117">
        <f>J249</f>
        <v>0</v>
      </c>
      <c r="L104" s="114"/>
    </row>
    <row r="105" spans="1:31" s="9" customFormat="1" ht="24.95" customHeight="1" x14ac:dyDescent="0.2">
      <c r="B105" s="110"/>
      <c r="D105" s="111" t="s">
        <v>1147</v>
      </c>
      <c r="E105" s="112"/>
      <c r="F105" s="112"/>
      <c r="G105" s="112"/>
      <c r="H105" s="112"/>
      <c r="I105" s="112"/>
      <c r="J105" s="113">
        <f>J253</f>
        <v>0</v>
      </c>
      <c r="L105" s="110"/>
    </row>
    <row r="106" spans="1:31" s="10" customFormat="1" ht="19.899999999999999" customHeight="1" x14ac:dyDescent="0.2">
      <c r="B106" s="114"/>
      <c r="D106" s="115" t="s">
        <v>1148</v>
      </c>
      <c r="E106" s="116"/>
      <c r="F106" s="116"/>
      <c r="G106" s="116"/>
      <c r="H106" s="116"/>
      <c r="I106" s="116"/>
      <c r="J106" s="117">
        <f>J254</f>
        <v>0</v>
      </c>
      <c r="L106" s="114"/>
    </row>
    <row r="107" spans="1:31" s="9" customFormat="1" ht="24.95" customHeight="1" x14ac:dyDescent="0.2">
      <c r="B107" s="110"/>
      <c r="D107" s="111" t="s">
        <v>140</v>
      </c>
      <c r="E107" s="112"/>
      <c r="F107" s="112"/>
      <c r="G107" s="112"/>
      <c r="H107" s="112"/>
      <c r="I107" s="112"/>
      <c r="J107" s="113">
        <f>J267</f>
        <v>0</v>
      </c>
      <c r="L107" s="110"/>
    </row>
    <row r="108" spans="1:31" s="9" customFormat="1" ht="24.95" customHeight="1" x14ac:dyDescent="0.2">
      <c r="B108" s="110"/>
      <c r="D108" s="111" t="s">
        <v>141</v>
      </c>
      <c r="E108" s="112"/>
      <c r="F108" s="112"/>
      <c r="G108" s="112"/>
      <c r="H108" s="112"/>
      <c r="I108" s="112"/>
      <c r="J108" s="113">
        <f>J286</f>
        <v>0</v>
      </c>
      <c r="L108" s="110"/>
    </row>
    <row r="109" spans="1:31" s="10" customFormat="1" ht="19.899999999999999" customHeight="1" x14ac:dyDescent="0.2">
      <c r="B109" s="114"/>
      <c r="D109" s="115" t="s">
        <v>970</v>
      </c>
      <c r="E109" s="116"/>
      <c r="F109" s="116"/>
      <c r="G109" s="116"/>
      <c r="H109" s="116"/>
      <c r="I109" s="116"/>
      <c r="J109" s="117">
        <f>J287</f>
        <v>0</v>
      </c>
      <c r="L109" s="114"/>
    </row>
    <row r="110" spans="1:31" s="10" customFormat="1" ht="19.899999999999999" customHeight="1" x14ac:dyDescent="0.2">
      <c r="B110" s="114"/>
      <c r="D110" s="115" t="s">
        <v>1419</v>
      </c>
      <c r="E110" s="116"/>
      <c r="F110" s="116"/>
      <c r="G110" s="116"/>
      <c r="H110" s="116"/>
      <c r="I110" s="116"/>
      <c r="J110" s="117">
        <f>J295</f>
        <v>0</v>
      </c>
      <c r="L110" s="114"/>
    </row>
    <row r="111" spans="1:31" s="10" customFormat="1" ht="19.899999999999999" customHeight="1" x14ac:dyDescent="0.2">
      <c r="B111" s="114"/>
      <c r="D111" s="115" t="s">
        <v>1420</v>
      </c>
      <c r="E111" s="116"/>
      <c r="F111" s="116"/>
      <c r="G111" s="116"/>
      <c r="H111" s="116"/>
      <c r="I111" s="116"/>
      <c r="J111" s="117">
        <f>J297</f>
        <v>0</v>
      </c>
      <c r="L111" s="114"/>
    </row>
    <row r="112" spans="1:31" s="2" customFormat="1" ht="21.75" customHeight="1" x14ac:dyDescent="0.2">
      <c r="A112" s="29"/>
      <c r="B112" s="30"/>
      <c r="C112" s="29"/>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31" s="2" customFormat="1" ht="6.95" customHeight="1" x14ac:dyDescent="0.2">
      <c r="A113" s="29"/>
      <c r="B113" s="44"/>
      <c r="C113" s="45"/>
      <c r="D113" s="45"/>
      <c r="E113" s="45"/>
      <c r="F113" s="45"/>
      <c r="G113" s="45"/>
      <c r="H113" s="45"/>
      <c r="I113" s="45"/>
      <c r="J113" s="45"/>
      <c r="K113" s="45"/>
      <c r="L113" s="39"/>
      <c r="S113" s="29"/>
      <c r="T113" s="29"/>
      <c r="U113" s="29"/>
      <c r="V113" s="29"/>
      <c r="W113" s="29"/>
      <c r="X113" s="29"/>
      <c r="Y113" s="29"/>
      <c r="Z113" s="29"/>
      <c r="AA113" s="29"/>
      <c r="AB113" s="29"/>
      <c r="AC113" s="29"/>
      <c r="AD113" s="29"/>
      <c r="AE113" s="29"/>
    </row>
    <row r="117" spans="1:31" s="2" customFormat="1" ht="6.95" customHeight="1" x14ac:dyDescent="0.2">
      <c r="A117" s="29"/>
      <c r="B117" s="46"/>
      <c r="C117" s="47"/>
      <c r="D117" s="47"/>
      <c r="E117" s="47"/>
      <c r="F117" s="47"/>
      <c r="G117" s="47"/>
      <c r="H117" s="47"/>
      <c r="I117" s="47"/>
      <c r="J117" s="47"/>
      <c r="K117" s="47"/>
      <c r="L117" s="39"/>
      <c r="S117" s="29"/>
      <c r="T117" s="29"/>
      <c r="U117" s="29"/>
      <c r="V117" s="29"/>
      <c r="W117" s="29"/>
      <c r="X117" s="29"/>
      <c r="Y117" s="29"/>
      <c r="Z117" s="29"/>
      <c r="AA117" s="29"/>
      <c r="AB117" s="29"/>
      <c r="AC117" s="29"/>
      <c r="AD117" s="29"/>
      <c r="AE117" s="29"/>
    </row>
    <row r="118" spans="1:31" s="2" customFormat="1" ht="24.95" customHeight="1" x14ac:dyDescent="0.2">
      <c r="A118" s="29"/>
      <c r="B118" s="30"/>
      <c r="C118" s="21" t="s">
        <v>142</v>
      </c>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31" s="2" customFormat="1" ht="6.9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31" s="2" customFormat="1" ht="12" customHeight="1" x14ac:dyDescent="0.2">
      <c r="A120" s="29"/>
      <c r="B120" s="30"/>
      <c r="C120" s="26" t="s">
        <v>14</v>
      </c>
      <c r="D120" s="29"/>
      <c r="E120" s="29"/>
      <c r="F120" s="29"/>
      <c r="G120" s="29"/>
      <c r="H120" s="29"/>
      <c r="I120" s="29"/>
      <c r="J120" s="29"/>
      <c r="K120" s="29"/>
      <c r="L120" s="39"/>
      <c r="S120" s="29"/>
      <c r="T120" s="29"/>
      <c r="U120" s="29"/>
      <c r="V120" s="29"/>
      <c r="W120" s="29"/>
      <c r="X120" s="29"/>
      <c r="Y120" s="29"/>
      <c r="Z120" s="29"/>
      <c r="AA120" s="29"/>
      <c r="AB120" s="29"/>
      <c r="AC120" s="29"/>
      <c r="AD120" s="29"/>
      <c r="AE120" s="29"/>
    </row>
    <row r="121" spans="1:31" s="2" customFormat="1" ht="16.5" customHeight="1" x14ac:dyDescent="0.2">
      <c r="A121" s="29"/>
      <c r="B121" s="30"/>
      <c r="C121" s="29"/>
      <c r="D121" s="29"/>
      <c r="E121" s="253" t="str">
        <f>E7</f>
        <v>Oprava trati Moravské Bránice – Moravský Krumlov</v>
      </c>
      <c r="F121" s="254"/>
      <c r="G121" s="254"/>
      <c r="H121" s="254"/>
      <c r="I121" s="29"/>
      <c r="J121" s="29"/>
      <c r="K121" s="29"/>
      <c r="L121" s="39"/>
      <c r="S121" s="29"/>
      <c r="T121" s="29"/>
      <c r="U121" s="29"/>
      <c r="V121" s="29"/>
      <c r="W121" s="29"/>
      <c r="X121" s="29"/>
      <c r="Y121" s="29"/>
      <c r="Z121" s="29"/>
      <c r="AA121" s="29"/>
      <c r="AB121" s="29"/>
      <c r="AC121" s="29"/>
      <c r="AD121" s="29"/>
      <c r="AE121" s="29"/>
    </row>
    <row r="122" spans="1:31" s="2" customFormat="1" ht="12" customHeight="1" x14ac:dyDescent="0.2">
      <c r="A122" s="29"/>
      <c r="B122" s="30"/>
      <c r="C122" s="26" t="s">
        <v>131</v>
      </c>
      <c r="D122" s="29"/>
      <c r="E122" s="29"/>
      <c r="F122" s="29"/>
      <c r="G122" s="29"/>
      <c r="H122" s="29"/>
      <c r="I122" s="29"/>
      <c r="J122" s="29"/>
      <c r="K122" s="29"/>
      <c r="L122" s="39"/>
      <c r="S122" s="29"/>
      <c r="T122" s="29"/>
      <c r="U122" s="29"/>
      <c r="V122" s="29"/>
      <c r="W122" s="29"/>
      <c r="X122" s="29"/>
      <c r="Y122" s="29"/>
      <c r="Z122" s="29"/>
      <c r="AA122" s="29"/>
      <c r="AB122" s="29"/>
      <c r="AC122" s="29"/>
      <c r="AD122" s="29"/>
      <c r="AE122" s="29"/>
    </row>
    <row r="123" spans="1:31" s="2" customFormat="1" ht="16.5" customHeight="1" x14ac:dyDescent="0.2">
      <c r="A123" s="29"/>
      <c r="B123" s="30"/>
      <c r="C123" s="29"/>
      <c r="D123" s="29"/>
      <c r="E123" s="247" t="str">
        <f>E9</f>
        <v>SO 212 - Propustek v km 125,983</v>
      </c>
      <c r="F123" s="252"/>
      <c r="G123" s="252"/>
      <c r="H123" s="252"/>
      <c r="I123" s="29"/>
      <c r="J123" s="29"/>
      <c r="K123" s="29"/>
      <c r="L123" s="39"/>
      <c r="S123" s="29"/>
      <c r="T123" s="29"/>
      <c r="U123" s="29"/>
      <c r="V123" s="29"/>
      <c r="W123" s="29"/>
      <c r="X123" s="29"/>
      <c r="Y123" s="29"/>
      <c r="Z123" s="29"/>
      <c r="AA123" s="29"/>
      <c r="AB123" s="29"/>
      <c r="AC123" s="29"/>
      <c r="AD123" s="29"/>
      <c r="AE123" s="29"/>
    </row>
    <row r="124" spans="1:31" s="2" customFormat="1" ht="6.95" customHeight="1" x14ac:dyDescent="0.2">
      <c r="A124" s="29"/>
      <c r="B124" s="30"/>
      <c r="C124" s="29"/>
      <c r="D124" s="29"/>
      <c r="E124" s="29"/>
      <c r="F124" s="29"/>
      <c r="G124" s="29"/>
      <c r="H124" s="29"/>
      <c r="I124" s="29"/>
      <c r="J124" s="29"/>
      <c r="K124" s="29"/>
      <c r="L124" s="39"/>
      <c r="S124" s="29"/>
      <c r="T124" s="29"/>
      <c r="U124" s="29"/>
      <c r="V124" s="29"/>
      <c r="W124" s="29"/>
      <c r="X124" s="29"/>
      <c r="Y124" s="29"/>
      <c r="Z124" s="29"/>
      <c r="AA124" s="29"/>
      <c r="AB124" s="29"/>
      <c r="AC124" s="29"/>
      <c r="AD124" s="29"/>
      <c r="AE124" s="29"/>
    </row>
    <row r="125" spans="1:31" s="2" customFormat="1" ht="12" customHeight="1" x14ac:dyDescent="0.2">
      <c r="A125" s="29"/>
      <c r="B125" s="30"/>
      <c r="C125" s="26" t="s">
        <v>18</v>
      </c>
      <c r="D125" s="29"/>
      <c r="E125" s="29"/>
      <c r="F125" s="24" t="str">
        <f>F12</f>
        <v>Mezistaniční úsek km 128,431 – 122,460</v>
      </c>
      <c r="G125" s="29"/>
      <c r="H125" s="29"/>
      <c r="I125" s="26" t="s">
        <v>20</v>
      </c>
      <c r="J125" s="52" t="str">
        <f>IF(J12="","",J12)</f>
        <v>11. 2. 2021</v>
      </c>
      <c r="K125" s="29"/>
      <c r="L125" s="39"/>
      <c r="S125" s="29"/>
      <c r="T125" s="29"/>
      <c r="U125" s="29"/>
      <c r="V125" s="29"/>
      <c r="W125" s="29"/>
      <c r="X125" s="29"/>
      <c r="Y125" s="29"/>
      <c r="Z125" s="29"/>
      <c r="AA125" s="29"/>
      <c r="AB125" s="29"/>
      <c r="AC125" s="29"/>
      <c r="AD125" s="29"/>
      <c r="AE125" s="29"/>
    </row>
    <row r="126" spans="1:31" s="2" customFormat="1" ht="6.95" customHeight="1" x14ac:dyDescent="0.2">
      <c r="A126" s="29"/>
      <c r="B126" s="30"/>
      <c r="C126" s="29"/>
      <c r="D126" s="29"/>
      <c r="E126" s="29"/>
      <c r="F126" s="29"/>
      <c r="G126" s="29"/>
      <c r="H126" s="29"/>
      <c r="I126" s="29"/>
      <c r="J126" s="29"/>
      <c r="K126" s="29"/>
      <c r="L126" s="39"/>
      <c r="S126" s="29"/>
      <c r="T126" s="29"/>
      <c r="U126" s="29"/>
      <c r="V126" s="29"/>
      <c r="W126" s="29"/>
      <c r="X126" s="29"/>
      <c r="Y126" s="29"/>
      <c r="Z126" s="29"/>
      <c r="AA126" s="29"/>
      <c r="AB126" s="29"/>
      <c r="AC126" s="29"/>
      <c r="AD126" s="29"/>
      <c r="AE126" s="29"/>
    </row>
    <row r="127" spans="1:31" s="2" customFormat="1" ht="25.7" customHeight="1" x14ac:dyDescent="0.2">
      <c r="A127" s="29"/>
      <c r="B127" s="30"/>
      <c r="C127" s="26" t="s">
        <v>22</v>
      </c>
      <c r="D127" s="29"/>
      <c r="E127" s="29"/>
      <c r="F127" s="24" t="str">
        <f>E15</f>
        <v>SPRÁVA ŽELEZNIC, STÁTNÍ ORGANIZACE</v>
      </c>
      <c r="G127" s="29"/>
      <c r="H127" s="29"/>
      <c r="I127" s="26" t="s">
        <v>28</v>
      </c>
      <c r="J127" s="27" t="str">
        <f>E21</f>
        <v>Dopravní projektování spol. s r.o.</v>
      </c>
      <c r="K127" s="29"/>
      <c r="L127" s="39"/>
      <c r="S127" s="29"/>
      <c r="T127" s="29"/>
      <c r="U127" s="29"/>
      <c r="V127" s="29"/>
      <c r="W127" s="29"/>
      <c r="X127" s="29"/>
      <c r="Y127" s="29"/>
      <c r="Z127" s="29"/>
      <c r="AA127" s="29"/>
      <c r="AB127" s="29"/>
      <c r="AC127" s="29"/>
      <c r="AD127" s="29"/>
      <c r="AE127" s="29"/>
    </row>
    <row r="128" spans="1:31" s="2" customFormat="1" ht="25.7" customHeight="1" x14ac:dyDescent="0.2">
      <c r="A128" s="29"/>
      <c r="B128" s="30"/>
      <c r="C128" s="26" t="s">
        <v>26</v>
      </c>
      <c r="D128" s="29"/>
      <c r="E128" s="29"/>
      <c r="F128" s="24" t="str">
        <f>IF(E18="","",E18)</f>
        <v xml:space="preserve"> </v>
      </c>
      <c r="G128" s="29"/>
      <c r="H128" s="29"/>
      <c r="I128" s="26" t="s">
        <v>30</v>
      </c>
      <c r="J128" s="27" t="str">
        <f>E24</f>
        <v>Dopravní projektování spol. s r.o.</v>
      </c>
      <c r="K128" s="29"/>
      <c r="L128" s="39"/>
      <c r="S128" s="29"/>
      <c r="T128" s="29"/>
      <c r="U128" s="29"/>
      <c r="V128" s="29"/>
      <c r="W128" s="29"/>
      <c r="X128" s="29"/>
      <c r="Y128" s="29"/>
      <c r="Z128" s="29"/>
      <c r="AA128" s="29"/>
      <c r="AB128" s="29"/>
      <c r="AC128" s="29"/>
      <c r="AD128" s="29"/>
      <c r="AE128" s="29"/>
    </row>
    <row r="129" spans="1:65" s="2" customFormat="1" ht="10.35" customHeight="1" x14ac:dyDescent="0.2">
      <c r="A129" s="29"/>
      <c r="B129" s="30"/>
      <c r="C129" s="29"/>
      <c r="D129" s="29"/>
      <c r="E129" s="29"/>
      <c r="F129" s="29"/>
      <c r="G129" s="29"/>
      <c r="H129" s="29"/>
      <c r="I129" s="29"/>
      <c r="J129" s="29"/>
      <c r="K129" s="29"/>
      <c r="L129" s="39"/>
      <c r="S129" s="29"/>
      <c r="T129" s="29"/>
      <c r="U129" s="29"/>
      <c r="V129" s="29"/>
      <c r="W129" s="29"/>
      <c r="X129" s="29"/>
      <c r="Y129" s="29"/>
      <c r="Z129" s="29"/>
      <c r="AA129" s="29"/>
      <c r="AB129" s="29"/>
      <c r="AC129" s="29"/>
      <c r="AD129" s="29"/>
      <c r="AE129" s="29"/>
    </row>
    <row r="130" spans="1:65" s="11" customFormat="1" ht="29.25" customHeight="1" x14ac:dyDescent="0.2">
      <c r="A130" s="118"/>
      <c r="B130" s="119"/>
      <c r="C130" s="120" t="s">
        <v>143</v>
      </c>
      <c r="D130" s="121" t="s">
        <v>57</v>
      </c>
      <c r="E130" s="121" t="s">
        <v>53</v>
      </c>
      <c r="F130" s="121" t="s">
        <v>54</v>
      </c>
      <c r="G130" s="121" t="s">
        <v>144</v>
      </c>
      <c r="H130" s="121" t="s">
        <v>145</v>
      </c>
      <c r="I130" s="121" t="s">
        <v>146</v>
      </c>
      <c r="J130" s="121" t="s">
        <v>135</v>
      </c>
      <c r="K130" s="122" t="s">
        <v>147</v>
      </c>
      <c r="L130" s="123"/>
      <c r="M130" s="59" t="s">
        <v>1</v>
      </c>
      <c r="N130" s="60" t="s">
        <v>36</v>
      </c>
      <c r="O130" s="60" t="s">
        <v>148</v>
      </c>
      <c r="P130" s="60" t="s">
        <v>149</v>
      </c>
      <c r="Q130" s="60" t="s">
        <v>150</v>
      </c>
      <c r="R130" s="60" t="s">
        <v>151</v>
      </c>
      <c r="S130" s="60" t="s">
        <v>152</v>
      </c>
      <c r="T130" s="61" t="s">
        <v>153</v>
      </c>
      <c r="U130" s="118"/>
      <c r="V130" s="118"/>
      <c r="W130" s="118"/>
      <c r="X130" s="118"/>
      <c r="Y130" s="118"/>
      <c r="Z130" s="118"/>
      <c r="AA130" s="118"/>
      <c r="AB130" s="118"/>
      <c r="AC130" s="118"/>
      <c r="AD130" s="118"/>
      <c r="AE130" s="118"/>
    </row>
    <row r="131" spans="1:65" s="2" customFormat="1" ht="22.9" customHeight="1" x14ac:dyDescent="0.25">
      <c r="A131" s="29"/>
      <c r="B131" s="30"/>
      <c r="C131" s="66" t="s">
        <v>154</v>
      </c>
      <c r="D131" s="29"/>
      <c r="E131" s="29"/>
      <c r="F131" s="29"/>
      <c r="G131" s="29"/>
      <c r="H131" s="29"/>
      <c r="I131" s="29"/>
      <c r="J131" s="124">
        <f>BK131</f>
        <v>0</v>
      </c>
      <c r="K131" s="29"/>
      <c r="L131" s="30"/>
      <c r="M131" s="62"/>
      <c r="N131" s="53"/>
      <c r="O131" s="63"/>
      <c r="P131" s="125">
        <f>P132+P253+P267+P286</f>
        <v>1985.1255700000002</v>
      </c>
      <c r="Q131" s="63"/>
      <c r="R131" s="125">
        <f>R132+R253+R267+R286</f>
        <v>242.29593373</v>
      </c>
      <c r="S131" s="63"/>
      <c r="T131" s="126">
        <f>T132+T253+T267+T286</f>
        <v>31.666767</v>
      </c>
      <c r="U131" s="29"/>
      <c r="V131" s="29"/>
      <c r="W131" s="29"/>
      <c r="X131" s="29"/>
      <c r="Y131" s="29"/>
      <c r="Z131" s="29"/>
      <c r="AA131" s="29"/>
      <c r="AB131" s="29"/>
      <c r="AC131" s="29"/>
      <c r="AD131" s="29"/>
      <c r="AE131" s="29"/>
      <c r="AT131" s="17" t="s">
        <v>71</v>
      </c>
      <c r="AU131" s="17" t="s">
        <v>137</v>
      </c>
      <c r="BK131" s="127">
        <f>BK132+BK253+BK267+BK286</f>
        <v>0</v>
      </c>
    </row>
    <row r="132" spans="1:65" s="12" customFormat="1" ht="25.9" customHeight="1" x14ac:dyDescent="0.2">
      <c r="B132" s="128"/>
      <c r="D132" s="129" t="s">
        <v>71</v>
      </c>
      <c r="E132" s="130" t="s">
        <v>155</v>
      </c>
      <c r="F132" s="130" t="s">
        <v>156</v>
      </c>
      <c r="J132" s="131">
        <f>BK132</f>
        <v>0</v>
      </c>
      <c r="L132" s="128"/>
      <c r="M132" s="132"/>
      <c r="N132" s="133"/>
      <c r="O132" s="133"/>
      <c r="P132" s="134">
        <f>P133+P148+P152+P170+P173+P234+P249</f>
        <v>1984.1085700000001</v>
      </c>
      <c r="Q132" s="133"/>
      <c r="R132" s="134">
        <f>R133+R148+R152+R170+R173+R234+R249</f>
        <v>242.28893373</v>
      </c>
      <c r="S132" s="133"/>
      <c r="T132" s="135">
        <f>T133+T148+T152+T170+T173+T234+T249</f>
        <v>31.666767</v>
      </c>
      <c r="AR132" s="129" t="s">
        <v>80</v>
      </c>
      <c r="AT132" s="136" t="s">
        <v>71</v>
      </c>
      <c r="AU132" s="136" t="s">
        <v>72</v>
      </c>
      <c r="AY132" s="129" t="s">
        <v>157</v>
      </c>
      <c r="BK132" s="137">
        <f>BK133+BK148+BK152+BK170+BK173+BK234+BK249</f>
        <v>0</v>
      </c>
    </row>
    <row r="133" spans="1:65" s="12" customFormat="1" ht="22.9" customHeight="1" x14ac:dyDescent="0.2">
      <c r="B133" s="128"/>
      <c r="D133" s="129" t="s">
        <v>71</v>
      </c>
      <c r="E133" s="138" t="s">
        <v>182</v>
      </c>
      <c r="F133" s="138" t="s">
        <v>1013</v>
      </c>
      <c r="J133" s="139">
        <f>BK133</f>
        <v>0</v>
      </c>
      <c r="L133" s="128"/>
      <c r="M133" s="132"/>
      <c r="N133" s="133"/>
      <c r="O133" s="133"/>
      <c r="P133" s="134">
        <f>SUM(P134:P147)</f>
        <v>142.00510600000001</v>
      </c>
      <c r="Q133" s="133"/>
      <c r="R133" s="134">
        <f>SUM(R134:R147)</f>
        <v>2.0112972899999999</v>
      </c>
      <c r="S133" s="133"/>
      <c r="T133" s="135">
        <f>SUM(T134:T147)</f>
        <v>0</v>
      </c>
      <c r="AR133" s="129" t="s">
        <v>80</v>
      </c>
      <c r="AT133" s="136" t="s">
        <v>71</v>
      </c>
      <c r="AU133" s="136" t="s">
        <v>80</v>
      </c>
      <c r="AY133" s="129" t="s">
        <v>157</v>
      </c>
      <c r="BK133" s="137">
        <f>SUM(BK134:BK147)</f>
        <v>0</v>
      </c>
    </row>
    <row r="134" spans="1:65" s="2" customFormat="1" ht="16.5" customHeight="1" x14ac:dyDescent="0.2">
      <c r="A134" s="29"/>
      <c r="B134" s="140"/>
      <c r="C134" s="141" t="s">
        <v>80</v>
      </c>
      <c r="D134" s="141" t="s">
        <v>160</v>
      </c>
      <c r="E134" s="142" t="s">
        <v>1014</v>
      </c>
      <c r="F134" s="143" t="s">
        <v>1015</v>
      </c>
      <c r="G134" s="144" t="s">
        <v>163</v>
      </c>
      <c r="H134" s="145">
        <v>3.8239999999999998</v>
      </c>
      <c r="I134" s="146"/>
      <c r="J134" s="146">
        <f>ROUND(I134*H134,2)</f>
        <v>0</v>
      </c>
      <c r="K134" s="143" t="s">
        <v>201</v>
      </c>
      <c r="L134" s="30"/>
      <c r="M134" s="147" t="s">
        <v>1</v>
      </c>
      <c r="N134" s="148" t="s">
        <v>37</v>
      </c>
      <c r="O134" s="149">
        <v>3.407</v>
      </c>
      <c r="P134" s="149">
        <f>O134*H134</f>
        <v>13.028368</v>
      </c>
      <c r="Q134" s="149">
        <v>0</v>
      </c>
      <c r="R134" s="149">
        <f>Q134*H134</f>
        <v>0</v>
      </c>
      <c r="S134" s="149">
        <v>0</v>
      </c>
      <c r="T134" s="150">
        <f>S134*H134</f>
        <v>0</v>
      </c>
      <c r="U134" s="29"/>
      <c r="V134" s="29"/>
      <c r="W134" s="29"/>
      <c r="X134" s="29"/>
      <c r="Y134" s="29"/>
      <c r="Z134" s="29"/>
      <c r="AA134" s="29"/>
      <c r="AB134" s="29"/>
      <c r="AC134" s="29"/>
      <c r="AD134" s="29"/>
      <c r="AE134" s="29"/>
      <c r="AR134" s="151" t="s">
        <v>165</v>
      </c>
      <c r="AT134" s="151" t="s">
        <v>160</v>
      </c>
      <c r="AU134" s="151" t="s">
        <v>82</v>
      </c>
      <c r="AY134" s="17" t="s">
        <v>157</v>
      </c>
      <c r="BE134" s="152">
        <f>IF(N134="základní",J134,0)</f>
        <v>0</v>
      </c>
      <c r="BF134" s="152">
        <f>IF(N134="snížená",J134,0)</f>
        <v>0</v>
      </c>
      <c r="BG134" s="152">
        <f>IF(N134="zákl. přenesená",J134,0)</f>
        <v>0</v>
      </c>
      <c r="BH134" s="152">
        <f>IF(N134="sníž. přenesená",J134,0)</f>
        <v>0</v>
      </c>
      <c r="BI134" s="152">
        <f>IF(N134="nulová",J134,0)</f>
        <v>0</v>
      </c>
      <c r="BJ134" s="17" t="s">
        <v>80</v>
      </c>
      <c r="BK134" s="152">
        <f>ROUND(I134*H134,2)</f>
        <v>0</v>
      </c>
      <c r="BL134" s="17" t="s">
        <v>165</v>
      </c>
      <c r="BM134" s="151" t="s">
        <v>1421</v>
      </c>
    </row>
    <row r="135" spans="1:65" s="2" customFormat="1" ht="58.5" x14ac:dyDescent="0.2">
      <c r="A135" s="29"/>
      <c r="B135" s="30"/>
      <c r="C135" s="29"/>
      <c r="D135" s="153" t="s">
        <v>167</v>
      </c>
      <c r="E135" s="29"/>
      <c r="F135" s="154" t="s">
        <v>1017</v>
      </c>
      <c r="G135" s="29"/>
      <c r="H135" s="29"/>
      <c r="I135" s="29"/>
      <c r="J135" s="29"/>
      <c r="K135" s="29"/>
      <c r="L135" s="30"/>
      <c r="M135" s="155"/>
      <c r="N135" s="156"/>
      <c r="O135" s="55"/>
      <c r="P135" s="55"/>
      <c r="Q135" s="55"/>
      <c r="R135" s="55"/>
      <c r="S135" s="55"/>
      <c r="T135" s="56"/>
      <c r="U135" s="29"/>
      <c r="V135" s="29"/>
      <c r="W135" s="29"/>
      <c r="X135" s="29"/>
      <c r="Y135" s="29"/>
      <c r="Z135" s="29"/>
      <c r="AA135" s="29"/>
      <c r="AB135" s="29"/>
      <c r="AC135" s="29"/>
      <c r="AD135" s="29"/>
      <c r="AE135" s="29"/>
      <c r="AT135" s="17" t="s">
        <v>167</v>
      </c>
      <c r="AU135" s="17" t="s">
        <v>82</v>
      </c>
    </row>
    <row r="136" spans="1:65" s="14" customFormat="1" x14ac:dyDescent="0.2">
      <c r="B136" s="163"/>
      <c r="D136" s="153" t="s">
        <v>169</v>
      </c>
      <c r="E136" s="164" t="s">
        <v>1</v>
      </c>
      <c r="F136" s="165" t="s">
        <v>1422</v>
      </c>
      <c r="H136" s="166">
        <v>3.8241000000000001</v>
      </c>
      <c r="L136" s="163"/>
      <c r="M136" s="167"/>
      <c r="N136" s="168"/>
      <c r="O136" s="168"/>
      <c r="P136" s="168"/>
      <c r="Q136" s="168"/>
      <c r="R136" s="168"/>
      <c r="S136" s="168"/>
      <c r="T136" s="169"/>
      <c r="AT136" s="164" t="s">
        <v>169</v>
      </c>
      <c r="AU136" s="164" t="s">
        <v>82</v>
      </c>
      <c r="AV136" s="14" t="s">
        <v>82</v>
      </c>
      <c r="AW136" s="14" t="s">
        <v>171</v>
      </c>
      <c r="AX136" s="14" t="s">
        <v>80</v>
      </c>
      <c r="AY136" s="164" t="s">
        <v>157</v>
      </c>
    </row>
    <row r="137" spans="1:65" s="2" customFormat="1" ht="16.5" customHeight="1" x14ac:dyDescent="0.2">
      <c r="A137" s="29"/>
      <c r="B137" s="140"/>
      <c r="C137" s="141" t="s">
        <v>82</v>
      </c>
      <c r="D137" s="141" t="s">
        <v>160</v>
      </c>
      <c r="E137" s="142" t="s">
        <v>1023</v>
      </c>
      <c r="F137" s="143" t="s">
        <v>1024</v>
      </c>
      <c r="G137" s="144" t="s">
        <v>195</v>
      </c>
      <c r="H137" s="145">
        <v>31.411999999999999</v>
      </c>
      <c r="I137" s="146"/>
      <c r="J137" s="146">
        <f>ROUND(I137*H137,2)</f>
        <v>0</v>
      </c>
      <c r="K137" s="143" t="s">
        <v>201</v>
      </c>
      <c r="L137" s="30"/>
      <c r="M137" s="147" t="s">
        <v>1</v>
      </c>
      <c r="N137" s="148" t="s">
        <v>37</v>
      </c>
      <c r="O137" s="149">
        <v>3.14</v>
      </c>
      <c r="P137" s="149">
        <f>O137*H137</f>
        <v>98.633679999999998</v>
      </c>
      <c r="Q137" s="149">
        <v>4.1739999999999999E-2</v>
      </c>
      <c r="R137" s="149">
        <f>Q137*H137</f>
        <v>1.3111368799999998</v>
      </c>
      <c r="S137" s="149">
        <v>0</v>
      </c>
      <c r="T137" s="150">
        <f>S137*H137</f>
        <v>0</v>
      </c>
      <c r="U137" s="29"/>
      <c r="V137" s="29"/>
      <c r="W137" s="29"/>
      <c r="X137" s="29"/>
      <c r="Y137" s="29"/>
      <c r="Z137" s="29"/>
      <c r="AA137" s="29"/>
      <c r="AB137" s="29"/>
      <c r="AC137" s="29"/>
      <c r="AD137" s="29"/>
      <c r="AE137" s="29"/>
      <c r="AR137" s="151" t="s">
        <v>165</v>
      </c>
      <c r="AT137" s="151" t="s">
        <v>160</v>
      </c>
      <c r="AU137" s="151" t="s">
        <v>82</v>
      </c>
      <c r="AY137" s="17" t="s">
        <v>157</v>
      </c>
      <c r="BE137" s="152">
        <f>IF(N137="základní",J137,0)</f>
        <v>0</v>
      </c>
      <c r="BF137" s="152">
        <f>IF(N137="snížená",J137,0)</f>
        <v>0</v>
      </c>
      <c r="BG137" s="152">
        <f>IF(N137="zákl. přenesená",J137,0)</f>
        <v>0</v>
      </c>
      <c r="BH137" s="152">
        <f>IF(N137="sníž. přenesená",J137,0)</f>
        <v>0</v>
      </c>
      <c r="BI137" s="152">
        <f>IF(N137="nulová",J137,0)</f>
        <v>0</v>
      </c>
      <c r="BJ137" s="17" t="s">
        <v>80</v>
      </c>
      <c r="BK137" s="152">
        <f>ROUND(I137*H137,2)</f>
        <v>0</v>
      </c>
      <c r="BL137" s="17" t="s">
        <v>165</v>
      </c>
      <c r="BM137" s="151" t="s">
        <v>1423</v>
      </c>
    </row>
    <row r="138" spans="1:65" s="2" customFormat="1" ht="282.75" x14ac:dyDescent="0.2">
      <c r="A138" s="29"/>
      <c r="B138" s="30"/>
      <c r="C138" s="29"/>
      <c r="D138" s="153" t="s">
        <v>167</v>
      </c>
      <c r="E138" s="29"/>
      <c r="F138" s="154" t="s">
        <v>1026</v>
      </c>
      <c r="G138" s="29"/>
      <c r="H138" s="29"/>
      <c r="I138" s="29"/>
      <c r="J138" s="29"/>
      <c r="K138" s="29"/>
      <c r="L138" s="30"/>
      <c r="M138" s="155"/>
      <c r="N138" s="156"/>
      <c r="O138" s="55"/>
      <c r="P138" s="55"/>
      <c r="Q138" s="55"/>
      <c r="R138" s="55"/>
      <c r="S138" s="55"/>
      <c r="T138" s="56"/>
      <c r="U138" s="29"/>
      <c r="V138" s="29"/>
      <c r="W138" s="29"/>
      <c r="X138" s="29"/>
      <c r="Y138" s="29"/>
      <c r="Z138" s="29"/>
      <c r="AA138" s="29"/>
      <c r="AB138" s="29"/>
      <c r="AC138" s="29"/>
      <c r="AD138" s="29"/>
      <c r="AE138" s="29"/>
      <c r="AT138" s="17" t="s">
        <v>167</v>
      </c>
      <c r="AU138" s="17" t="s">
        <v>82</v>
      </c>
    </row>
    <row r="139" spans="1:65" s="14" customFormat="1" x14ac:dyDescent="0.2">
      <c r="B139" s="163"/>
      <c r="D139" s="153" t="s">
        <v>169</v>
      </c>
      <c r="E139" s="164" t="s">
        <v>1</v>
      </c>
      <c r="F139" s="165" t="s">
        <v>1424</v>
      </c>
      <c r="H139" s="166">
        <v>31.41225</v>
      </c>
      <c r="L139" s="163"/>
      <c r="M139" s="167"/>
      <c r="N139" s="168"/>
      <c r="O139" s="168"/>
      <c r="P139" s="168"/>
      <c r="Q139" s="168"/>
      <c r="R139" s="168"/>
      <c r="S139" s="168"/>
      <c r="T139" s="169"/>
      <c r="AT139" s="164" t="s">
        <v>169</v>
      </c>
      <c r="AU139" s="164" t="s">
        <v>82</v>
      </c>
      <c r="AV139" s="14" t="s">
        <v>82</v>
      </c>
      <c r="AW139" s="14" t="s">
        <v>171</v>
      </c>
      <c r="AX139" s="14" t="s">
        <v>80</v>
      </c>
      <c r="AY139" s="164" t="s">
        <v>157</v>
      </c>
    </row>
    <row r="140" spans="1:65" s="2" customFormat="1" ht="16.5" customHeight="1" x14ac:dyDescent="0.2">
      <c r="A140" s="29"/>
      <c r="B140" s="140"/>
      <c r="C140" s="141" t="s">
        <v>182</v>
      </c>
      <c r="D140" s="141" t="s">
        <v>160</v>
      </c>
      <c r="E140" s="142" t="s">
        <v>1028</v>
      </c>
      <c r="F140" s="143" t="s">
        <v>1029</v>
      </c>
      <c r="G140" s="144" t="s">
        <v>195</v>
      </c>
      <c r="H140" s="145">
        <v>31.411999999999999</v>
      </c>
      <c r="I140" s="146"/>
      <c r="J140" s="146">
        <f>ROUND(I140*H140,2)</f>
        <v>0</v>
      </c>
      <c r="K140" s="143" t="s">
        <v>201</v>
      </c>
      <c r="L140" s="30"/>
      <c r="M140" s="147" t="s">
        <v>1</v>
      </c>
      <c r="N140" s="148" t="s">
        <v>37</v>
      </c>
      <c r="O140" s="149">
        <v>0.45</v>
      </c>
      <c r="P140" s="149">
        <f>O140*H140</f>
        <v>14.135400000000001</v>
      </c>
      <c r="Q140" s="149">
        <v>2.0000000000000002E-5</v>
      </c>
      <c r="R140" s="149">
        <f>Q140*H140</f>
        <v>6.2824000000000007E-4</v>
      </c>
      <c r="S140" s="149">
        <v>0</v>
      </c>
      <c r="T140" s="150">
        <f>S140*H140</f>
        <v>0</v>
      </c>
      <c r="U140" s="29"/>
      <c r="V140" s="29"/>
      <c r="W140" s="29"/>
      <c r="X140" s="29"/>
      <c r="Y140" s="29"/>
      <c r="Z140" s="29"/>
      <c r="AA140" s="29"/>
      <c r="AB140" s="29"/>
      <c r="AC140" s="29"/>
      <c r="AD140" s="29"/>
      <c r="AE140" s="29"/>
      <c r="AR140" s="151" t="s">
        <v>165</v>
      </c>
      <c r="AT140" s="151" t="s">
        <v>160</v>
      </c>
      <c r="AU140" s="151" t="s">
        <v>82</v>
      </c>
      <c r="AY140" s="17" t="s">
        <v>157</v>
      </c>
      <c r="BE140" s="152">
        <f>IF(N140="základní",J140,0)</f>
        <v>0</v>
      </c>
      <c r="BF140" s="152">
        <f>IF(N140="snížená",J140,0)</f>
        <v>0</v>
      </c>
      <c r="BG140" s="152">
        <f>IF(N140="zákl. přenesená",J140,0)</f>
        <v>0</v>
      </c>
      <c r="BH140" s="152">
        <f>IF(N140="sníž. přenesená",J140,0)</f>
        <v>0</v>
      </c>
      <c r="BI140" s="152">
        <f>IF(N140="nulová",J140,0)</f>
        <v>0</v>
      </c>
      <c r="BJ140" s="17" t="s">
        <v>80</v>
      </c>
      <c r="BK140" s="152">
        <f>ROUND(I140*H140,2)</f>
        <v>0</v>
      </c>
      <c r="BL140" s="17" t="s">
        <v>165</v>
      </c>
      <c r="BM140" s="151" t="s">
        <v>1425</v>
      </c>
    </row>
    <row r="141" spans="1:65" s="2" customFormat="1" ht="282.75" x14ac:dyDescent="0.2">
      <c r="A141" s="29"/>
      <c r="B141" s="30"/>
      <c r="C141" s="29"/>
      <c r="D141" s="153" t="s">
        <v>167</v>
      </c>
      <c r="E141" s="29"/>
      <c r="F141" s="154" t="s">
        <v>1026</v>
      </c>
      <c r="G141" s="29"/>
      <c r="H141" s="29"/>
      <c r="I141" s="29"/>
      <c r="J141" s="29"/>
      <c r="K141" s="29"/>
      <c r="L141" s="30"/>
      <c r="M141" s="155"/>
      <c r="N141" s="156"/>
      <c r="O141" s="55"/>
      <c r="P141" s="55"/>
      <c r="Q141" s="55"/>
      <c r="R141" s="55"/>
      <c r="S141" s="55"/>
      <c r="T141" s="56"/>
      <c r="U141" s="29"/>
      <c r="V141" s="29"/>
      <c r="W141" s="29"/>
      <c r="X141" s="29"/>
      <c r="Y141" s="29"/>
      <c r="Z141" s="29"/>
      <c r="AA141" s="29"/>
      <c r="AB141" s="29"/>
      <c r="AC141" s="29"/>
      <c r="AD141" s="29"/>
      <c r="AE141" s="29"/>
      <c r="AT141" s="17" t="s">
        <v>167</v>
      </c>
      <c r="AU141" s="17" t="s">
        <v>82</v>
      </c>
    </row>
    <row r="142" spans="1:65" s="14" customFormat="1" x14ac:dyDescent="0.2">
      <c r="B142" s="163"/>
      <c r="D142" s="153" t="s">
        <v>169</v>
      </c>
      <c r="E142" s="164" t="s">
        <v>1</v>
      </c>
      <c r="F142" s="165" t="s">
        <v>1424</v>
      </c>
      <c r="H142" s="166">
        <v>31.41225</v>
      </c>
      <c r="L142" s="163"/>
      <c r="M142" s="167"/>
      <c r="N142" s="168"/>
      <c r="O142" s="168"/>
      <c r="P142" s="168"/>
      <c r="Q142" s="168"/>
      <c r="R142" s="168"/>
      <c r="S142" s="168"/>
      <c r="T142" s="169"/>
      <c r="AT142" s="164" t="s">
        <v>169</v>
      </c>
      <c r="AU142" s="164" t="s">
        <v>82</v>
      </c>
      <c r="AV142" s="14" t="s">
        <v>82</v>
      </c>
      <c r="AW142" s="14" t="s">
        <v>171</v>
      </c>
      <c r="AX142" s="14" t="s">
        <v>80</v>
      </c>
      <c r="AY142" s="164" t="s">
        <v>157</v>
      </c>
    </row>
    <row r="143" spans="1:65" s="2" customFormat="1" ht="24" x14ac:dyDescent="0.2">
      <c r="A143" s="29"/>
      <c r="B143" s="140"/>
      <c r="C143" s="141" t="s">
        <v>165</v>
      </c>
      <c r="D143" s="141" t="s">
        <v>160</v>
      </c>
      <c r="E143" s="142" t="s">
        <v>1031</v>
      </c>
      <c r="F143" s="143" t="s">
        <v>1032</v>
      </c>
      <c r="G143" s="144" t="s">
        <v>186</v>
      </c>
      <c r="H143" s="145">
        <v>0.42099999999999999</v>
      </c>
      <c r="I143" s="146"/>
      <c r="J143" s="146">
        <f>ROUND(I143*H143,2)</f>
        <v>0</v>
      </c>
      <c r="K143" s="143" t="s">
        <v>201</v>
      </c>
      <c r="L143" s="30"/>
      <c r="M143" s="147" t="s">
        <v>1</v>
      </c>
      <c r="N143" s="148" t="s">
        <v>37</v>
      </c>
      <c r="O143" s="149">
        <v>38.497999999999998</v>
      </c>
      <c r="P143" s="149">
        <f>O143*H143</f>
        <v>16.207657999999999</v>
      </c>
      <c r="Q143" s="149">
        <v>1.04877</v>
      </c>
      <c r="R143" s="149">
        <f>Q143*H143</f>
        <v>0.44153217</v>
      </c>
      <c r="S143" s="149">
        <v>0</v>
      </c>
      <c r="T143" s="150">
        <f>S143*H143</f>
        <v>0</v>
      </c>
      <c r="U143" s="29"/>
      <c r="V143" s="29"/>
      <c r="W143" s="29"/>
      <c r="X143" s="29"/>
      <c r="Y143" s="29"/>
      <c r="Z143" s="29"/>
      <c r="AA143" s="29"/>
      <c r="AB143" s="29"/>
      <c r="AC143" s="29"/>
      <c r="AD143" s="29"/>
      <c r="AE143" s="29"/>
      <c r="AR143" s="151" t="s">
        <v>165</v>
      </c>
      <c r="AT143" s="151" t="s">
        <v>160</v>
      </c>
      <c r="AU143" s="151" t="s">
        <v>82</v>
      </c>
      <c r="AY143" s="17" t="s">
        <v>157</v>
      </c>
      <c r="BE143" s="152">
        <f>IF(N143="základní",J143,0)</f>
        <v>0</v>
      </c>
      <c r="BF143" s="152">
        <f>IF(N143="snížená",J143,0)</f>
        <v>0</v>
      </c>
      <c r="BG143" s="152">
        <f>IF(N143="zákl. přenesená",J143,0)</f>
        <v>0</v>
      </c>
      <c r="BH143" s="152">
        <f>IF(N143="sníž. přenesená",J143,0)</f>
        <v>0</v>
      </c>
      <c r="BI143" s="152">
        <f>IF(N143="nulová",J143,0)</f>
        <v>0</v>
      </c>
      <c r="BJ143" s="17" t="s">
        <v>80</v>
      </c>
      <c r="BK143" s="152">
        <f>ROUND(I143*H143,2)</f>
        <v>0</v>
      </c>
      <c r="BL143" s="17" t="s">
        <v>165</v>
      </c>
      <c r="BM143" s="151" t="s">
        <v>1426</v>
      </c>
    </row>
    <row r="144" spans="1:65" s="2" customFormat="1" ht="146.25" x14ac:dyDescent="0.2">
      <c r="A144" s="29"/>
      <c r="B144" s="30"/>
      <c r="C144" s="29"/>
      <c r="D144" s="153" t="s">
        <v>167</v>
      </c>
      <c r="E144" s="29"/>
      <c r="F144" s="154" t="s">
        <v>1034</v>
      </c>
      <c r="G144" s="29"/>
      <c r="H144" s="29"/>
      <c r="I144" s="29"/>
      <c r="J144" s="29"/>
      <c r="K144" s="29"/>
      <c r="L144" s="30"/>
      <c r="M144" s="155"/>
      <c r="N144" s="156"/>
      <c r="O144" s="55"/>
      <c r="P144" s="55"/>
      <c r="Q144" s="55"/>
      <c r="R144" s="55"/>
      <c r="S144" s="55"/>
      <c r="T144" s="56"/>
      <c r="U144" s="29"/>
      <c r="V144" s="29"/>
      <c r="W144" s="29"/>
      <c r="X144" s="29"/>
      <c r="Y144" s="29"/>
      <c r="Z144" s="29"/>
      <c r="AA144" s="29"/>
      <c r="AB144" s="29"/>
      <c r="AC144" s="29"/>
      <c r="AD144" s="29"/>
      <c r="AE144" s="29"/>
      <c r="AT144" s="17" t="s">
        <v>167</v>
      </c>
      <c r="AU144" s="17" t="s">
        <v>82</v>
      </c>
    </row>
    <row r="145" spans="1:65" s="2" customFormat="1" ht="24" x14ac:dyDescent="0.2">
      <c r="A145" s="29"/>
      <c r="B145" s="140"/>
      <c r="C145" s="177" t="s">
        <v>158</v>
      </c>
      <c r="D145" s="177" t="s">
        <v>183</v>
      </c>
      <c r="E145" s="178" t="s">
        <v>1427</v>
      </c>
      <c r="F145" s="179" t="s">
        <v>1428</v>
      </c>
      <c r="G145" s="180" t="s">
        <v>186</v>
      </c>
      <c r="H145" s="181">
        <v>0.18</v>
      </c>
      <c r="I145" s="182"/>
      <c r="J145" s="182">
        <f>ROUND(I145*H145,2)</f>
        <v>0</v>
      </c>
      <c r="K145" s="179" t="s">
        <v>201</v>
      </c>
      <c r="L145" s="183"/>
      <c r="M145" s="184" t="s">
        <v>1</v>
      </c>
      <c r="N145" s="185" t="s">
        <v>37</v>
      </c>
      <c r="O145" s="149">
        <v>0</v>
      </c>
      <c r="P145" s="149">
        <f>O145*H145</f>
        <v>0</v>
      </c>
      <c r="Q145" s="149">
        <v>1</v>
      </c>
      <c r="R145" s="149">
        <f>Q145*H145</f>
        <v>0.18</v>
      </c>
      <c r="S145" s="149">
        <v>0</v>
      </c>
      <c r="T145" s="150">
        <f>S145*H145</f>
        <v>0</v>
      </c>
      <c r="U145" s="29"/>
      <c r="V145" s="29"/>
      <c r="W145" s="29"/>
      <c r="X145" s="29"/>
      <c r="Y145" s="29"/>
      <c r="Z145" s="29"/>
      <c r="AA145" s="29"/>
      <c r="AB145" s="29"/>
      <c r="AC145" s="29"/>
      <c r="AD145" s="29"/>
      <c r="AE145" s="29"/>
      <c r="AR145" s="151" t="s">
        <v>187</v>
      </c>
      <c r="AT145" s="151" t="s">
        <v>183</v>
      </c>
      <c r="AU145" s="151" t="s">
        <v>82</v>
      </c>
      <c r="AY145" s="17" t="s">
        <v>157</v>
      </c>
      <c r="BE145" s="152">
        <f>IF(N145="základní",J145,0)</f>
        <v>0</v>
      </c>
      <c r="BF145" s="152">
        <f>IF(N145="snížená",J145,0)</f>
        <v>0</v>
      </c>
      <c r="BG145" s="152">
        <f>IF(N145="zákl. přenesená",J145,0)</f>
        <v>0</v>
      </c>
      <c r="BH145" s="152">
        <f>IF(N145="sníž. přenesená",J145,0)</f>
        <v>0</v>
      </c>
      <c r="BI145" s="152">
        <f>IF(N145="nulová",J145,0)</f>
        <v>0</v>
      </c>
      <c r="BJ145" s="17" t="s">
        <v>80</v>
      </c>
      <c r="BK145" s="152">
        <f>ROUND(I145*H145,2)</f>
        <v>0</v>
      </c>
      <c r="BL145" s="17" t="s">
        <v>165</v>
      </c>
      <c r="BM145" s="151" t="s">
        <v>1429</v>
      </c>
    </row>
    <row r="146" spans="1:65" s="14" customFormat="1" x14ac:dyDescent="0.2">
      <c r="B146" s="163"/>
      <c r="D146" s="153" t="s">
        <v>169</v>
      </c>
      <c r="E146" s="164" t="s">
        <v>1</v>
      </c>
      <c r="F146" s="165" t="s">
        <v>1430</v>
      </c>
      <c r="H146" s="166">
        <v>0.18</v>
      </c>
      <c r="L146" s="163"/>
      <c r="M146" s="167"/>
      <c r="N146" s="168"/>
      <c r="O146" s="168"/>
      <c r="P146" s="168"/>
      <c r="Q146" s="168"/>
      <c r="R146" s="168"/>
      <c r="S146" s="168"/>
      <c r="T146" s="169"/>
      <c r="AT146" s="164" t="s">
        <v>169</v>
      </c>
      <c r="AU146" s="164" t="s">
        <v>82</v>
      </c>
      <c r="AV146" s="14" t="s">
        <v>82</v>
      </c>
      <c r="AW146" s="14" t="s">
        <v>171</v>
      </c>
      <c r="AX146" s="14" t="s">
        <v>80</v>
      </c>
      <c r="AY146" s="164" t="s">
        <v>157</v>
      </c>
    </row>
    <row r="147" spans="1:65" s="2" customFormat="1" ht="24" x14ac:dyDescent="0.2">
      <c r="A147" s="29"/>
      <c r="B147" s="140"/>
      <c r="C147" s="177" t="s">
        <v>204</v>
      </c>
      <c r="D147" s="177" t="s">
        <v>183</v>
      </c>
      <c r="E147" s="178" t="s">
        <v>1431</v>
      </c>
      <c r="F147" s="179" t="s">
        <v>1432</v>
      </c>
      <c r="G147" s="180" t="s">
        <v>186</v>
      </c>
      <c r="H147" s="181">
        <v>7.8E-2</v>
      </c>
      <c r="I147" s="182"/>
      <c r="J147" s="182">
        <f>ROUND(I147*H147,2)</f>
        <v>0</v>
      </c>
      <c r="K147" s="179" t="s">
        <v>201</v>
      </c>
      <c r="L147" s="183"/>
      <c r="M147" s="184" t="s">
        <v>1</v>
      </c>
      <c r="N147" s="185" t="s">
        <v>37</v>
      </c>
      <c r="O147" s="149">
        <v>0</v>
      </c>
      <c r="P147" s="149">
        <f>O147*H147</f>
        <v>0</v>
      </c>
      <c r="Q147" s="149">
        <v>1</v>
      </c>
      <c r="R147" s="149">
        <f>Q147*H147</f>
        <v>7.8E-2</v>
      </c>
      <c r="S147" s="149">
        <v>0</v>
      </c>
      <c r="T147" s="150">
        <f>S147*H147</f>
        <v>0</v>
      </c>
      <c r="U147" s="29"/>
      <c r="V147" s="29"/>
      <c r="W147" s="29"/>
      <c r="X147" s="29"/>
      <c r="Y147" s="29"/>
      <c r="Z147" s="29"/>
      <c r="AA147" s="29"/>
      <c r="AB147" s="29"/>
      <c r="AC147" s="29"/>
      <c r="AD147" s="29"/>
      <c r="AE147" s="29"/>
      <c r="AR147" s="151" t="s">
        <v>187</v>
      </c>
      <c r="AT147" s="151" t="s">
        <v>183</v>
      </c>
      <c r="AU147" s="151" t="s">
        <v>82</v>
      </c>
      <c r="AY147" s="17" t="s">
        <v>157</v>
      </c>
      <c r="BE147" s="152">
        <f>IF(N147="základní",J147,0)</f>
        <v>0</v>
      </c>
      <c r="BF147" s="152">
        <f>IF(N147="snížená",J147,0)</f>
        <v>0</v>
      </c>
      <c r="BG147" s="152">
        <f>IF(N147="zákl. přenesená",J147,0)</f>
        <v>0</v>
      </c>
      <c r="BH147" s="152">
        <f>IF(N147="sníž. přenesená",J147,0)</f>
        <v>0</v>
      </c>
      <c r="BI147" s="152">
        <f>IF(N147="nulová",J147,0)</f>
        <v>0</v>
      </c>
      <c r="BJ147" s="17" t="s">
        <v>80</v>
      </c>
      <c r="BK147" s="152">
        <f>ROUND(I147*H147,2)</f>
        <v>0</v>
      </c>
      <c r="BL147" s="17" t="s">
        <v>165</v>
      </c>
      <c r="BM147" s="151" t="s">
        <v>1433</v>
      </c>
    </row>
    <row r="148" spans="1:65" s="12" customFormat="1" ht="22.9" customHeight="1" x14ac:dyDescent="0.2">
      <c r="B148" s="128"/>
      <c r="D148" s="129" t="s">
        <v>71</v>
      </c>
      <c r="E148" s="138" t="s">
        <v>165</v>
      </c>
      <c r="F148" s="138" t="s">
        <v>1040</v>
      </c>
      <c r="J148" s="139">
        <f>BK148</f>
        <v>0</v>
      </c>
      <c r="L148" s="128"/>
      <c r="M148" s="132"/>
      <c r="N148" s="133"/>
      <c r="O148" s="133"/>
      <c r="P148" s="134">
        <f>SUM(P149:P151)</f>
        <v>157.20509999999999</v>
      </c>
      <c r="Q148" s="133"/>
      <c r="R148" s="134">
        <f>SUM(R149:R151)</f>
        <v>83.133281599999989</v>
      </c>
      <c r="S148" s="133"/>
      <c r="T148" s="135">
        <f>SUM(T149:T151)</f>
        <v>0</v>
      </c>
      <c r="AR148" s="129" t="s">
        <v>80</v>
      </c>
      <c r="AT148" s="136" t="s">
        <v>71</v>
      </c>
      <c r="AU148" s="136" t="s">
        <v>80</v>
      </c>
      <c r="AY148" s="129" t="s">
        <v>157</v>
      </c>
      <c r="BK148" s="137">
        <f>SUM(BK149:BK151)</f>
        <v>0</v>
      </c>
    </row>
    <row r="149" spans="1:65" s="2" customFormat="1" ht="55.5" customHeight="1" x14ac:dyDescent="0.2">
      <c r="A149" s="29"/>
      <c r="B149" s="140"/>
      <c r="C149" s="141" t="s">
        <v>212</v>
      </c>
      <c r="D149" s="141" t="s">
        <v>160</v>
      </c>
      <c r="E149" s="142" t="s">
        <v>1251</v>
      </c>
      <c r="F149" s="143" t="s">
        <v>1252</v>
      </c>
      <c r="G149" s="144" t="s">
        <v>195</v>
      </c>
      <c r="H149" s="145">
        <v>80.617999999999995</v>
      </c>
      <c r="I149" s="146"/>
      <c r="J149" s="146">
        <f>ROUND(I149*H149,2)</f>
        <v>0</v>
      </c>
      <c r="K149" s="143" t="s">
        <v>164</v>
      </c>
      <c r="L149" s="30"/>
      <c r="M149" s="147" t="s">
        <v>1</v>
      </c>
      <c r="N149" s="148" t="s">
        <v>37</v>
      </c>
      <c r="O149" s="149">
        <v>1.95</v>
      </c>
      <c r="P149" s="149">
        <f>O149*H149</f>
        <v>157.20509999999999</v>
      </c>
      <c r="Q149" s="149">
        <v>1.0311999999999999</v>
      </c>
      <c r="R149" s="149">
        <f>Q149*H149</f>
        <v>83.133281599999989</v>
      </c>
      <c r="S149" s="149">
        <v>0</v>
      </c>
      <c r="T149" s="150">
        <f>S149*H149</f>
        <v>0</v>
      </c>
      <c r="U149" s="29"/>
      <c r="V149" s="29"/>
      <c r="W149" s="29"/>
      <c r="X149" s="29"/>
      <c r="Y149" s="29"/>
      <c r="Z149" s="29"/>
      <c r="AA149" s="29"/>
      <c r="AB149" s="29"/>
      <c r="AC149" s="29"/>
      <c r="AD149" s="29"/>
      <c r="AE149" s="29"/>
      <c r="AR149" s="151" t="s">
        <v>165</v>
      </c>
      <c r="AT149" s="151" t="s">
        <v>160</v>
      </c>
      <c r="AU149" s="151" t="s">
        <v>82</v>
      </c>
      <c r="AY149" s="17" t="s">
        <v>157</v>
      </c>
      <c r="BE149" s="152">
        <f>IF(N149="základní",J149,0)</f>
        <v>0</v>
      </c>
      <c r="BF149" s="152">
        <f>IF(N149="snížená",J149,0)</f>
        <v>0</v>
      </c>
      <c r="BG149" s="152">
        <f>IF(N149="zákl. přenesená",J149,0)</f>
        <v>0</v>
      </c>
      <c r="BH149" s="152">
        <f>IF(N149="sníž. přenesená",J149,0)</f>
        <v>0</v>
      </c>
      <c r="BI149" s="152">
        <f>IF(N149="nulová",J149,0)</f>
        <v>0</v>
      </c>
      <c r="BJ149" s="17" t="s">
        <v>80</v>
      </c>
      <c r="BK149" s="152">
        <f>ROUND(I149*H149,2)</f>
        <v>0</v>
      </c>
      <c r="BL149" s="17" t="s">
        <v>165</v>
      </c>
      <c r="BM149" s="151" t="s">
        <v>1434</v>
      </c>
    </row>
    <row r="150" spans="1:65" s="2" customFormat="1" ht="78" x14ac:dyDescent="0.2">
      <c r="A150" s="29"/>
      <c r="B150" s="30"/>
      <c r="C150" s="29"/>
      <c r="D150" s="153" t="s">
        <v>167</v>
      </c>
      <c r="E150" s="29"/>
      <c r="F150" s="154" t="s">
        <v>1254</v>
      </c>
      <c r="G150" s="29"/>
      <c r="H150" s="29"/>
      <c r="I150" s="29"/>
      <c r="J150" s="29"/>
      <c r="K150" s="29"/>
      <c r="L150" s="30"/>
      <c r="M150" s="155"/>
      <c r="N150" s="156"/>
      <c r="O150" s="55"/>
      <c r="P150" s="55"/>
      <c r="Q150" s="55"/>
      <c r="R150" s="55"/>
      <c r="S150" s="55"/>
      <c r="T150" s="56"/>
      <c r="U150" s="29"/>
      <c r="V150" s="29"/>
      <c r="W150" s="29"/>
      <c r="X150" s="29"/>
      <c r="Y150" s="29"/>
      <c r="Z150" s="29"/>
      <c r="AA150" s="29"/>
      <c r="AB150" s="29"/>
      <c r="AC150" s="29"/>
      <c r="AD150" s="29"/>
      <c r="AE150" s="29"/>
      <c r="AT150" s="17" t="s">
        <v>167</v>
      </c>
      <c r="AU150" s="17" t="s">
        <v>82</v>
      </c>
    </row>
    <row r="151" spans="1:65" s="14" customFormat="1" x14ac:dyDescent="0.2">
      <c r="B151" s="163"/>
      <c r="D151" s="153" t="s">
        <v>169</v>
      </c>
      <c r="E151" s="164" t="s">
        <v>1</v>
      </c>
      <c r="F151" s="165" t="s">
        <v>1435</v>
      </c>
      <c r="H151" s="166">
        <v>80.618200000000002</v>
      </c>
      <c r="L151" s="163"/>
      <c r="M151" s="167"/>
      <c r="N151" s="168"/>
      <c r="O151" s="168"/>
      <c r="P151" s="168"/>
      <c r="Q151" s="168"/>
      <c r="R151" s="168"/>
      <c r="S151" s="168"/>
      <c r="T151" s="169"/>
      <c r="AT151" s="164" t="s">
        <v>169</v>
      </c>
      <c r="AU151" s="164" t="s">
        <v>82</v>
      </c>
      <c r="AV151" s="14" t="s">
        <v>82</v>
      </c>
      <c r="AW151" s="14" t="s">
        <v>171</v>
      </c>
      <c r="AX151" s="14" t="s">
        <v>80</v>
      </c>
      <c r="AY151" s="164" t="s">
        <v>157</v>
      </c>
    </row>
    <row r="152" spans="1:65" s="12" customFormat="1" ht="22.9" customHeight="1" x14ac:dyDescent="0.2">
      <c r="B152" s="128"/>
      <c r="D152" s="129" t="s">
        <v>71</v>
      </c>
      <c r="E152" s="138" t="s">
        <v>158</v>
      </c>
      <c r="F152" s="138" t="s">
        <v>159</v>
      </c>
      <c r="J152" s="139">
        <f>BK152</f>
        <v>0</v>
      </c>
      <c r="L152" s="128"/>
      <c r="M152" s="132"/>
      <c r="N152" s="133"/>
      <c r="O152" s="133"/>
      <c r="P152" s="134">
        <f>SUM(P153:P169)</f>
        <v>0</v>
      </c>
      <c r="Q152" s="133"/>
      <c r="R152" s="134">
        <f>SUM(R153:R169)</f>
        <v>0</v>
      </c>
      <c r="S152" s="133"/>
      <c r="T152" s="135">
        <f>SUM(T153:T169)</f>
        <v>0</v>
      </c>
      <c r="AR152" s="129" t="s">
        <v>80</v>
      </c>
      <c r="AT152" s="136" t="s">
        <v>71</v>
      </c>
      <c r="AU152" s="136" t="s">
        <v>80</v>
      </c>
      <c r="AY152" s="129" t="s">
        <v>157</v>
      </c>
      <c r="BK152" s="137">
        <f>SUM(BK153:BK169)</f>
        <v>0</v>
      </c>
    </row>
    <row r="153" spans="1:65" s="2" customFormat="1" ht="101.25" customHeight="1" x14ac:dyDescent="0.2">
      <c r="A153" s="29"/>
      <c r="B153" s="140"/>
      <c r="C153" s="141" t="s">
        <v>187</v>
      </c>
      <c r="D153" s="141" t="s">
        <v>160</v>
      </c>
      <c r="E153" s="142" t="s">
        <v>783</v>
      </c>
      <c r="F153" s="143" t="s">
        <v>784</v>
      </c>
      <c r="G153" s="144" t="s">
        <v>275</v>
      </c>
      <c r="H153" s="145">
        <v>1.4</v>
      </c>
      <c r="I153" s="146"/>
      <c r="J153" s="146">
        <f>ROUND(I153*H153,2)</f>
        <v>0</v>
      </c>
      <c r="K153" s="143" t="s">
        <v>330</v>
      </c>
      <c r="L153" s="30"/>
      <c r="M153" s="147" t="s">
        <v>1</v>
      </c>
      <c r="N153" s="148" t="s">
        <v>37</v>
      </c>
      <c r="O153" s="149">
        <v>0</v>
      </c>
      <c r="P153" s="149">
        <f>O153*H153</f>
        <v>0</v>
      </c>
      <c r="Q153" s="149">
        <v>0</v>
      </c>
      <c r="R153" s="149">
        <f>Q153*H153</f>
        <v>0</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1436</v>
      </c>
    </row>
    <row r="154" spans="1:65" s="2" customFormat="1" ht="48.75" x14ac:dyDescent="0.2">
      <c r="A154" s="29"/>
      <c r="B154" s="30"/>
      <c r="C154" s="29"/>
      <c r="D154" s="153" t="s">
        <v>167</v>
      </c>
      <c r="E154" s="29"/>
      <c r="F154" s="154" t="s">
        <v>749</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14" customFormat="1" x14ac:dyDescent="0.2">
      <c r="B155" s="163"/>
      <c r="D155" s="153" t="s">
        <v>169</v>
      </c>
      <c r="E155" s="164" t="s">
        <v>1</v>
      </c>
      <c r="F155" s="165" t="s">
        <v>1437</v>
      </c>
      <c r="H155" s="166">
        <v>1.4</v>
      </c>
      <c r="L155" s="163"/>
      <c r="M155" s="167"/>
      <c r="N155" s="168"/>
      <c r="O155" s="168"/>
      <c r="P155" s="168"/>
      <c r="Q155" s="168"/>
      <c r="R155" s="168"/>
      <c r="S155" s="168"/>
      <c r="T155" s="169"/>
      <c r="AT155" s="164" t="s">
        <v>169</v>
      </c>
      <c r="AU155" s="164" t="s">
        <v>82</v>
      </c>
      <c r="AV155" s="14" t="s">
        <v>82</v>
      </c>
      <c r="AW155" s="14" t="s">
        <v>171</v>
      </c>
      <c r="AX155" s="14" t="s">
        <v>80</v>
      </c>
      <c r="AY155" s="164" t="s">
        <v>157</v>
      </c>
    </row>
    <row r="156" spans="1:65" s="2" customFormat="1" ht="90" customHeight="1" x14ac:dyDescent="0.2">
      <c r="A156" s="29"/>
      <c r="B156" s="140"/>
      <c r="C156" s="141" t="s">
        <v>226</v>
      </c>
      <c r="D156" s="141" t="s">
        <v>160</v>
      </c>
      <c r="E156" s="142" t="s">
        <v>790</v>
      </c>
      <c r="F156" s="143" t="s">
        <v>791</v>
      </c>
      <c r="G156" s="144" t="s">
        <v>275</v>
      </c>
      <c r="H156" s="145">
        <v>3.2</v>
      </c>
      <c r="I156" s="146"/>
      <c r="J156" s="146">
        <f>ROUND(I156*H156,2)</f>
        <v>0</v>
      </c>
      <c r="K156" s="143" t="s">
        <v>330</v>
      </c>
      <c r="L156" s="30"/>
      <c r="M156" s="147" t="s">
        <v>1</v>
      </c>
      <c r="N156" s="148" t="s">
        <v>37</v>
      </c>
      <c r="O156" s="149">
        <v>0</v>
      </c>
      <c r="P156" s="149">
        <f>O156*H156</f>
        <v>0</v>
      </c>
      <c r="Q156" s="149">
        <v>0</v>
      </c>
      <c r="R156" s="149">
        <f>Q156*H156</f>
        <v>0</v>
      </c>
      <c r="S156" s="149">
        <v>0</v>
      </c>
      <c r="T156" s="150">
        <f>S156*H156</f>
        <v>0</v>
      </c>
      <c r="U156" s="29"/>
      <c r="V156" s="29"/>
      <c r="W156" s="29"/>
      <c r="X156" s="29"/>
      <c r="Y156" s="29"/>
      <c r="Z156" s="29"/>
      <c r="AA156" s="29"/>
      <c r="AB156" s="29"/>
      <c r="AC156" s="29"/>
      <c r="AD156" s="29"/>
      <c r="AE156" s="29"/>
      <c r="AR156" s="151" t="s">
        <v>165</v>
      </c>
      <c r="AT156" s="151" t="s">
        <v>160</v>
      </c>
      <c r="AU156" s="151" t="s">
        <v>82</v>
      </c>
      <c r="AY156" s="17" t="s">
        <v>157</v>
      </c>
      <c r="BE156" s="152">
        <f>IF(N156="základní",J156,0)</f>
        <v>0</v>
      </c>
      <c r="BF156" s="152">
        <f>IF(N156="snížená",J156,0)</f>
        <v>0</v>
      </c>
      <c r="BG156" s="152">
        <f>IF(N156="zákl. přenesená",J156,0)</f>
        <v>0</v>
      </c>
      <c r="BH156" s="152">
        <f>IF(N156="sníž. přenesená",J156,0)</f>
        <v>0</v>
      </c>
      <c r="BI156" s="152">
        <f>IF(N156="nulová",J156,0)</f>
        <v>0</v>
      </c>
      <c r="BJ156" s="17" t="s">
        <v>80</v>
      </c>
      <c r="BK156" s="152">
        <f>ROUND(I156*H156,2)</f>
        <v>0</v>
      </c>
      <c r="BL156" s="17" t="s">
        <v>165</v>
      </c>
      <c r="BM156" s="151" t="s">
        <v>1438</v>
      </c>
    </row>
    <row r="157" spans="1:65" s="2" customFormat="1" ht="48.75" x14ac:dyDescent="0.2">
      <c r="A157" s="29"/>
      <c r="B157" s="30"/>
      <c r="C157" s="29"/>
      <c r="D157" s="153" t="s">
        <v>167</v>
      </c>
      <c r="E157" s="29"/>
      <c r="F157" s="154" t="s">
        <v>749</v>
      </c>
      <c r="G157" s="29"/>
      <c r="H157" s="29"/>
      <c r="I157" s="29"/>
      <c r="J157" s="29"/>
      <c r="K157" s="29"/>
      <c r="L157" s="30"/>
      <c r="M157" s="155"/>
      <c r="N157" s="156"/>
      <c r="O157" s="55"/>
      <c r="P157" s="55"/>
      <c r="Q157" s="55"/>
      <c r="R157" s="55"/>
      <c r="S157" s="55"/>
      <c r="T157" s="56"/>
      <c r="U157" s="29"/>
      <c r="V157" s="29"/>
      <c r="W157" s="29"/>
      <c r="X157" s="29"/>
      <c r="Y157" s="29"/>
      <c r="Z157" s="29"/>
      <c r="AA157" s="29"/>
      <c r="AB157" s="29"/>
      <c r="AC157" s="29"/>
      <c r="AD157" s="29"/>
      <c r="AE157" s="29"/>
      <c r="AT157" s="17" t="s">
        <v>167</v>
      </c>
      <c r="AU157" s="17" t="s">
        <v>82</v>
      </c>
    </row>
    <row r="158" spans="1:65" s="14" customFormat="1" x14ac:dyDescent="0.2">
      <c r="B158" s="163"/>
      <c r="D158" s="153" t="s">
        <v>169</v>
      </c>
      <c r="E158" s="164" t="s">
        <v>1</v>
      </c>
      <c r="F158" s="165" t="s">
        <v>1439</v>
      </c>
      <c r="H158" s="166">
        <v>3.2</v>
      </c>
      <c r="L158" s="163"/>
      <c r="M158" s="167"/>
      <c r="N158" s="168"/>
      <c r="O158" s="168"/>
      <c r="P158" s="168"/>
      <c r="Q158" s="168"/>
      <c r="R158" s="168"/>
      <c r="S158" s="168"/>
      <c r="T158" s="169"/>
      <c r="AT158" s="164" t="s">
        <v>169</v>
      </c>
      <c r="AU158" s="164" t="s">
        <v>82</v>
      </c>
      <c r="AV158" s="14" t="s">
        <v>82</v>
      </c>
      <c r="AW158" s="14" t="s">
        <v>171</v>
      </c>
      <c r="AX158" s="14" t="s">
        <v>80</v>
      </c>
      <c r="AY158" s="164" t="s">
        <v>157</v>
      </c>
    </row>
    <row r="159" spans="1:65" s="2" customFormat="1" ht="90" customHeight="1" x14ac:dyDescent="0.2">
      <c r="A159" s="29"/>
      <c r="B159" s="140"/>
      <c r="C159" s="141" t="s">
        <v>234</v>
      </c>
      <c r="D159" s="141" t="s">
        <v>160</v>
      </c>
      <c r="E159" s="142" t="s">
        <v>798</v>
      </c>
      <c r="F159" s="143" t="s">
        <v>799</v>
      </c>
      <c r="G159" s="144" t="s">
        <v>275</v>
      </c>
      <c r="H159" s="145">
        <v>140</v>
      </c>
      <c r="I159" s="146"/>
      <c r="J159" s="146">
        <f>ROUND(I159*H159,2)</f>
        <v>0</v>
      </c>
      <c r="K159" s="143" t="s">
        <v>330</v>
      </c>
      <c r="L159" s="30"/>
      <c r="M159" s="147" t="s">
        <v>1</v>
      </c>
      <c r="N159" s="148" t="s">
        <v>37</v>
      </c>
      <c r="O159" s="149">
        <v>0</v>
      </c>
      <c r="P159" s="149">
        <f>O159*H159</f>
        <v>0</v>
      </c>
      <c r="Q159" s="149">
        <v>0</v>
      </c>
      <c r="R159" s="149">
        <f>Q159*H159</f>
        <v>0</v>
      </c>
      <c r="S159" s="149">
        <v>0</v>
      </c>
      <c r="T159" s="150">
        <f>S159*H159</f>
        <v>0</v>
      </c>
      <c r="U159" s="29"/>
      <c r="V159" s="29"/>
      <c r="W159" s="29"/>
      <c r="X159" s="29"/>
      <c r="Y159" s="29"/>
      <c r="Z159" s="29"/>
      <c r="AA159" s="29"/>
      <c r="AB159" s="29"/>
      <c r="AC159" s="29"/>
      <c r="AD159" s="29"/>
      <c r="AE159" s="29"/>
      <c r="AR159" s="151" t="s">
        <v>165</v>
      </c>
      <c r="AT159" s="151" t="s">
        <v>160</v>
      </c>
      <c r="AU159" s="151" t="s">
        <v>82</v>
      </c>
      <c r="AY159" s="17" t="s">
        <v>157</v>
      </c>
      <c r="BE159" s="152">
        <f>IF(N159="základní",J159,0)</f>
        <v>0</v>
      </c>
      <c r="BF159" s="152">
        <f>IF(N159="snížená",J159,0)</f>
        <v>0</v>
      </c>
      <c r="BG159" s="152">
        <f>IF(N159="zákl. přenesená",J159,0)</f>
        <v>0</v>
      </c>
      <c r="BH159" s="152">
        <f>IF(N159="sníž. přenesená",J159,0)</f>
        <v>0</v>
      </c>
      <c r="BI159" s="152">
        <f>IF(N159="nulová",J159,0)</f>
        <v>0</v>
      </c>
      <c r="BJ159" s="17" t="s">
        <v>80</v>
      </c>
      <c r="BK159" s="152">
        <f>ROUND(I159*H159,2)</f>
        <v>0</v>
      </c>
      <c r="BL159" s="17" t="s">
        <v>165</v>
      </c>
      <c r="BM159" s="151" t="s">
        <v>1440</v>
      </c>
    </row>
    <row r="160" spans="1:65" s="2" customFormat="1" ht="58.5" x14ac:dyDescent="0.2">
      <c r="A160" s="29"/>
      <c r="B160" s="30"/>
      <c r="C160" s="29"/>
      <c r="D160" s="153" t="s">
        <v>167</v>
      </c>
      <c r="E160" s="29"/>
      <c r="F160" s="154" t="s">
        <v>801</v>
      </c>
      <c r="G160" s="29"/>
      <c r="H160" s="29"/>
      <c r="I160" s="29"/>
      <c r="J160" s="29"/>
      <c r="K160" s="29"/>
      <c r="L160" s="30"/>
      <c r="M160" s="155"/>
      <c r="N160" s="156"/>
      <c r="O160" s="55"/>
      <c r="P160" s="55"/>
      <c r="Q160" s="55"/>
      <c r="R160" s="55"/>
      <c r="S160" s="55"/>
      <c r="T160" s="56"/>
      <c r="U160" s="29"/>
      <c r="V160" s="29"/>
      <c r="W160" s="29"/>
      <c r="X160" s="29"/>
      <c r="Y160" s="29"/>
      <c r="Z160" s="29"/>
      <c r="AA160" s="29"/>
      <c r="AB160" s="29"/>
      <c r="AC160" s="29"/>
      <c r="AD160" s="29"/>
      <c r="AE160" s="29"/>
      <c r="AT160" s="17" t="s">
        <v>167</v>
      </c>
      <c r="AU160" s="17" t="s">
        <v>82</v>
      </c>
    </row>
    <row r="161" spans="1:65" s="14" customFormat="1" x14ac:dyDescent="0.2">
      <c r="B161" s="163"/>
      <c r="D161" s="153" t="s">
        <v>169</v>
      </c>
      <c r="E161" s="164" t="s">
        <v>1</v>
      </c>
      <c r="F161" s="165" t="s">
        <v>1441</v>
      </c>
      <c r="H161" s="166">
        <v>140</v>
      </c>
      <c r="L161" s="163"/>
      <c r="M161" s="167"/>
      <c r="N161" s="168"/>
      <c r="O161" s="168"/>
      <c r="P161" s="168"/>
      <c r="Q161" s="168"/>
      <c r="R161" s="168"/>
      <c r="S161" s="168"/>
      <c r="T161" s="169"/>
      <c r="AT161" s="164" t="s">
        <v>169</v>
      </c>
      <c r="AU161" s="164" t="s">
        <v>82</v>
      </c>
      <c r="AV161" s="14" t="s">
        <v>82</v>
      </c>
      <c r="AW161" s="14" t="s">
        <v>171</v>
      </c>
      <c r="AX161" s="14" t="s">
        <v>80</v>
      </c>
      <c r="AY161" s="164" t="s">
        <v>157</v>
      </c>
    </row>
    <row r="162" spans="1:65" s="2" customFormat="1" ht="90" customHeight="1" x14ac:dyDescent="0.2">
      <c r="A162" s="29"/>
      <c r="B162" s="140"/>
      <c r="C162" s="141" t="s">
        <v>238</v>
      </c>
      <c r="D162" s="141" t="s">
        <v>160</v>
      </c>
      <c r="E162" s="142" t="s">
        <v>826</v>
      </c>
      <c r="F162" s="143" t="s">
        <v>827</v>
      </c>
      <c r="G162" s="144" t="s">
        <v>275</v>
      </c>
      <c r="H162" s="145">
        <v>1.5</v>
      </c>
      <c r="I162" s="146"/>
      <c r="J162" s="146">
        <f>ROUND(I162*H162,2)</f>
        <v>0</v>
      </c>
      <c r="K162" s="143" t="s">
        <v>330</v>
      </c>
      <c r="L162" s="30"/>
      <c r="M162" s="147" t="s">
        <v>1</v>
      </c>
      <c r="N162" s="148" t="s">
        <v>37</v>
      </c>
      <c r="O162" s="149">
        <v>0</v>
      </c>
      <c r="P162" s="149">
        <f>O162*H162</f>
        <v>0</v>
      </c>
      <c r="Q162" s="149">
        <v>0</v>
      </c>
      <c r="R162" s="149">
        <f>Q162*H162</f>
        <v>0</v>
      </c>
      <c r="S162" s="149">
        <v>0</v>
      </c>
      <c r="T162" s="150">
        <f>S162*H162</f>
        <v>0</v>
      </c>
      <c r="U162" s="29"/>
      <c r="V162" s="29"/>
      <c r="W162" s="29"/>
      <c r="X162" s="29"/>
      <c r="Y162" s="29"/>
      <c r="Z162" s="29"/>
      <c r="AA162" s="29"/>
      <c r="AB162" s="29"/>
      <c r="AC162" s="29"/>
      <c r="AD162" s="29"/>
      <c r="AE162" s="29"/>
      <c r="AR162" s="151" t="s">
        <v>165</v>
      </c>
      <c r="AT162" s="151" t="s">
        <v>160</v>
      </c>
      <c r="AU162" s="151" t="s">
        <v>82</v>
      </c>
      <c r="AY162" s="17" t="s">
        <v>157</v>
      </c>
      <c r="BE162" s="152">
        <f>IF(N162="základní",J162,0)</f>
        <v>0</v>
      </c>
      <c r="BF162" s="152">
        <f>IF(N162="snížená",J162,0)</f>
        <v>0</v>
      </c>
      <c r="BG162" s="152">
        <f>IF(N162="zákl. přenesená",J162,0)</f>
        <v>0</v>
      </c>
      <c r="BH162" s="152">
        <f>IF(N162="sníž. přenesená",J162,0)</f>
        <v>0</v>
      </c>
      <c r="BI162" s="152">
        <f>IF(N162="nulová",J162,0)</f>
        <v>0</v>
      </c>
      <c r="BJ162" s="17" t="s">
        <v>80</v>
      </c>
      <c r="BK162" s="152">
        <f>ROUND(I162*H162,2)</f>
        <v>0</v>
      </c>
      <c r="BL162" s="17" t="s">
        <v>165</v>
      </c>
      <c r="BM162" s="151" t="s">
        <v>1442</v>
      </c>
    </row>
    <row r="163" spans="1:65" s="2" customFormat="1" ht="58.5" x14ac:dyDescent="0.2">
      <c r="A163" s="29"/>
      <c r="B163" s="30"/>
      <c r="C163" s="29"/>
      <c r="D163" s="153" t="s">
        <v>167</v>
      </c>
      <c r="E163" s="29"/>
      <c r="F163" s="154" t="s">
        <v>801</v>
      </c>
      <c r="G163" s="29"/>
      <c r="H163" s="29"/>
      <c r="I163" s="29"/>
      <c r="J163" s="29"/>
      <c r="K163" s="29"/>
      <c r="L163" s="30"/>
      <c r="M163" s="155"/>
      <c r="N163" s="156"/>
      <c r="O163" s="55"/>
      <c r="P163" s="55"/>
      <c r="Q163" s="55"/>
      <c r="R163" s="55"/>
      <c r="S163" s="55"/>
      <c r="T163" s="56"/>
      <c r="U163" s="29"/>
      <c r="V163" s="29"/>
      <c r="W163" s="29"/>
      <c r="X163" s="29"/>
      <c r="Y163" s="29"/>
      <c r="Z163" s="29"/>
      <c r="AA163" s="29"/>
      <c r="AB163" s="29"/>
      <c r="AC163" s="29"/>
      <c r="AD163" s="29"/>
      <c r="AE163" s="29"/>
      <c r="AT163" s="17" t="s">
        <v>167</v>
      </c>
      <c r="AU163" s="17" t="s">
        <v>82</v>
      </c>
    </row>
    <row r="164" spans="1:65" s="14" customFormat="1" x14ac:dyDescent="0.2">
      <c r="B164" s="163"/>
      <c r="D164" s="153" t="s">
        <v>169</v>
      </c>
      <c r="E164" s="164" t="s">
        <v>1</v>
      </c>
      <c r="F164" s="165" t="s">
        <v>1443</v>
      </c>
      <c r="H164" s="166">
        <v>1.5</v>
      </c>
      <c r="L164" s="163"/>
      <c r="M164" s="167"/>
      <c r="N164" s="168"/>
      <c r="O164" s="168"/>
      <c r="P164" s="168"/>
      <c r="Q164" s="168"/>
      <c r="R164" s="168"/>
      <c r="S164" s="168"/>
      <c r="T164" s="169"/>
      <c r="AT164" s="164" t="s">
        <v>169</v>
      </c>
      <c r="AU164" s="164" t="s">
        <v>82</v>
      </c>
      <c r="AV164" s="14" t="s">
        <v>82</v>
      </c>
      <c r="AW164" s="14" t="s">
        <v>171</v>
      </c>
      <c r="AX164" s="14" t="s">
        <v>80</v>
      </c>
      <c r="AY164" s="164" t="s">
        <v>157</v>
      </c>
    </row>
    <row r="165" spans="1:65" s="2" customFormat="1" ht="66.75" customHeight="1" x14ac:dyDescent="0.2">
      <c r="A165" s="29"/>
      <c r="B165" s="140"/>
      <c r="C165" s="141" t="s">
        <v>241</v>
      </c>
      <c r="D165" s="141" t="s">
        <v>160</v>
      </c>
      <c r="E165" s="142" t="s">
        <v>879</v>
      </c>
      <c r="F165" s="143" t="s">
        <v>1329</v>
      </c>
      <c r="G165" s="144" t="s">
        <v>163</v>
      </c>
      <c r="H165" s="145">
        <v>63.58</v>
      </c>
      <c r="I165" s="146"/>
      <c r="J165" s="146">
        <f>ROUND(I165*H165,2)</f>
        <v>0</v>
      </c>
      <c r="K165" s="143" t="s">
        <v>330</v>
      </c>
      <c r="L165" s="30"/>
      <c r="M165" s="147" t="s">
        <v>1</v>
      </c>
      <c r="N165" s="148" t="s">
        <v>37</v>
      </c>
      <c r="O165" s="149">
        <v>0</v>
      </c>
      <c r="P165" s="149">
        <f>O165*H165</f>
        <v>0</v>
      </c>
      <c r="Q165" s="149">
        <v>0</v>
      </c>
      <c r="R165" s="149">
        <f>Q165*H165</f>
        <v>0</v>
      </c>
      <c r="S165" s="149">
        <v>0</v>
      </c>
      <c r="T165" s="150">
        <f>S165*H165</f>
        <v>0</v>
      </c>
      <c r="U165" s="29"/>
      <c r="V165" s="29"/>
      <c r="W165" s="29"/>
      <c r="X165" s="29"/>
      <c r="Y165" s="29"/>
      <c r="Z165" s="29"/>
      <c r="AA165" s="29"/>
      <c r="AB165" s="29"/>
      <c r="AC165" s="29"/>
      <c r="AD165" s="29"/>
      <c r="AE165" s="29"/>
      <c r="AR165" s="151" t="s">
        <v>165</v>
      </c>
      <c r="AT165" s="151" t="s">
        <v>160</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1444</v>
      </c>
    </row>
    <row r="166" spans="1:65" s="2" customFormat="1" ht="29.25" x14ac:dyDescent="0.2">
      <c r="A166" s="29"/>
      <c r="B166" s="30"/>
      <c r="C166" s="29"/>
      <c r="D166" s="153" t="s">
        <v>167</v>
      </c>
      <c r="E166" s="29"/>
      <c r="F166" s="154" t="s">
        <v>882</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167</v>
      </c>
      <c r="AU166" s="17" t="s">
        <v>82</v>
      </c>
    </row>
    <row r="167" spans="1:65" s="14" customFormat="1" x14ac:dyDescent="0.2">
      <c r="B167" s="163"/>
      <c r="D167" s="153" t="s">
        <v>169</v>
      </c>
      <c r="E167" s="164" t="s">
        <v>1</v>
      </c>
      <c r="F167" s="165" t="s">
        <v>1445</v>
      </c>
      <c r="H167" s="166">
        <v>61.6</v>
      </c>
      <c r="L167" s="163"/>
      <c r="M167" s="167"/>
      <c r="N167" s="168"/>
      <c r="O167" s="168"/>
      <c r="P167" s="168"/>
      <c r="Q167" s="168"/>
      <c r="R167" s="168"/>
      <c r="S167" s="168"/>
      <c r="T167" s="169"/>
      <c r="AT167" s="164" t="s">
        <v>169</v>
      </c>
      <c r="AU167" s="164" t="s">
        <v>82</v>
      </c>
      <c r="AV167" s="14" t="s">
        <v>82</v>
      </c>
      <c r="AW167" s="14" t="s">
        <v>171</v>
      </c>
      <c r="AX167" s="14" t="s">
        <v>72</v>
      </c>
      <c r="AY167" s="164" t="s">
        <v>157</v>
      </c>
    </row>
    <row r="168" spans="1:65" s="14" customFormat="1" x14ac:dyDescent="0.2">
      <c r="B168" s="163"/>
      <c r="D168" s="153" t="s">
        <v>169</v>
      </c>
      <c r="E168" s="164" t="s">
        <v>1</v>
      </c>
      <c r="F168" s="165" t="s">
        <v>1332</v>
      </c>
      <c r="H168" s="166">
        <v>1.98</v>
      </c>
      <c r="L168" s="163"/>
      <c r="M168" s="167"/>
      <c r="N168" s="168"/>
      <c r="O168" s="168"/>
      <c r="P168" s="168"/>
      <c r="Q168" s="168"/>
      <c r="R168" s="168"/>
      <c r="S168" s="168"/>
      <c r="T168" s="169"/>
      <c r="AT168" s="164" t="s">
        <v>169</v>
      </c>
      <c r="AU168" s="164" t="s">
        <v>82</v>
      </c>
      <c r="AV168" s="14" t="s">
        <v>82</v>
      </c>
      <c r="AW168" s="14" t="s">
        <v>171</v>
      </c>
      <c r="AX168" s="14" t="s">
        <v>72</v>
      </c>
      <c r="AY168" s="164" t="s">
        <v>157</v>
      </c>
    </row>
    <row r="169" spans="1:65" s="15" customFormat="1" x14ac:dyDescent="0.2">
      <c r="B169" s="170"/>
      <c r="D169" s="153" t="s">
        <v>169</v>
      </c>
      <c r="E169" s="171" t="s">
        <v>1</v>
      </c>
      <c r="F169" s="172" t="s">
        <v>175</v>
      </c>
      <c r="H169" s="173">
        <v>63.58</v>
      </c>
      <c r="L169" s="170"/>
      <c r="M169" s="174"/>
      <c r="N169" s="175"/>
      <c r="O169" s="175"/>
      <c r="P169" s="175"/>
      <c r="Q169" s="175"/>
      <c r="R169" s="175"/>
      <c r="S169" s="175"/>
      <c r="T169" s="176"/>
      <c r="AT169" s="171" t="s">
        <v>169</v>
      </c>
      <c r="AU169" s="171" t="s">
        <v>82</v>
      </c>
      <c r="AV169" s="15" t="s">
        <v>165</v>
      </c>
      <c r="AW169" s="15" t="s">
        <v>171</v>
      </c>
      <c r="AX169" s="15" t="s">
        <v>80</v>
      </c>
      <c r="AY169" s="171" t="s">
        <v>157</v>
      </c>
    </row>
    <row r="170" spans="1:65" s="12" customFormat="1" ht="22.9" customHeight="1" x14ac:dyDescent="0.2">
      <c r="B170" s="128"/>
      <c r="D170" s="129" t="s">
        <v>71</v>
      </c>
      <c r="E170" s="138" t="s">
        <v>204</v>
      </c>
      <c r="F170" s="138" t="s">
        <v>1333</v>
      </c>
      <c r="J170" s="139">
        <f>BK170</f>
        <v>0</v>
      </c>
      <c r="L170" s="128"/>
      <c r="M170" s="132"/>
      <c r="N170" s="133"/>
      <c r="O170" s="133"/>
      <c r="P170" s="134">
        <f>SUM(P171:P172)</f>
        <v>8.75</v>
      </c>
      <c r="Q170" s="133"/>
      <c r="R170" s="134">
        <f>SUM(R171:R172)</f>
        <v>7.7700000000000009E-3</v>
      </c>
      <c r="S170" s="133"/>
      <c r="T170" s="135">
        <f>SUM(T171:T172)</f>
        <v>0</v>
      </c>
      <c r="AR170" s="129" t="s">
        <v>80</v>
      </c>
      <c r="AT170" s="136" t="s">
        <v>71</v>
      </c>
      <c r="AU170" s="136" t="s">
        <v>80</v>
      </c>
      <c r="AY170" s="129" t="s">
        <v>157</v>
      </c>
      <c r="BK170" s="137">
        <f>SUM(BK171:BK172)</f>
        <v>0</v>
      </c>
    </row>
    <row r="171" spans="1:65" s="2" customFormat="1" ht="36" x14ac:dyDescent="0.2">
      <c r="A171" s="29"/>
      <c r="B171" s="140"/>
      <c r="C171" s="141" t="s">
        <v>247</v>
      </c>
      <c r="D171" s="141" t="s">
        <v>160</v>
      </c>
      <c r="E171" s="142" t="s">
        <v>1446</v>
      </c>
      <c r="F171" s="143" t="s">
        <v>1447</v>
      </c>
      <c r="G171" s="144" t="s">
        <v>195</v>
      </c>
      <c r="H171" s="145">
        <v>7</v>
      </c>
      <c r="I171" s="146"/>
      <c r="J171" s="146">
        <f>ROUND(I171*H171,2)</f>
        <v>0</v>
      </c>
      <c r="K171" s="143" t="s">
        <v>201</v>
      </c>
      <c r="L171" s="30"/>
      <c r="M171" s="147" t="s">
        <v>1</v>
      </c>
      <c r="N171" s="148" t="s">
        <v>37</v>
      </c>
      <c r="O171" s="149">
        <v>1.25</v>
      </c>
      <c r="P171" s="149">
        <f>O171*H171</f>
        <v>8.75</v>
      </c>
      <c r="Q171" s="149">
        <v>1.1100000000000001E-3</v>
      </c>
      <c r="R171" s="149">
        <f>Q171*H171</f>
        <v>7.7700000000000009E-3</v>
      </c>
      <c r="S171" s="149">
        <v>0</v>
      </c>
      <c r="T171" s="150">
        <f>S171*H171</f>
        <v>0</v>
      </c>
      <c r="U171" s="29"/>
      <c r="V171" s="29"/>
      <c r="W171" s="29"/>
      <c r="X171" s="29"/>
      <c r="Y171" s="29"/>
      <c r="Z171" s="29"/>
      <c r="AA171" s="29"/>
      <c r="AB171" s="29"/>
      <c r="AC171" s="29"/>
      <c r="AD171" s="29"/>
      <c r="AE171" s="29"/>
      <c r="AR171" s="151" t="s">
        <v>165</v>
      </c>
      <c r="AT171" s="151" t="s">
        <v>160</v>
      </c>
      <c r="AU171" s="151" t="s">
        <v>82</v>
      </c>
      <c r="AY171" s="17" t="s">
        <v>157</v>
      </c>
      <c r="BE171" s="152">
        <f>IF(N171="základní",J171,0)</f>
        <v>0</v>
      </c>
      <c r="BF171" s="152">
        <f>IF(N171="snížená",J171,0)</f>
        <v>0</v>
      </c>
      <c r="BG171" s="152">
        <f>IF(N171="zákl. přenesená",J171,0)</f>
        <v>0</v>
      </c>
      <c r="BH171" s="152">
        <f>IF(N171="sníž. přenesená",J171,0)</f>
        <v>0</v>
      </c>
      <c r="BI171" s="152">
        <f>IF(N171="nulová",J171,0)</f>
        <v>0</v>
      </c>
      <c r="BJ171" s="17" t="s">
        <v>80</v>
      </c>
      <c r="BK171" s="152">
        <f>ROUND(I171*H171,2)</f>
        <v>0</v>
      </c>
      <c r="BL171" s="17" t="s">
        <v>165</v>
      </c>
      <c r="BM171" s="151" t="s">
        <v>1448</v>
      </c>
    </row>
    <row r="172" spans="1:65" s="14" customFormat="1" x14ac:dyDescent="0.2">
      <c r="B172" s="163"/>
      <c r="D172" s="153" t="s">
        <v>169</v>
      </c>
      <c r="E172" s="164" t="s">
        <v>1</v>
      </c>
      <c r="F172" s="165" t="s">
        <v>212</v>
      </c>
      <c r="H172" s="166">
        <v>7</v>
      </c>
      <c r="L172" s="163"/>
      <c r="M172" s="167"/>
      <c r="N172" s="168"/>
      <c r="O172" s="168"/>
      <c r="P172" s="168"/>
      <c r="Q172" s="168"/>
      <c r="R172" s="168"/>
      <c r="S172" s="168"/>
      <c r="T172" s="169"/>
      <c r="AT172" s="164" t="s">
        <v>169</v>
      </c>
      <c r="AU172" s="164" t="s">
        <v>82</v>
      </c>
      <c r="AV172" s="14" t="s">
        <v>82</v>
      </c>
      <c r="AW172" s="14" t="s">
        <v>171</v>
      </c>
      <c r="AX172" s="14" t="s">
        <v>80</v>
      </c>
      <c r="AY172" s="164" t="s">
        <v>157</v>
      </c>
    </row>
    <row r="173" spans="1:65" s="12" customFormat="1" ht="22.9" customHeight="1" x14ac:dyDescent="0.2">
      <c r="B173" s="128"/>
      <c r="D173" s="129" t="s">
        <v>71</v>
      </c>
      <c r="E173" s="138" t="s">
        <v>226</v>
      </c>
      <c r="F173" s="138" t="s">
        <v>917</v>
      </c>
      <c r="J173" s="139">
        <f>BK173</f>
        <v>0</v>
      </c>
      <c r="L173" s="128"/>
      <c r="M173" s="132"/>
      <c r="N173" s="133"/>
      <c r="O173" s="133"/>
      <c r="P173" s="134">
        <f>SUM(P174:P233)</f>
        <v>1654.4100280000002</v>
      </c>
      <c r="Q173" s="133"/>
      <c r="R173" s="134">
        <f>SUM(R174:R233)</f>
        <v>157.13658484000001</v>
      </c>
      <c r="S173" s="133"/>
      <c r="T173" s="135">
        <f>SUM(T174:T233)</f>
        <v>31.666767</v>
      </c>
      <c r="AR173" s="129" t="s">
        <v>80</v>
      </c>
      <c r="AT173" s="136" t="s">
        <v>71</v>
      </c>
      <c r="AU173" s="136" t="s">
        <v>80</v>
      </c>
      <c r="AY173" s="129" t="s">
        <v>157</v>
      </c>
      <c r="BK173" s="137">
        <f>SUM(BK174:BK233)</f>
        <v>0</v>
      </c>
    </row>
    <row r="174" spans="1:65" s="2" customFormat="1" ht="24" x14ac:dyDescent="0.2">
      <c r="A174" s="29"/>
      <c r="B174" s="140"/>
      <c r="C174" s="141" t="s">
        <v>251</v>
      </c>
      <c r="D174" s="141" t="s">
        <v>160</v>
      </c>
      <c r="E174" s="142" t="s">
        <v>1449</v>
      </c>
      <c r="F174" s="143" t="s">
        <v>1450</v>
      </c>
      <c r="G174" s="144" t="s">
        <v>275</v>
      </c>
      <c r="H174" s="145">
        <v>8</v>
      </c>
      <c r="I174" s="146"/>
      <c r="J174" s="146">
        <f>ROUND(I174*H174,2)</f>
        <v>0</v>
      </c>
      <c r="K174" s="143" t="s">
        <v>201</v>
      </c>
      <c r="L174" s="30"/>
      <c r="M174" s="147" t="s">
        <v>1</v>
      </c>
      <c r="N174" s="148" t="s">
        <v>37</v>
      </c>
      <c r="O174" s="149">
        <v>3.2549999999999999</v>
      </c>
      <c r="P174" s="149">
        <f>O174*H174</f>
        <v>26.04</v>
      </c>
      <c r="Q174" s="149">
        <v>1.17E-3</v>
      </c>
      <c r="R174" s="149">
        <f>Q174*H174</f>
        <v>9.3600000000000003E-3</v>
      </c>
      <c r="S174" s="149">
        <v>0</v>
      </c>
      <c r="T174" s="150">
        <f>S174*H174</f>
        <v>0</v>
      </c>
      <c r="U174" s="29"/>
      <c r="V174" s="29"/>
      <c r="W174" s="29"/>
      <c r="X174" s="29"/>
      <c r="Y174" s="29"/>
      <c r="Z174" s="29"/>
      <c r="AA174" s="29"/>
      <c r="AB174" s="29"/>
      <c r="AC174" s="29"/>
      <c r="AD174" s="29"/>
      <c r="AE174" s="29"/>
      <c r="AR174" s="151" t="s">
        <v>165</v>
      </c>
      <c r="AT174" s="151" t="s">
        <v>160</v>
      </c>
      <c r="AU174" s="151" t="s">
        <v>82</v>
      </c>
      <c r="AY174" s="17" t="s">
        <v>157</v>
      </c>
      <c r="BE174" s="152">
        <f>IF(N174="základní",J174,0)</f>
        <v>0</v>
      </c>
      <c r="BF174" s="152">
        <f>IF(N174="snížená",J174,0)</f>
        <v>0</v>
      </c>
      <c r="BG174" s="152">
        <f>IF(N174="zákl. přenesená",J174,0)</f>
        <v>0</v>
      </c>
      <c r="BH174" s="152">
        <f>IF(N174="sníž. přenesená",J174,0)</f>
        <v>0</v>
      </c>
      <c r="BI174" s="152">
        <f>IF(N174="nulová",J174,0)</f>
        <v>0</v>
      </c>
      <c r="BJ174" s="17" t="s">
        <v>80</v>
      </c>
      <c r="BK174" s="152">
        <f>ROUND(I174*H174,2)</f>
        <v>0</v>
      </c>
      <c r="BL174" s="17" t="s">
        <v>165</v>
      </c>
      <c r="BM174" s="151" t="s">
        <v>1451</v>
      </c>
    </row>
    <row r="175" spans="1:65" s="2" customFormat="1" ht="117" x14ac:dyDescent="0.2">
      <c r="A175" s="29"/>
      <c r="B175" s="30"/>
      <c r="C175" s="29"/>
      <c r="D175" s="153" t="s">
        <v>167</v>
      </c>
      <c r="E175" s="29"/>
      <c r="F175" s="154" t="s">
        <v>1452</v>
      </c>
      <c r="G175" s="29"/>
      <c r="H175" s="29"/>
      <c r="I175" s="29"/>
      <c r="J175" s="29"/>
      <c r="K175" s="29"/>
      <c r="L175" s="30"/>
      <c r="M175" s="155"/>
      <c r="N175" s="156"/>
      <c r="O175" s="55"/>
      <c r="P175" s="55"/>
      <c r="Q175" s="55"/>
      <c r="R175" s="55"/>
      <c r="S175" s="55"/>
      <c r="T175" s="56"/>
      <c r="U175" s="29"/>
      <c r="V175" s="29"/>
      <c r="W175" s="29"/>
      <c r="X175" s="29"/>
      <c r="Y175" s="29"/>
      <c r="Z175" s="29"/>
      <c r="AA175" s="29"/>
      <c r="AB175" s="29"/>
      <c r="AC175" s="29"/>
      <c r="AD175" s="29"/>
      <c r="AE175" s="29"/>
      <c r="AT175" s="17" t="s">
        <v>167</v>
      </c>
      <c r="AU175" s="17" t="s">
        <v>82</v>
      </c>
    </row>
    <row r="176" spans="1:65" s="14" customFormat="1" x14ac:dyDescent="0.2">
      <c r="B176" s="163"/>
      <c r="D176" s="153" t="s">
        <v>169</v>
      </c>
      <c r="E176" s="164" t="s">
        <v>1</v>
      </c>
      <c r="F176" s="165" t="s">
        <v>187</v>
      </c>
      <c r="H176" s="166">
        <v>8</v>
      </c>
      <c r="L176" s="163"/>
      <c r="M176" s="167"/>
      <c r="N176" s="168"/>
      <c r="O176" s="168"/>
      <c r="P176" s="168"/>
      <c r="Q176" s="168"/>
      <c r="R176" s="168"/>
      <c r="S176" s="168"/>
      <c r="T176" s="169"/>
      <c r="AT176" s="164" t="s">
        <v>169</v>
      </c>
      <c r="AU176" s="164" t="s">
        <v>82</v>
      </c>
      <c r="AV176" s="14" t="s">
        <v>82</v>
      </c>
      <c r="AW176" s="14" t="s">
        <v>171</v>
      </c>
      <c r="AX176" s="14" t="s">
        <v>80</v>
      </c>
      <c r="AY176" s="164" t="s">
        <v>157</v>
      </c>
    </row>
    <row r="177" spans="1:65" s="2" customFormat="1" ht="24" x14ac:dyDescent="0.2">
      <c r="A177" s="29"/>
      <c r="B177" s="140"/>
      <c r="C177" s="141" t="s">
        <v>8</v>
      </c>
      <c r="D177" s="141" t="s">
        <v>160</v>
      </c>
      <c r="E177" s="142" t="s">
        <v>1453</v>
      </c>
      <c r="F177" s="143" t="s">
        <v>1454</v>
      </c>
      <c r="G177" s="144" t="s">
        <v>275</v>
      </c>
      <c r="H177" s="145">
        <v>8</v>
      </c>
      <c r="I177" s="146"/>
      <c r="J177" s="146">
        <f>ROUND(I177*H177,2)</f>
        <v>0</v>
      </c>
      <c r="K177" s="143" t="s">
        <v>201</v>
      </c>
      <c r="L177" s="30"/>
      <c r="M177" s="147" t="s">
        <v>1</v>
      </c>
      <c r="N177" s="148" t="s">
        <v>37</v>
      </c>
      <c r="O177" s="149">
        <v>1.327</v>
      </c>
      <c r="P177" s="149">
        <f>O177*H177</f>
        <v>10.616</v>
      </c>
      <c r="Q177" s="149">
        <v>5.8E-4</v>
      </c>
      <c r="R177" s="149">
        <f>Q177*H177</f>
        <v>4.64E-3</v>
      </c>
      <c r="S177" s="149">
        <v>0</v>
      </c>
      <c r="T177" s="150">
        <f>S177*H177</f>
        <v>0</v>
      </c>
      <c r="U177" s="29"/>
      <c r="V177" s="29"/>
      <c r="W177" s="29"/>
      <c r="X177" s="29"/>
      <c r="Y177" s="29"/>
      <c r="Z177" s="29"/>
      <c r="AA177" s="29"/>
      <c r="AB177" s="29"/>
      <c r="AC177" s="29"/>
      <c r="AD177" s="29"/>
      <c r="AE177" s="29"/>
      <c r="AR177" s="151" t="s">
        <v>165</v>
      </c>
      <c r="AT177" s="151" t="s">
        <v>160</v>
      </c>
      <c r="AU177" s="151" t="s">
        <v>82</v>
      </c>
      <c r="AY177" s="17" t="s">
        <v>157</v>
      </c>
      <c r="BE177" s="152">
        <f>IF(N177="základní",J177,0)</f>
        <v>0</v>
      </c>
      <c r="BF177" s="152">
        <f>IF(N177="snížená",J177,0)</f>
        <v>0</v>
      </c>
      <c r="BG177" s="152">
        <f>IF(N177="zákl. přenesená",J177,0)</f>
        <v>0</v>
      </c>
      <c r="BH177" s="152">
        <f>IF(N177="sníž. přenesená",J177,0)</f>
        <v>0</v>
      </c>
      <c r="BI177" s="152">
        <f>IF(N177="nulová",J177,0)</f>
        <v>0</v>
      </c>
      <c r="BJ177" s="17" t="s">
        <v>80</v>
      </c>
      <c r="BK177" s="152">
        <f>ROUND(I177*H177,2)</f>
        <v>0</v>
      </c>
      <c r="BL177" s="17" t="s">
        <v>165</v>
      </c>
      <c r="BM177" s="151" t="s">
        <v>1455</v>
      </c>
    </row>
    <row r="178" spans="1:65" s="2" customFormat="1" ht="117" x14ac:dyDescent="0.2">
      <c r="A178" s="29"/>
      <c r="B178" s="30"/>
      <c r="C178" s="29"/>
      <c r="D178" s="153" t="s">
        <v>167</v>
      </c>
      <c r="E178" s="29"/>
      <c r="F178" s="154" t="s">
        <v>1452</v>
      </c>
      <c r="G178" s="29"/>
      <c r="H178" s="29"/>
      <c r="I178" s="29"/>
      <c r="J178" s="29"/>
      <c r="K178" s="29"/>
      <c r="L178" s="30"/>
      <c r="M178" s="155"/>
      <c r="N178" s="156"/>
      <c r="O178" s="55"/>
      <c r="P178" s="55"/>
      <c r="Q178" s="55"/>
      <c r="R178" s="55"/>
      <c r="S178" s="55"/>
      <c r="T178" s="56"/>
      <c r="U178" s="29"/>
      <c r="V178" s="29"/>
      <c r="W178" s="29"/>
      <c r="X178" s="29"/>
      <c r="Y178" s="29"/>
      <c r="Z178" s="29"/>
      <c r="AA178" s="29"/>
      <c r="AB178" s="29"/>
      <c r="AC178" s="29"/>
      <c r="AD178" s="29"/>
      <c r="AE178" s="29"/>
      <c r="AT178" s="17" t="s">
        <v>167</v>
      </c>
      <c r="AU178" s="17" t="s">
        <v>82</v>
      </c>
    </row>
    <row r="179" spans="1:65" s="14" customFormat="1" x14ac:dyDescent="0.2">
      <c r="B179" s="163"/>
      <c r="D179" s="153" t="s">
        <v>169</v>
      </c>
      <c r="E179" s="164" t="s">
        <v>1</v>
      </c>
      <c r="F179" s="165" t="s">
        <v>187</v>
      </c>
      <c r="H179" s="166">
        <v>8</v>
      </c>
      <c r="L179" s="163"/>
      <c r="M179" s="167"/>
      <c r="N179" s="168"/>
      <c r="O179" s="168"/>
      <c r="P179" s="168"/>
      <c r="Q179" s="168"/>
      <c r="R179" s="168"/>
      <c r="S179" s="168"/>
      <c r="T179" s="169"/>
      <c r="AT179" s="164" t="s">
        <v>169</v>
      </c>
      <c r="AU179" s="164" t="s">
        <v>82</v>
      </c>
      <c r="AV179" s="14" t="s">
        <v>82</v>
      </c>
      <c r="AW179" s="14" t="s">
        <v>171</v>
      </c>
      <c r="AX179" s="14" t="s">
        <v>80</v>
      </c>
      <c r="AY179" s="164" t="s">
        <v>157</v>
      </c>
    </row>
    <row r="180" spans="1:65" s="2" customFormat="1" ht="33" customHeight="1" x14ac:dyDescent="0.2">
      <c r="A180" s="29"/>
      <c r="B180" s="140"/>
      <c r="C180" s="141" t="s">
        <v>262</v>
      </c>
      <c r="D180" s="141" t="s">
        <v>160</v>
      </c>
      <c r="E180" s="142" t="s">
        <v>1456</v>
      </c>
      <c r="F180" s="143" t="s">
        <v>1457</v>
      </c>
      <c r="G180" s="144" t="s">
        <v>195</v>
      </c>
      <c r="H180" s="145">
        <v>30</v>
      </c>
      <c r="I180" s="146"/>
      <c r="J180" s="146">
        <f>ROUND(I180*H180,2)</f>
        <v>0</v>
      </c>
      <c r="K180" s="143" t="s">
        <v>201</v>
      </c>
      <c r="L180" s="30"/>
      <c r="M180" s="147" t="s">
        <v>1</v>
      </c>
      <c r="N180" s="148" t="s">
        <v>37</v>
      </c>
      <c r="O180" s="149">
        <v>3.55</v>
      </c>
      <c r="P180" s="149">
        <f>O180*H180</f>
        <v>106.5</v>
      </c>
      <c r="Q180" s="149">
        <v>0</v>
      </c>
      <c r="R180" s="149">
        <f>Q180*H180</f>
        <v>0</v>
      </c>
      <c r="S180" s="149">
        <v>6.9999999999999999E-4</v>
      </c>
      <c r="T180" s="150">
        <f>S180*H180</f>
        <v>2.1000000000000001E-2</v>
      </c>
      <c r="U180" s="29"/>
      <c r="V180" s="29"/>
      <c r="W180" s="29"/>
      <c r="X180" s="29"/>
      <c r="Y180" s="29"/>
      <c r="Z180" s="29"/>
      <c r="AA180" s="29"/>
      <c r="AB180" s="29"/>
      <c r="AC180" s="29"/>
      <c r="AD180" s="29"/>
      <c r="AE180" s="29"/>
      <c r="AR180" s="151" t="s">
        <v>165</v>
      </c>
      <c r="AT180" s="151" t="s">
        <v>160</v>
      </c>
      <c r="AU180" s="151" t="s">
        <v>82</v>
      </c>
      <c r="AY180" s="17" t="s">
        <v>157</v>
      </c>
      <c r="BE180" s="152">
        <f>IF(N180="základní",J180,0)</f>
        <v>0</v>
      </c>
      <c r="BF180" s="152">
        <f>IF(N180="snížená",J180,0)</f>
        <v>0</v>
      </c>
      <c r="BG180" s="152">
        <f>IF(N180="zákl. přenesená",J180,0)</f>
        <v>0</v>
      </c>
      <c r="BH180" s="152">
        <f>IF(N180="sníž. přenesená",J180,0)</f>
        <v>0</v>
      </c>
      <c r="BI180" s="152">
        <f>IF(N180="nulová",J180,0)</f>
        <v>0</v>
      </c>
      <c r="BJ180" s="17" t="s">
        <v>80</v>
      </c>
      <c r="BK180" s="152">
        <f>ROUND(I180*H180,2)</f>
        <v>0</v>
      </c>
      <c r="BL180" s="17" t="s">
        <v>165</v>
      </c>
      <c r="BM180" s="151" t="s">
        <v>1458</v>
      </c>
    </row>
    <row r="181" spans="1:65" s="14" customFormat="1" x14ac:dyDescent="0.2">
      <c r="B181" s="163"/>
      <c r="D181" s="153" t="s">
        <v>169</v>
      </c>
      <c r="E181" s="164" t="s">
        <v>1</v>
      </c>
      <c r="F181" s="165" t="s">
        <v>1459</v>
      </c>
      <c r="H181" s="166">
        <v>30</v>
      </c>
      <c r="L181" s="163"/>
      <c r="M181" s="167"/>
      <c r="N181" s="168"/>
      <c r="O181" s="168"/>
      <c r="P181" s="168"/>
      <c r="Q181" s="168"/>
      <c r="R181" s="168"/>
      <c r="S181" s="168"/>
      <c r="T181" s="169"/>
      <c r="AT181" s="164" t="s">
        <v>169</v>
      </c>
      <c r="AU181" s="164" t="s">
        <v>82</v>
      </c>
      <c r="AV181" s="14" t="s">
        <v>82</v>
      </c>
      <c r="AW181" s="14" t="s">
        <v>171</v>
      </c>
      <c r="AX181" s="14" t="s">
        <v>80</v>
      </c>
      <c r="AY181" s="164" t="s">
        <v>157</v>
      </c>
    </row>
    <row r="182" spans="1:65" s="2" customFormat="1" ht="24" x14ac:dyDescent="0.2">
      <c r="A182" s="29"/>
      <c r="B182" s="140"/>
      <c r="C182" s="141" t="s">
        <v>267</v>
      </c>
      <c r="D182" s="141" t="s">
        <v>160</v>
      </c>
      <c r="E182" s="142" t="s">
        <v>1460</v>
      </c>
      <c r="F182" s="143" t="s">
        <v>1461</v>
      </c>
      <c r="G182" s="144" t="s">
        <v>163</v>
      </c>
      <c r="H182" s="145">
        <v>62.218000000000004</v>
      </c>
      <c r="I182" s="146"/>
      <c r="J182" s="146">
        <f>ROUND(I182*H182,2)</f>
        <v>0</v>
      </c>
      <c r="K182" s="143" t="s">
        <v>201</v>
      </c>
      <c r="L182" s="30"/>
      <c r="M182" s="147" t="s">
        <v>1</v>
      </c>
      <c r="N182" s="148" t="s">
        <v>37</v>
      </c>
      <c r="O182" s="149">
        <v>3.64</v>
      </c>
      <c r="P182" s="149">
        <f>O182*H182</f>
        <v>226.47352000000001</v>
      </c>
      <c r="Q182" s="149">
        <v>0</v>
      </c>
      <c r="R182" s="149">
        <f>Q182*H182</f>
        <v>0</v>
      </c>
      <c r="S182" s="149">
        <v>1.5E-3</v>
      </c>
      <c r="T182" s="150">
        <f>S182*H182</f>
        <v>9.3327000000000007E-2</v>
      </c>
      <c r="U182" s="29"/>
      <c r="V182" s="29"/>
      <c r="W182" s="29"/>
      <c r="X182" s="29"/>
      <c r="Y182" s="29"/>
      <c r="Z182" s="29"/>
      <c r="AA182" s="29"/>
      <c r="AB182" s="29"/>
      <c r="AC182" s="29"/>
      <c r="AD182" s="29"/>
      <c r="AE182" s="29"/>
      <c r="AR182" s="151" t="s">
        <v>165</v>
      </c>
      <c r="AT182" s="151" t="s">
        <v>160</v>
      </c>
      <c r="AU182" s="151" t="s">
        <v>82</v>
      </c>
      <c r="AY182" s="17" t="s">
        <v>157</v>
      </c>
      <c r="BE182" s="152">
        <f>IF(N182="základní",J182,0)</f>
        <v>0</v>
      </c>
      <c r="BF182" s="152">
        <f>IF(N182="snížená",J182,0)</f>
        <v>0</v>
      </c>
      <c r="BG182" s="152">
        <f>IF(N182="zákl. přenesená",J182,0)</f>
        <v>0</v>
      </c>
      <c r="BH182" s="152">
        <f>IF(N182="sníž. přenesená",J182,0)</f>
        <v>0</v>
      </c>
      <c r="BI182" s="152">
        <f>IF(N182="nulová",J182,0)</f>
        <v>0</v>
      </c>
      <c r="BJ182" s="17" t="s">
        <v>80</v>
      </c>
      <c r="BK182" s="152">
        <f>ROUND(I182*H182,2)</f>
        <v>0</v>
      </c>
      <c r="BL182" s="17" t="s">
        <v>165</v>
      </c>
      <c r="BM182" s="151" t="s">
        <v>1462</v>
      </c>
    </row>
    <row r="183" spans="1:65" s="2" customFormat="1" ht="29.25" x14ac:dyDescent="0.2">
      <c r="A183" s="29"/>
      <c r="B183" s="30"/>
      <c r="C183" s="29"/>
      <c r="D183" s="153" t="s">
        <v>167</v>
      </c>
      <c r="E183" s="29"/>
      <c r="F183" s="154" t="s">
        <v>1463</v>
      </c>
      <c r="G183" s="29"/>
      <c r="H183" s="29"/>
      <c r="I183" s="29"/>
      <c r="J183" s="29"/>
      <c r="K183" s="29"/>
      <c r="L183" s="30"/>
      <c r="M183" s="155"/>
      <c r="N183" s="156"/>
      <c r="O183" s="55"/>
      <c r="P183" s="55"/>
      <c r="Q183" s="55"/>
      <c r="R183" s="55"/>
      <c r="S183" s="55"/>
      <c r="T183" s="56"/>
      <c r="U183" s="29"/>
      <c r="V183" s="29"/>
      <c r="W183" s="29"/>
      <c r="X183" s="29"/>
      <c r="Y183" s="29"/>
      <c r="Z183" s="29"/>
      <c r="AA183" s="29"/>
      <c r="AB183" s="29"/>
      <c r="AC183" s="29"/>
      <c r="AD183" s="29"/>
      <c r="AE183" s="29"/>
      <c r="AT183" s="17" t="s">
        <v>167</v>
      </c>
      <c r="AU183" s="17" t="s">
        <v>82</v>
      </c>
    </row>
    <row r="184" spans="1:65" s="14" customFormat="1" x14ac:dyDescent="0.2">
      <c r="B184" s="163"/>
      <c r="D184" s="153" t="s">
        <v>169</v>
      </c>
      <c r="E184" s="164" t="s">
        <v>1</v>
      </c>
      <c r="F184" s="165" t="s">
        <v>1464</v>
      </c>
      <c r="H184" s="166">
        <v>62.218200000000003</v>
      </c>
      <c r="L184" s="163"/>
      <c r="M184" s="167"/>
      <c r="N184" s="168"/>
      <c r="O184" s="168"/>
      <c r="P184" s="168"/>
      <c r="Q184" s="168"/>
      <c r="R184" s="168"/>
      <c r="S184" s="168"/>
      <c r="T184" s="169"/>
      <c r="AT184" s="164" t="s">
        <v>169</v>
      </c>
      <c r="AU184" s="164" t="s">
        <v>82</v>
      </c>
      <c r="AV184" s="14" t="s">
        <v>82</v>
      </c>
      <c r="AW184" s="14" t="s">
        <v>171</v>
      </c>
      <c r="AX184" s="14" t="s">
        <v>80</v>
      </c>
      <c r="AY184" s="164" t="s">
        <v>157</v>
      </c>
    </row>
    <row r="185" spans="1:65" s="2" customFormat="1" ht="36" x14ac:dyDescent="0.2">
      <c r="A185" s="29"/>
      <c r="B185" s="140"/>
      <c r="C185" s="141" t="s">
        <v>272</v>
      </c>
      <c r="D185" s="141" t="s">
        <v>160</v>
      </c>
      <c r="E185" s="142" t="s">
        <v>1465</v>
      </c>
      <c r="F185" s="143" t="s">
        <v>1466</v>
      </c>
      <c r="G185" s="144" t="s">
        <v>236</v>
      </c>
      <c r="H185" s="145">
        <v>90</v>
      </c>
      <c r="I185" s="146"/>
      <c r="J185" s="146">
        <f>ROUND(I185*H185,2)</f>
        <v>0</v>
      </c>
      <c r="K185" s="143" t="s">
        <v>201</v>
      </c>
      <c r="L185" s="30"/>
      <c r="M185" s="147" t="s">
        <v>1</v>
      </c>
      <c r="N185" s="148" t="s">
        <v>37</v>
      </c>
      <c r="O185" s="149">
        <v>0.308</v>
      </c>
      <c r="P185" s="149">
        <f>O185*H185</f>
        <v>27.72</v>
      </c>
      <c r="Q185" s="149">
        <v>2.0000000000000001E-4</v>
      </c>
      <c r="R185" s="149">
        <f>Q185*H185</f>
        <v>1.8000000000000002E-2</v>
      </c>
      <c r="S185" s="149">
        <v>0</v>
      </c>
      <c r="T185" s="150">
        <f>S185*H185</f>
        <v>0</v>
      </c>
      <c r="U185" s="29"/>
      <c r="V185" s="29"/>
      <c r="W185" s="29"/>
      <c r="X185" s="29"/>
      <c r="Y185" s="29"/>
      <c r="Z185" s="29"/>
      <c r="AA185" s="29"/>
      <c r="AB185" s="29"/>
      <c r="AC185" s="29"/>
      <c r="AD185" s="29"/>
      <c r="AE185" s="29"/>
      <c r="AR185" s="151" t="s">
        <v>165</v>
      </c>
      <c r="AT185" s="151" t="s">
        <v>160</v>
      </c>
      <c r="AU185" s="151" t="s">
        <v>82</v>
      </c>
      <c r="AY185" s="17" t="s">
        <v>157</v>
      </c>
      <c r="BE185" s="152">
        <f>IF(N185="základní",J185,0)</f>
        <v>0</v>
      </c>
      <c r="BF185" s="152">
        <f>IF(N185="snížená",J185,0)</f>
        <v>0</v>
      </c>
      <c r="BG185" s="152">
        <f>IF(N185="zákl. přenesená",J185,0)</f>
        <v>0</v>
      </c>
      <c r="BH185" s="152">
        <f>IF(N185="sníž. přenesená",J185,0)</f>
        <v>0</v>
      </c>
      <c r="BI185" s="152">
        <f>IF(N185="nulová",J185,0)</f>
        <v>0</v>
      </c>
      <c r="BJ185" s="17" t="s">
        <v>80</v>
      </c>
      <c r="BK185" s="152">
        <f>ROUND(I185*H185,2)</f>
        <v>0</v>
      </c>
      <c r="BL185" s="17" t="s">
        <v>165</v>
      </c>
      <c r="BM185" s="151" t="s">
        <v>1467</v>
      </c>
    </row>
    <row r="186" spans="1:65" s="2" customFormat="1" ht="97.5" x14ac:dyDescent="0.2">
      <c r="A186" s="29"/>
      <c r="B186" s="30"/>
      <c r="C186" s="29"/>
      <c r="D186" s="153" t="s">
        <v>167</v>
      </c>
      <c r="E186" s="29"/>
      <c r="F186" s="154" t="s">
        <v>1468</v>
      </c>
      <c r="G186" s="29"/>
      <c r="H186" s="29"/>
      <c r="I186" s="29"/>
      <c r="J186" s="29"/>
      <c r="K186" s="29"/>
      <c r="L186" s="30"/>
      <c r="M186" s="155"/>
      <c r="N186" s="156"/>
      <c r="O186" s="55"/>
      <c r="P186" s="55"/>
      <c r="Q186" s="55"/>
      <c r="R186" s="55"/>
      <c r="S186" s="55"/>
      <c r="T186" s="56"/>
      <c r="U186" s="29"/>
      <c r="V186" s="29"/>
      <c r="W186" s="29"/>
      <c r="X186" s="29"/>
      <c r="Y186" s="29"/>
      <c r="Z186" s="29"/>
      <c r="AA186" s="29"/>
      <c r="AB186" s="29"/>
      <c r="AC186" s="29"/>
      <c r="AD186" s="29"/>
      <c r="AE186" s="29"/>
      <c r="AT186" s="17" t="s">
        <v>167</v>
      </c>
      <c r="AU186" s="17" t="s">
        <v>82</v>
      </c>
    </row>
    <row r="187" spans="1:65" s="14" customFormat="1" x14ac:dyDescent="0.2">
      <c r="B187" s="163"/>
      <c r="D187" s="153" t="s">
        <v>169</v>
      </c>
      <c r="E187" s="164" t="s">
        <v>1</v>
      </c>
      <c r="F187" s="165" t="s">
        <v>1469</v>
      </c>
      <c r="H187" s="166">
        <v>90</v>
      </c>
      <c r="L187" s="163"/>
      <c r="M187" s="167"/>
      <c r="N187" s="168"/>
      <c r="O187" s="168"/>
      <c r="P187" s="168"/>
      <c r="Q187" s="168"/>
      <c r="R187" s="168"/>
      <c r="S187" s="168"/>
      <c r="T187" s="169"/>
      <c r="AT187" s="164" t="s">
        <v>169</v>
      </c>
      <c r="AU187" s="164" t="s">
        <v>82</v>
      </c>
      <c r="AV187" s="14" t="s">
        <v>82</v>
      </c>
      <c r="AW187" s="14" t="s">
        <v>171</v>
      </c>
      <c r="AX187" s="14" t="s">
        <v>80</v>
      </c>
      <c r="AY187" s="164" t="s">
        <v>157</v>
      </c>
    </row>
    <row r="188" spans="1:65" s="2" customFormat="1" ht="24" x14ac:dyDescent="0.2">
      <c r="A188" s="29"/>
      <c r="B188" s="140"/>
      <c r="C188" s="141" t="s">
        <v>290</v>
      </c>
      <c r="D188" s="141" t="s">
        <v>160</v>
      </c>
      <c r="E188" s="142" t="s">
        <v>1337</v>
      </c>
      <c r="F188" s="143" t="s">
        <v>1338</v>
      </c>
      <c r="G188" s="144" t="s">
        <v>163</v>
      </c>
      <c r="H188" s="145">
        <v>4.0060000000000002</v>
      </c>
      <c r="I188" s="146"/>
      <c r="J188" s="146">
        <f>ROUND(I188*H188,2)</f>
        <v>0</v>
      </c>
      <c r="K188" s="143" t="s">
        <v>164</v>
      </c>
      <c r="L188" s="30"/>
      <c r="M188" s="147" t="s">
        <v>1</v>
      </c>
      <c r="N188" s="148" t="s">
        <v>37</v>
      </c>
      <c r="O188" s="149">
        <v>2.976</v>
      </c>
      <c r="P188" s="149">
        <f>O188*H188</f>
        <v>11.921856</v>
      </c>
      <c r="Q188" s="149">
        <v>0.12</v>
      </c>
      <c r="R188" s="149">
        <f>Q188*H188</f>
        <v>0.48072000000000004</v>
      </c>
      <c r="S188" s="149">
        <v>2.4900000000000002</v>
      </c>
      <c r="T188" s="150">
        <f>S188*H188</f>
        <v>9.9749400000000019</v>
      </c>
      <c r="U188" s="29"/>
      <c r="V188" s="29"/>
      <c r="W188" s="29"/>
      <c r="X188" s="29"/>
      <c r="Y188" s="29"/>
      <c r="Z188" s="29"/>
      <c r="AA188" s="29"/>
      <c r="AB188" s="29"/>
      <c r="AC188" s="29"/>
      <c r="AD188" s="29"/>
      <c r="AE188" s="29"/>
      <c r="AR188" s="151" t="s">
        <v>165</v>
      </c>
      <c r="AT188" s="151" t="s">
        <v>160</v>
      </c>
      <c r="AU188" s="151" t="s">
        <v>82</v>
      </c>
      <c r="AY188" s="17" t="s">
        <v>157</v>
      </c>
      <c r="BE188" s="152">
        <f>IF(N188="základní",J188,0)</f>
        <v>0</v>
      </c>
      <c r="BF188" s="152">
        <f>IF(N188="snížená",J188,0)</f>
        <v>0</v>
      </c>
      <c r="BG188" s="152">
        <f>IF(N188="zákl. přenesená",J188,0)</f>
        <v>0</v>
      </c>
      <c r="BH188" s="152">
        <f>IF(N188="sníž. přenesená",J188,0)</f>
        <v>0</v>
      </c>
      <c r="BI188" s="152">
        <f>IF(N188="nulová",J188,0)</f>
        <v>0</v>
      </c>
      <c r="BJ188" s="17" t="s">
        <v>80</v>
      </c>
      <c r="BK188" s="152">
        <f>ROUND(I188*H188,2)</f>
        <v>0</v>
      </c>
      <c r="BL188" s="17" t="s">
        <v>165</v>
      </c>
      <c r="BM188" s="151" t="s">
        <v>1470</v>
      </c>
    </row>
    <row r="189" spans="1:65" s="2" customFormat="1" ht="175.5" x14ac:dyDescent="0.2">
      <c r="A189" s="29"/>
      <c r="B189" s="30"/>
      <c r="C189" s="29"/>
      <c r="D189" s="153" t="s">
        <v>167</v>
      </c>
      <c r="E189" s="29"/>
      <c r="F189" s="154" t="s">
        <v>1340</v>
      </c>
      <c r="G189" s="29"/>
      <c r="H189" s="29"/>
      <c r="I189" s="29"/>
      <c r="J189" s="29"/>
      <c r="K189" s="29"/>
      <c r="L189" s="30"/>
      <c r="M189" s="155"/>
      <c r="N189" s="156"/>
      <c r="O189" s="55"/>
      <c r="P189" s="55"/>
      <c r="Q189" s="55"/>
      <c r="R189" s="55"/>
      <c r="S189" s="55"/>
      <c r="T189" s="56"/>
      <c r="U189" s="29"/>
      <c r="V189" s="29"/>
      <c r="W189" s="29"/>
      <c r="X189" s="29"/>
      <c r="Y189" s="29"/>
      <c r="Z189" s="29"/>
      <c r="AA189" s="29"/>
      <c r="AB189" s="29"/>
      <c r="AC189" s="29"/>
      <c r="AD189" s="29"/>
      <c r="AE189" s="29"/>
      <c r="AT189" s="17" t="s">
        <v>167</v>
      </c>
      <c r="AU189" s="17" t="s">
        <v>82</v>
      </c>
    </row>
    <row r="190" spans="1:65" s="14" customFormat="1" x14ac:dyDescent="0.2">
      <c r="B190" s="163"/>
      <c r="D190" s="153" t="s">
        <v>169</v>
      </c>
      <c r="E190" s="164" t="s">
        <v>1</v>
      </c>
      <c r="F190" s="165" t="s">
        <v>1471</v>
      </c>
      <c r="H190" s="166">
        <v>4.0061999999999998</v>
      </c>
      <c r="L190" s="163"/>
      <c r="M190" s="167"/>
      <c r="N190" s="168"/>
      <c r="O190" s="168"/>
      <c r="P190" s="168"/>
      <c r="Q190" s="168"/>
      <c r="R190" s="168"/>
      <c r="S190" s="168"/>
      <c r="T190" s="169"/>
      <c r="AT190" s="164" t="s">
        <v>169</v>
      </c>
      <c r="AU190" s="164" t="s">
        <v>82</v>
      </c>
      <c r="AV190" s="14" t="s">
        <v>82</v>
      </c>
      <c r="AW190" s="14" t="s">
        <v>171</v>
      </c>
      <c r="AX190" s="14" t="s">
        <v>80</v>
      </c>
      <c r="AY190" s="164" t="s">
        <v>157</v>
      </c>
    </row>
    <row r="191" spans="1:65" s="2" customFormat="1" ht="24" x14ac:dyDescent="0.2">
      <c r="A191" s="29"/>
      <c r="B191" s="140"/>
      <c r="C191" s="177" t="s">
        <v>300</v>
      </c>
      <c r="D191" s="177" t="s">
        <v>183</v>
      </c>
      <c r="E191" s="178" t="s">
        <v>787</v>
      </c>
      <c r="F191" s="179" t="s">
        <v>1315</v>
      </c>
      <c r="G191" s="180" t="s">
        <v>163</v>
      </c>
      <c r="H191" s="181">
        <v>0.40600000000000003</v>
      </c>
      <c r="I191" s="182"/>
      <c r="J191" s="182">
        <f>ROUND(I191*H191,2)</f>
        <v>0</v>
      </c>
      <c r="K191" s="179" t="s">
        <v>330</v>
      </c>
      <c r="L191" s="183"/>
      <c r="M191" s="184" t="s">
        <v>1</v>
      </c>
      <c r="N191" s="185" t="s">
        <v>37</v>
      </c>
      <c r="O191" s="149">
        <v>0</v>
      </c>
      <c r="P191" s="149">
        <f>O191*H191</f>
        <v>0</v>
      </c>
      <c r="Q191" s="149">
        <v>2.4289999999999998</v>
      </c>
      <c r="R191" s="149">
        <f>Q191*H191</f>
        <v>0.986174</v>
      </c>
      <c r="S191" s="149">
        <v>0</v>
      </c>
      <c r="T191" s="150">
        <f>S191*H191</f>
        <v>0</v>
      </c>
      <c r="U191" s="29"/>
      <c r="V191" s="29"/>
      <c r="W191" s="29"/>
      <c r="X191" s="29"/>
      <c r="Y191" s="29"/>
      <c r="Z191" s="29"/>
      <c r="AA191" s="29"/>
      <c r="AB191" s="29"/>
      <c r="AC191" s="29"/>
      <c r="AD191" s="29"/>
      <c r="AE191" s="29"/>
      <c r="AR191" s="151" t="s">
        <v>187</v>
      </c>
      <c r="AT191" s="151" t="s">
        <v>183</v>
      </c>
      <c r="AU191" s="151" t="s">
        <v>82</v>
      </c>
      <c r="AY191" s="17" t="s">
        <v>157</v>
      </c>
      <c r="BE191" s="152">
        <f>IF(N191="základní",J191,0)</f>
        <v>0</v>
      </c>
      <c r="BF191" s="152">
        <f>IF(N191="snížená",J191,0)</f>
        <v>0</v>
      </c>
      <c r="BG191" s="152">
        <f>IF(N191="zákl. přenesená",J191,0)</f>
        <v>0</v>
      </c>
      <c r="BH191" s="152">
        <f>IF(N191="sníž. přenesená",J191,0)</f>
        <v>0</v>
      </c>
      <c r="BI191" s="152">
        <f>IF(N191="nulová",J191,0)</f>
        <v>0</v>
      </c>
      <c r="BJ191" s="17" t="s">
        <v>80</v>
      </c>
      <c r="BK191" s="152">
        <f>ROUND(I191*H191,2)</f>
        <v>0</v>
      </c>
      <c r="BL191" s="17" t="s">
        <v>165</v>
      </c>
      <c r="BM191" s="151" t="s">
        <v>1472</v>
      </c>
    </row>
    <row r="192" spans="1:65" s="14" customFormat="1" x14ac:dyDescent="0.2">
      <c r="B192" s="163"/>
      <c r="D192" s="153" t="s">
        <v>169</v>
      </c>
      <c r="E192" s="164" t="s">
        <v>1</v>
      </c>
      <c r="F192" s="165" t="s">
        <v>1317</v>
      </c>
      <c r="H192" s="166">
        <v>0.40600000000000003</v>
      </c>
      <c r="L192" s="163"/>
      <c r="M192" s="167"/>
      <c r="N192" s="168"/>
      <c r="O192" s="168"/>
      <c r="P192" s="168"/>
      <c r="Q192" s="168"/>
      <c r="R192" s="168"/>
      <c r="S192" s="168"/>
      <c r="T192" s="169"/>
      <c r="AT192" s="164" t="s">
        <v>169</v>
      </c>
      <c r="AU192" s="164" t="s">
        <v>82</v>
      </c>
      <c r="AV192" s="14" t="s">
        <v>82</v>
      </c>
      <c r="AW192" s="14" t="s">
        <v>171</v>
      </c>
      <c r="AX192" s="14" t="s">
        <v>80</v>
      </c>
      <c r="AY192" s="164" t="s">
        <v>157</v>
      </c>
    </row>
    <row r="193" spans="1:65" s="2" customFormat="1" ht="16.5" customHeight="1" x14ac:dyDescent="0.2">
      <c r="A193" s="29"/>
      <c r="B193" s="140"/>
      <c r="C193" s="177" t="s">
        <v>7</v>
      </c>
      <c r="D193" s="177" t="s">
        <v>183</v>
      </c>
      <c r="E193" s="178" t="s">
        <v>794</v>
      </c>
      <c r="F193" s="179" t="s">
        <v>795</v>
      </c>
      <c r="G193" s="180" t="s">
        <v>186</v>
      </c>
      <c r="H193" s="181">
        <v>2.3039999999999998</v>
      </c>
      <c r="I193" s="182"/>
      <c r="J193" s="182">
        <f>ROUND(I193*H193,2)</f>
        <v>0</v>
      </c>
      <c r="K193" s="179" t="s">
        <v>330</v>
      </c>
      <c r="L193" s="183"/>
      <c r="M193" s="184" t="s">
        <v>1</v>
      </c>
      <c r="N193" s="185" t="s">
        <v>37</v>
      </c>
      <c r="O193" s="149">
        <v>0</v>
      </c>
      <c r="P193" s="149">
        <f>O193*H193</f>
        <v>0</v>
      </c>
      <c r="Q193" s="149">
        <v>1</v>
      </c>
      <c r="R193" s="149">
        <f>Q193*H193</f>
        <v>2.3039999999999998</v>
      </c>
      <c r="S193" s="149">
        <v>0</v>
      </c>
      <c r="T193" s="150">
        <f>S193*H193</f>
        <v>0</v>
      </c>
      <c r="U193" s="29"/>
      <c r="V193" s="29"/>
      <c r="W193" s="29"/>
      <c r="X193" s="29"/>
      <c r="Y193" s="29"/>
      <c r="Z193" s="29"/>
      <c r="AA193" s="29"/>
      <c r="AB193" s="29"/>
      <c r="AC193" s="29"/>
      <c r="AD193" s="29"/>
      <c r="AE193" s="29"/>
      <c r="AR193" s="151" t="s">
        <v>187</v>
      </c>
      <c r="AT193" s="151" t="s">
        <v>183</v>
      </c>
      <c r="AU193" s="151" t="s">
        <v>82</v>
      </c>
      <c r="AY193" s="17" t="s">
        <v>157</v>
      </c>
      <c r="BE193" s="152">
        <f>IF(N193="základní",J193,0)</f>
        <v>0</v>
      </c>
      <c r="BF193" s="152">
        <f>IF(N193="snížená",J193,0)</f>
        <v>0</v>
      </c>
      <c r="BG193" s="152">
        <f>IF(N193="zákl. přenesená",J193,0)</f>
        <v>0</v>
      </c>
      <c r="BH193" s="152">
        <f>IF(N193="sníž. přenesená",J193,0)</f>
        <v>0</v>
      </c>
      <c r="BI193" s="152">
        <f>IF(N193="nulová",J193,0)</f>
        <v>0</v>
      </c>
      <c r="BJ193" s="17" t="s">
        <v>80</v>
      </c>
      <c r="BK193" s="152">
        <f>ROUND(I193*H193,2)</f>
        <v>0</v>
      </c>
      <c r="BL193" s="17" t="s">
        <v>165</v>
      </c>
      <c r="BM193" s="151" t="s">
        <v>1473</v>
      </c>
    </row>
    <row r="194" spans="1:65" s="14" customFormat="1" x14ac:dyDescent="0.2">
      <c r="B194" s="163"/>
      <c r="D194" s="153" t="s">
        <v>169</v>
      </c>
      <c r="E194" s="164" t="s">
        <v>1</v>
      </c>
      <c r="F194" s="165" t="s">
        <v>1314</v>
      </c>
      <c r="H194" s="166">
        <v>2.3039999999999998</v>
      </c>
      <c r="L194" s="163"/>
      <c r="M194" s="167"/>
      <c r="N194" s="168"/>
      <c r="O194" s="168"/>
      <c r="P194" s="168"/>
      <c r="Q194" s="168"/>
      <c r="R194" s="168"/>
      <c r="S194" s="168"/>
      <c r="T194" s="169"/>
      <c r="AT194" s="164" t="s">
        <v>169</v>
      </c>
      <c r="AU194" s="164" t="s">
        <v>82</v>
      </c>
      <c r="AV194" s="14" t="s">
        <v>82</v>
      </c>
      <c r="AW194" s="14" t="s">
        <v>171</v>
      </c>
      <c r="AX194" s="14" t="s">
        <v>80</v>
      </c>
      <c r="AY194" s="164" t="s">
        <v>157</v>
      </c>
    </row>
    <row r="195" spans="1:65" s="2" customFormat="1" ht="24" x14ac:dyDescent="0.2">
      <c r="A195" s="29"/>
      <c r="B195" s="140"/>
      <c r="C195" s="177" t="s">
        <v>309</v>
      </c>
      <c r="D195" s="177" t="s">
        <v>183</v>
      </c>
      <c r="E195" s="178" t="s">
        <v>808</v>
      </c>
      <c r="F195" s="179" t="s">
        <v>1298</v>
      </c>
      <c r="G195" s="180" t="s">
        <v>275</v>
      </c>
      <c r="H195" s="181">
        <v>140</v>
      </c>
      <c r="I195" s="182"/>
      <c r="J195" s="182">
        <f>ROUND(I195*H195,2)</f>
        <v>0</v>
      </c>
      <c r="K195" s="179" t="s">
        <v>330</v>
      </c>
      <c r="L195" s="183"/>
      <c r="M195" s="184" t="s">
        <v>1</v>
      </c>
      <c r="N195" s="185" t="s">
        <v>37</v>
      </c>
      <c r="O195" s="149">
        <v>0</v>
      </c>
      <c r="P195" s="149">
        <f>O195*H195</f>
        <v>0</v>
      </c>
      <c r="Q195" s="149">
        <v>0</v>
      </c>
      <c r="R195" s="149">
        <f>Q195*H195</f>
        <v>0</v>
      </c>
      <c r="S195" s="149">
        <v>0</v>
      </c>
      <c r="T195" s="150">
        <f>S195*H195</f>
        <v>0</v>
      </c>
      <c r="U195" s="29"/>
      <c r="V195" s="29"/>
      <c r="W195" s="29"/>
      <c r="X195" s="29"/>
      <c r="Y195" s="29"/>
      <c r="Z195" s="29"/>
      <c r="AA195" s="29"/>
      <c r="AB195" s="29"/>
      <c r="AC195" s="29"/>
      <c r="AD195" s="29"/>
      <c r="AE195" s="29"/>
      <c r="AR195" s="151" t="s">
        <v>187</v>
      </c>
      <c r="AT195" s="151" t="s">
        <v>183</v>
      </c>
      <c r="AU195" s="151" t="s">
        <v>82</v>
      </c>
      <c r="AY195" s="17" t="s">
        <v>157</v>
      </c>
      <c r="BE195" s="152">
        <f>IF(N195="základní",J195,0)</f>
        <v>0</v>
      </c>
      <c r="BF195" s="152">
        <f>IF(N195="snížená",J195,0)</f>
        <v>0</v>
      </c>
      <c r="BG195" s="152">
        <f>IF(N195="zákl. přenesená",J195,0)</f>
        <v>0</v>
      </c>
      <c r="BH195" s="152">
        <f>IF(N195="sníž. přenesená",J195,0)</f>
        <v>0</v>
      </c>
      <c r="BI195" s="152">
        <f>IF(N195="nulová",J195,0)</f>
        <v>0</v>
      </c>
      <c r="BJ195" s="17" t="s">
        <v>80</v>
      </c>
      <c r="BK195" s="152">
        <f>ROUND(I195*H195,2)</f>
        <v>0</v>
      </c>
      <c r="BL195" s="17" t="s">
        <v>165</v>
      </c>
      <c r="BM195" s="151" t="s">
        <v>1474</v>
      </c>
    </row>
    <row r="196" spans="1:65" s="14" customFormat="1" x14ac:dyDescent="0.2">
      <c r="B196" s="163"/>
      <c r="D196" s="153" t="s">
        <v>169</v>
      </c>
      <c r="E196" s="164" t="s">
        <v>1</v>
      </c>
      <c r="F196" s="165" t="s">
        <v>1441</v>
      </c>
      <c r="H196" s="166">
        <v>140</v>
      </c>
      <c r="L196" s="163"/>
      <c r="M196" s="167"/>
      <c r="N196" s="168"/>
      <c r="O196" s="168"/>
      <c r="P196" s="168"/>
      <c r="Q196" s="168"/>
      <c r="R196" s="168"/>
      <c r="S196" s="168"/>
      <c r="T196" s="169"/>
      <c r="AT196" s="164" t="s">
        <v>169</v>
      </c>
      <c r="AU196" s="164" t="s">
        <v>82</v>
      </c>
      <c r="AV196" s="14" t="s">
        <v>82</v>
      </c>
      <c r="AW196" s="14" t="s">
        <v>171</v>
      </c>
      <c r="AX196" s="14" t="s">
        <v>80</v>
      </c>
      <c r="AY196" s="164" t="s">
        <v>157</v>
      </c>
    </row>
    <row r="197" spans="1:65" s="2" customFormat="1" ht="24" x14ac:dyDescent="0.2">
      <c r="A197" s="29"/>
      <c r="B197" s="140"/>
      <c r="C197" s="177" t="s">
        <v>317</v>
      </c>
      <c r="D197" s="177" t="s">
        <v>183</v>
      </c>
      <c r="E197" s="178" t="s">
        <v>811</v>
      </c>
      <c r="F197" s="179" t="s">
        <v>812</v>
      </c>
      <c r="G197" s="180" t="s">
        <v>236</v>
      </c>
      <c r="H197" s="181">
        <v>24</v>
      </c>
      <c r="I197" s="182"/>
      <c r="J197" s="182">
        <f>ROUND(I197*H197,2)</f>
        <v>0</v>
      </c>
      <c r="K197" s="179" t="s">
        <v>330</v>
      </c>
      <c r="L197" s="183"/>
      <c r="M197" s="184" t="s">
        <v>1</v>
      </c>
      <c r="N197" s="185" t="s">
        <v>37</v>
      </c>
      <c r="O197" s="149">
        <v>0</v>
      </c>
      <c r="P197" s="149">
        <f>O197*H197</f>
        <v>0</v>
      </c>
      <c r="Q197" s="149">
        <v>0</v>
      </c>
      <c r="R197" s="149">
        <f>Q197*H197</f>
        <v>0</v>
      </c>
      <c r="S197" s="149">
        <v>0</v>
      </c>
      <c r="T197" s="150">
        <f>S197*H197</f>
        <v>0</v>
      </c>
      <c r="U197" s="29"/>
      <c r="V197" s="29"/>
      <c r="W197" s="29"/>
      <c r="X197" s="29"/>
      <c r="Y197" s="29"/>
      <c r="Z197" s="29"/>
      <c r="AA197" s="29"/>
      <c r="AB197" s="29"/>
      <c r="AC197" s="29"/>
      <c r="AD197" s="29"/>
      <c r="AE197" s="29"/>
      <c r="AR197" s="151" t="s">
        <v>187</v>
      </c>
      <c r="AT197" s="151" t="s">
        <v>183</v>
      </c>
      <c r="AU197" s="151" t="s">
        <v>82</v>
      </c>
      <c r="AY197" s="17" t="s">
        <v>157</v>
      </c>
      <c r="BE197" s="152">
        <f>IF(N197="základní",J197,0)</f>
        <v>0</v>
      </c>
      <c r="BF197" s="152">
        <f>IF(N197="snížená",J197,0)</f>
        <v>0</v>
      </c>
      <c r="BG197" s="152">
        <f>IF(N197="zákl. přenesená",J197,0)</f>
        <v>0</v>
      </c>
      <c r="BH197" s="152">
        <f>IF(N197="sníž. přenesená",J197,0)</f>
        <v>0</v>
      </c>
      <c r="BI197" s="152">
        <f>IF(N197="nulová",J197,0)</f>
        <v>0</v>
      </c>
      <c r="BJ197" s="17" t="s">
        <v>80</v>
      </c>
      <c r="BK197" s="152">
        <f>ROUND(I197*H197,2)</f>
        <v>0</v>
      </c>
      <c r="BL197" s="17" t="s">
        <v>165</v>
      </c>
      <c r="BM197" s="151" t="s">
        <v>1475</v>
      </c>
    </row>
    <row r="198" spans="1:65" s="14" customFormat="1" x14ac:dyDescent="0.2">
      <c r="B198" s="163"/>
      <c r="D198" s="153" t="s">
        <v>169</v>
      </c>
      <c r="E198" s="164" t="s">
        <v>1</v>
      </c>
      <c r="F198" s="165" t="s">
        <v>327</v>
      </c>
      <c r="H198" s="166">
        <v>24</v>
      </c>
      <c r="L198" s="163"/>
      <c r="M198" s="167"/>
      <c r="N198" s="168"/>
      <c r="O198" s="168"/>
      <c r="P198" s="168"/>
      <c r="Q198" s="168"/>
      <c r="R198" s="168"/>
      <c r="S198" s="168"/>
      <c r="T198" s="169"/>
      <c r="AT198" s="164" t="s">
        <v>169</v>
      </c>
      <c r="AU198" s="164" t="s">
        <v>82</v>
      </c>
      <c r="AV198" s="14" t="s">
        <v>82</v>
      </c>
      <c r="AW198" s="14" t="s">
        <v>171</v>
      </c>
      <c r="AX198" s="14" t="s">
        <v>80</v>
      </c>
      <c r="AY198" s="164" t="s">
        <v>157</v>
      </c>
    </row>
    <row r="199" spans="1:65" s="2" customFormat="1" ht="16.5" customHeight="1" x14ac:dyDescent="0.2">
      <c r="A199" s="29"/>
      <c r="B199" s="140"/>
      <c r="C199" s="177" t="s">
        <v>327</v>
      </c>
      <c r="D199" s="177" t="s">
        <v>183</v>
      </c>
      <c r="E199" s="178" t="s">
        <v>814</v>
      </c>
      <c r="F199" s="179" t="s">
        <v>815</v>
      </c>
      <c r="G199" s="180" t="s">
        <v>236</v>
      </c>
      <c r="H199" s="181">
        <v>2</v>
      </c>
      <c r="I199" s="182"/>
      <c r="J199" s="182">
        <f>ROUND(I199*H199,2)</f>
        <v>0</v>
      </c>
      <c r="K199" s="179" t="s">
        <v>330</v>
      </c>
      <c r="L199" s="183"/>
      <c r="M199" s="184" t="s">
        <v>1</v>
      </c>
      <c r="N199" s="185" t="s">
        <v>37</v>
      </c>
      <c r="O199" s="149">
        <v>0</v>
      </c>
      <c r="P199" s="149">
        <f>O199*H199</f>
        <v>0</v>
      </c>
      <c r="Q199" s="149">
        <v>0</v>
      </c>
      <c r="R199" s="149">
        <f>Q199*H199</f>
        <v>0</v>
      </c>
      <c r="S199" s="149">
        <v>0</v>
      </c>
      <c r="T199" s="150">
        <f>S199*H199</f>
        <v>0</v>
      </c>
      <c r="U199" s="29"/>
      <c r="V199" s="29"/>
      <c r="W199" s="29"/>
      <c r="X199" s="29"/>
      <c r="Y199" s="29"/>
      <c r="Z199" s="29"/>
      <c r="AA199" s="29"/>
      <c r="AB199" s="29"/>
      <c r="AC199" s="29"/>
      <c r="AD199" s="29"/>
      <c r="AE199" s="29"/>
      <c r="AR199" s="151" t="s">
        <v>187</v>
      </c>
      <c r="AT199" s="151" t="s">
        <v>183</v>
      </c>
      <c r="AU199" s="151" t="s">
        <v>82</v>
      </c>
      <c r="AY199" s="17" t="s">
        <v>157</v>
      </c>
      <c r="BE199" s="152">
        <f>IF(N199="základní",J199,0)</f>
        <v>0</v>
      </c>
      <c r="BF199" s="152">
        <f>IF(N199="snížená",J199,0)</f>
        <v>0</v>
      </c>
      <c r="BG199" s="152">
        <f>IF(N199="zákl. přenesená",J199,0)</f>
        <v>0</v>
      </c>
      <c r="BH199" s="152">
        <f>IF(N199="sníž. přenesená",J199,0)</f>
        <v>0</v>
      </c>
      <c r="BI199" s="152">
        <f>IF(N199="nulová",J199,0)</f>
        <v>0</v>
      </c>
      <c r="BJ199" s="17" t="s">
        <v>80</v>
      </c>
      <c r="BK199" s="152">
        <f>ROUND(I199*H199,2)</f>
        <v>0</v>
      </c>
      <c r="BL199" s="17" t="s">
        <v>165</v>
      </c>
      <c r="BM199" s="151" t="s">
        <v>1476</v>
      </c>
    </row>
    <row r="200" spans="1:65" s="2" customFormat="1" ht="21.75" customHeight="1" x14ac:dyDescent="0.2">
      <c r="A200" s="29"/>
      <c r="B200" s="140"/>
      <c r="C200" s="177" t="s">
        <v>335</v>
      </c>
      <c r="D200" s="177" t="s">
        <v>183</v>
      </c>
      <c r="E200" s="178" t="s">
        <v>820</v>
      </c>
      <c r="F200" s="179" t="s">
        <v>821</v>
      </c>
      <c r="G200" s="180" t="s">
        <v>236</v>
      </c>
      <c r="H200" s="181">
        <v>1</v>
      </c>
      <c r="I200" s="182"/>
      <c r="J200" s="182">
        <f>ROUND(I200*H200,2)</f>
        <v>0</v>
      </c>
      <c r="K200" s="179" t="s">
        <v>330</v>
      </c>
      <c r="L200" s="183"/>
      <c r="M200" s="184" t="s">
        <v>1</v>
      </c>
      <c r="N200" s="185" t="s">
        <v>37</v>
      </c>
      <c r="O200" s="149">
        <v>0</v>
      </c>
      <c r="P200" s="149">
        <f>O200*H200</f>
        <v>0</v>
      </c>
      <c r="Q200" s="149">
        <v>0</v>
      </c>
      <c r="R200" s="149">
        <f>Q200*H200</f>
        <v>0</v>
      </c>
      <c r="S200" s="149">
        <v>0</v>
      </c>
      <c r="T200" s="150">
        <f>S200*H200</f>
        <v>0</v>
      </c>
      <c r="U200" s="29"/>
      <c r="V200" s="29"/>
      <c r="W200" s="29"/>
      <c r="X200" s="29"/>
      <c r="Y200" s="29"/>
      <c r="Z200" s="29"/>
      <c r="AA200" s="29"/>
      <c r="AB200" s="29"/>
      <c r="AC200" s="29"/>
      <c r="AD200" s="29"/>
      <c r="AE200" s="29"/>
      <c r="AR200" s="151" t="s">
        <v>187</v>
      </c>
      <c r="AT200" s="151" t="s">
        <v>183</v>
      </c>
      <c r="AU200" s="151" t="s">
        <v>82</v>
      </c>
      <c r="AY200" s="17" t="s">
        <v>157</v>
      </c>
      <c r="BE200" s="152">
        <f>IF(N200="základní",J200,0)</f>
        <v>0</v>
      </c>
      <c r="BF200" s="152">
        <f>IF(N200="snížená",J200,0)</f>
        <v>0</v>
      </c>
      <c r="BG200" s="152">
        <f>IF(N200="zákl. přenesená",J200,0)</f>
        <v>0</v>
      </c>
      <c r="BH200" s="152">
        <f>IF(N200="sníž. přenesená",J200,0)</f>
        <v>0</v>
      </c>
      <c r="BI200" s="152">
        <f>IF(N200="nulová",J200,0)</f>
        <v>0</v>
      </c>
      <c r="BJ200" s="17" t="s">
        <v>80</v>
      </c>
      <c r="BK200" s="152">
        <f>ROUND(I200*H200,2)</f>
        <v>0</v>
      </c>
      <c r="BL200" s="17" t="s">
        <v>165</v>
      </c>
      <c r="BM200" s="151" t="s">
        <v>1477</v>
      </c>
    </row>
    <row r="201" spans="1:65" s="2" customFormat="1" ht="33" customHeight="1" x14ac:dyDescent="0.2">
      <c r="A201" s="29"/>
      <c r="B201" s="140"/>
      <c r="C201" s="177" t="s">
        <v>340</v>
      </c>
      <c r="D201" s="177" t="s">
        <v>183</v>
      </c>
      <c r="E201" s="178" t="s">
        <v>823</v>
      </c>
      <c r="F201" s="179" t="s">
        <v>824</v>
      </c>
      <c r="G201" s="180" t="s">
        <v>236</v>
      </c>
      <c r="H201" s="181">
        <v>6</v>
      </c>
      <c r="I201" s="182"/>
      <c r="J201" s="182">
        <f>ROUND(I201*H201,2)</f>
        <v>0</v>
      </c>
      <c r="K201" s="179" t="s">
        <v>201</v>
      </c>
      <c r="L201" s="183"/>
      <c r="M201" s="184" t="s">
        <v>1</v>
      </c>
      <c r="N201" s="185" t="s">
        <v>37</v>
      </c>
      <c r="O201" s="149">
        <v>0</v>
      </c>
      <c r="P201" s="149">
        <f>O201*H201</f>
        <v>0</v>
      </c>
      <c r="Q201" s="149">
        <v>3.6000000000000002E-4</v>
      </c>
      <c r="R201" s="149">
        <f>Q201*H201</f>
        <v>2.16E-3</v>
      </c>
      <c r="S201" s="149">
        <v>0</v>
      </c>
      <c r="T201" s="150">
        <f>S201*H201</f>
        <v>0</v>
      </c>
      <c r="U201" s="29"/>
      <c r="V201" s="29"/>
      <c r="W201" s="29"/>
      <c r="X201" s="29"/>
      <c r="Y201" s="29"/>
      <c r="Z201" s="29"/>
      <c r="AA201" s="29"/>
      <c r="AB201" s="29"/>
      <c r="AC201" s="29"/>
      <c r="AD201" s="29"/>
      <c r="AE201" s="29"/>
      <c r="AR201" s="151" t="s">
        <v>187</v>
      </c>
      <c r="AT201" s="151" t="s">
        <v>183</v>
      </c>
      <c r="AU201" s="151" t="s">
        <v>82</v>
      </c>
      <c r="AY201" s="17" t="s">
        <v>157</v>
      </c>
      <c r="BE201" s="152">
        <f>IF(N201="základní",J201,0)</f>
        <v>0</v>
      </c>
      <c r="BF201" s="152">
        <f>IF(N201="snížená",J201,0)</f>
        <v>0</v>
      </c>
      <c r="BG201" s="152">
        <f>IF(N201="zákl. přenesená",J201,0)</f>
        <v>0</v>
      </c>
      <c r="BH201" s="152">
        <f>IF(N201="sníž. přenesená",J201,0)</f>
        <v>0</v>
      </c>
      <c r="BI201" s="152">
        <f>IF(N201="nulová",J201,0)</f>
        <v>0</v>
      </c>
      <c r="BJ201" s="17" t="s">
        <v>80</v>
      </c>
      <c r="BK201" s="152">
        <f>ROUND(I201*H201,2)</f>
        <v>0</v>
      </c>
      <c r="BL201" s="17" t="s">
        <v>165</v>
      </c>
      <c r="BM201" s="151" t="s">
        <v>1478</v>
      </c>
    </row>
    <row r="202" spans="1:65" s="2" customFormat="1" ht="16.5" customHeight="1" x14ac:dyDescent="0.2">
      <c r="A202" s="29"/>
      <c r="B202" s="140"/>
      <c r="C202" s="177" t="s">
        <v>361</v>
      </c>
      <c r="D202" s="177" t="s">
        <v>183</v>
      </c>
      <c r="E202" s="178" t="s">
        <v>862</v>
      </c>
      <c r="F202" s="179" t="s">
        <v>863</v>
      </c>
      <c r="G202" s="180" t="s">
        <v>195</v>
      </c>
      <c r="H202" s="181">
        <v>403.2</v>
      </c>
      <c r="I202" s="182"/>
      <c r="J202" s="182">
        <f>ROUND(I202*H202,2)</f>
        <v>0</v>
      </c>
      <c r="K202" s="179" t="s">
        <v>330</v>
      </c>
      <c r="L202" s="183"/>
      <c r="M202" s="184" t="s">
        <v>1</v>
      </c>
      <c r="N202" s="185" t="s">
        <v>37</v>
      </c>
      <c r="O202" s="149">
        <v>0</v>
      </c>
      <c r="P202" s="149">
        <f>O202*H202</f>
        <v>0</v>
      </c>
      <c r="Q202" s="149">
        <v>0</v>
      </c>
      <c r="R202" s="149">
        <f>Q202*H202</f>
        <v>0</v>
      </c>
      <c r="S202" s="149">
        <v>0</v>
      </c>
      <c r="T202" s="150">
        <f>S202*H202</f>
        <v>0</v>
      </c>
      <c r="U202" s="29"/>
      <c r="V202" s="29"/>
      <c r="W202" s="29"/>
      <c r="X202" s="29"/>
      <c r="Y202" s="29"/>
      <c r="Z202" s="29"/>
      <c r="AA202" s="29"/>
      <c r="AB202" s="29"/>
      <c r="AC202" s="29"/>
      <c r="AD202" s="29"/>
      <c r="AE202" s="29"/>
      <c r="AR202" s="151" t="s">
        <v>187</v>
      </c>
      <c r="AT202" s="151" t="s">
        <v>183</v>
      </c>
      <c r="AU202" s="151" t="s">
        <v>82</v>
      </c>
      <c r="AY202" s="17" t="s">
        <v>157</v>
      </c>
      <c r="BE202" s="152">
        <f>IF(N202="základní",J202,0)</f>
        <v>0</v>
      </c>
      <c r="BF202" s="152">
        <f>IF(N202="snížená",J202,0)</f>
        <v>0</v>
      </c>
      <c r="BG202" s="152">
        <f>IF(N202="zákl. přenesená",J202,0)</f>
        <v>0</v>
      </c>
      <c r="BH202" s="152">
        <f>IF(N202="sníž. přenesená",J202,0)</f>
        <v>0</v>
      </c>
      <c r="BI202" s="152">
        <f>IF(N202="nulová",J202,0)</f>
        <v>0</v>
      </c>
      <c r="BJ202" s="17" t="s">
        <v>80</v>
      </c>
      <c r="BK202" s="152">
        <f>ROUND(I202*H202,2)</f>
        <v>0</v>
      </c>
      <c r="BL202" s="17" t="s">
        <v>165</v>
      </c>
      <c r="BM202" s="151" t="s">
        <v>1479</v>
      </c>
    </row>
    <row r="203" spans="1:65" s="13" customFormat="1" ht="22.5" x14ac:dyDescent="0.2">
      <c r="B203" s="157"/>
      <c r="D203" s="153" t="s">
        <v>169</v>
      </c>
      <c r="E203" s="158" t="s">
        <v>1</v>
      </c>
      <c r="F203" s="159" t="s">
        <v>1480</v>
      </c>
      <c r="H203" s="158" t="s">
        <v>1</v>
      </c>
      <c r="L203" s="157"/>
      <c r="M203" s="160"/>
      <c r="N203" s="161"/>
      <c r="O203" s="161"/>
      <c r="P203" s="161"/>
      <c r="Q203" s="161"/>
      <c r="R203" s="161"/>
      <c r="S203" s="161"/>
      <c r="T203" s="162"/>
      <c r="AT203" s="158" t="s">
        <v>169</v>
      </c>
      <c r="AU203" s="158" t="s">
        <v>82</v>
      </c>
      <c r="AV203" s="13" t="s">
        <v>80</v>
      </c>
      <c r="AW203" s="13" t="s">
        <v>171</v>
      </c>
      <c r="AX203" s="13" t="s">
        <v>72</v>
      </c>
      <c r="AY203" s="158" t="s">
        <v>157</v>
      </c>
    </row>
    <row r="204" spans="1:65" s="13" customFormat="1" ht="22.5" x14ac:dyDescent="0.2">
      <c r="B204" s="157"/>
      <c r="D204" s="153" t="s">
        <v>169</v>
      </c>
      <c r="E204" s="158" t="s">
        <v>1</v>
      </c>
      <c r="F204" s="159" t="s">
        <v>1322</v>
      </c>
      <c r="H204" s="158" t="s">
        <v>1</v>
      </c>
      <c r="L204" s="157"/>
      <c r="M204" s="160"/>
      <c r="N204" s="161"/>
      <c r="O204" s="161"/>
      <c r="P204" s="161"/>
      <c r="Q204" s="161"/>
      <c r="R204" s="161"/>
      <c r="S204" s="161"/>
      <c r="T204" s="162"/>
      <c r="AT204" s="158" t="s">
        <v>169</v>
      </c>
      <c r="AU204" s="158" t="s">
        <v>82</v>
      </c>
      <c r="AV204" s="13" t="s">
        <v>80</v>
      </c>
      <c r="AW204" s="13" t="s">
        <v>171</v>
      </c>
      <c r="AX204" s="13" t="s">
        <v>72</v>
      </c>
      <c r="AY204" s="158" t="s">
        <v>157</v>
      </c>
    </row>
    <row r="205" spans="1:65" s="14" customFormat="1" x14ac:dyDescent="0.2">
      <c r="B205" s="163"/>
      <c r="D205" s="153" t="s">
        <v>169</v>
      </c>
      <c r="E205" s="164" t="s">
        <v>1</v>
      </c>
      <c r="F205" s="165" t="s">
        <v>1481</v>
      </c>
      <c r="H205" s="166">
        <v>403.2</v>
      </c>
      <c r="L205" s="163"/>
      <c r="M205" s="167"/>
      <c r="N205" s="168"/>
      <c r="O205" s="168"/>
      <c r="P205" s="168"/>
      <c r="Q205" s="168"/>
      <c r="R205" s="168"/>
      <c r="S205" s="168"/>
      <c r="T205" s="169"/>
      <c r="AT205" s="164" t="s">
        <v>169</v>
      </c>
      <c r="AU205" s="164" t="s">
        <v>82</v>
      </c>
      <c r="AV205" s="14" t="s">
        <v>82</v>
      </c>
      <c r="AW205" s="14" t="s">
        <v>171</v>
      </c>
      <c r="AX205" s="14" t="s">
        <v>80</v>
      </c>
      <c r="AY205" s="164" t="s">
        <v>157</v>
      </c>
    </row>
    <row r="206" spans="1:65" s="2" customFormat="1" ht="16.5" customHeight="1" x14ac:dyDescent="0.2">
      <c r="A206" s="29"/>
      <c r="B206" s="140"/>
      <c r="C206" s="177" t="s">
        <v>371</v>
      </c>
      <c r="D206" s="177" t="s">
        <v>183</v>
      </c>
      <c r="E206" s="178" t="s">
        <v>848</v>
      </c>
      <c r="F206" s="179" t="s">
        <v>849</v>
      </c>
      <c r="G206" s="180" t="s">
        <v>186</v>
      </c>
      <c r="H206" s="181">
        <v>11.2</v>
      </c>
      <c r="I206" s="182"/>
      <c r="J206" s="182">
        <f>ROUND(I206*H206,2)</f>
        <v>0</v>
      </c>
      <c r="K206" s="179" t="s">
        <v>201</v>
      </c>
      <c r="L206" s="183"/>
      <c r="M206" s="184" t="s">
        <v>1</v>
      </c>
      <c r="N206" s="185" t="s">
        <v>37</v>
      </c>
      <c r="O206" s="149">
        <v>0</v>
      </c>
      <c r="P206" s="149">
        <f>O206*H206</f>
        <v>0</v>
      </c>
      <c r="Q206" s="149">
        <v>1</v>
      </c>
      <c r="R206" s="149">
        <f>Q206*H206</f>
        <v>11.2</v>
      </c>
      <c r="S206" s="149">
        <v>0</v>
      </c>
      <c r="T206" s="150">
        <f>S206*H206</f>
        <v>0</v>
      </c>
      <c r="U206" s="29"/>
      <c r="V206" s="29"/>
      <c r="W206" s="29"/>
      <c r="X206" s="29"/>
      <c r="Y206" s="29"/>
      <c r="Z206" s="29"/>
      <c r="AA206" s="29"/>
      <c r="AB206" s="29"/>
      <c r="AC206" s="29"/>
      <c r="AD206" s="29"/>
      <c r="AE206" s="29"/>
      <c r="AR206" s="151" t="s">
        <v>187</v>
      </c>
      <c r="AT206" s="151" t="s">
        <v>183</v>
      </c>
      <c r="AU206" s="151" t="s">
        <v>82</v>
      </c>
      <c r="AY206" s="17" t="s">
        <v>157</v>
      </c>
      <c r="BE206" s="152">
        <f>IF(N206="základní",J206,0)</f>
        <v>0</v>
      </c>
      <c r="BF206" s="152">
        <f>IF(N206="snížená",J206,0)</f>
        <v>0</v>
      </c>
      <c r="BG206" s="152">
        <f>IF(N206="zákl. přenesená",J206,0)</f>
        <v>0</v>
      </c>
      <c r="BH206" s="152">
        <f>IF(N206="sníž. přenesená",J206,0)</f>
        <v>0</v>
      </c>
      <c r="BI206" s="152">
        <f>IF(N206="nulová",J206,0)</f>
        <v>0</v>
      </c>
      <c r="BJ206" s="17" t="s">
        <v>80</v>
      </c>
      <c r="BK206" s="152">
        <f>ROUND(I206*H206,2)</f>
        <v>0</v>
      </c>
      <c r="BL206" s="17" t="s">
        <v>165</v>
      </c>
      <c r="BM206" s="151" t="s">
        <v>1482</v>
      </c>
    </row>
    <row r="207" spans="1:65" s="14" customFormat="1" x14ac:dyDescent="0.2">
      <c r="B207" s="163"/>
      <c r="D207" s="153" t="s">
        <v>169</v>
      </c>
      <c r="E207" s="164" t="s">
        <v>1</v>
      </c>
      <c r="F207" s="165" t="s">
        <v>1483</v>
      </c>
      <c r="H207" s="166">
        <v>11.2</v>
      </c>
      <c r="L207" s="163"/>
      <c r="M207" s="167"/>
      <c r="N207" s="168"/>
      <c r="O207" s="168"/>
      <c r="P207" s="168"/>
      <c r="Q207" s="168"/>
      <c r="R207" s="168"/>
      <c r="S207" s="168"/>
      <c r="T207" s="169"/>
      <c r="AT207" s="164" t="s">
        <v>169</v>
      </c>
      <c r="AU207" s="164" t="s">
        <v>82</v>
      </c>
      <c r="AV207" s="14" t="s">
        <v>82</v>
      </c>
      <c r="AW207" s="14" t="s">
        <v>171</v>
      </c>
      <c r="AX207" s="14" t="s">
        <v>80</v>
      </c>
      <c r="AY207" s="164" t="s">
        <v>157</v>
      </c>
    </row>
    <row r="208" spans="1:65" s="2" customFormat="1" ht="24" x14ac:dyDescent="0.2">
      <c r="A208" s="29"/>
      <c r="B208" s="140"/>
      <c r="C208" s="177" t="s">
        <v>377</v>
      </c>
      <c r="D208" s="177" t="s">
        <v>183</v>
      </c>
      <c r="E208" s="178" t="s">
        <v>830</v>
      </c>
      <c r="F208" s="179" t="s">
        <v>831</v>
      </c>
      <c r="G208" s="180" t="s">
        <v>236</v>
      </c>
      <c r="H208" s="181">
        <v>3</v>
      </c>
      <c r="I208" s="182"/>
      <c r="J208" s="182">
        <f>ROUND(I208*H208,2)</f>
        <v>0</v>
      </c>
      <c r="K208" s="179" t="s">
        <v>330</v>
      </c>
      <c r="L208" s="183"/>
      <c r="M208" s="184" t="s">
        <v>1</v>
      </c>
      <c r="N208" s="185" t="s">
        <v>37</v>
      </c>
      <c r="O208" s="149">
        <v>0</v>
      </c>
      <c r="P208" s="149">
        <f>O208*H208</f>
        <v>0</v>
      </c>
      <c r="Q208" s="149">
        <v>0</v>
      </c>
      <c r="R208" s="149">
        <f>Q208*H208</f>
        <v>0</v>
      </c>
      <c r="S208" s="149">
        <v>0</v>
      </c>
      <c r="T208" s="150">
        <f>S208*H208</f>
        <v>0</v>
      </c>
      <c r="U208" s="29"/>
      <c r="V208" s="29"/>
      <c r="W208" s="29"/>
      <c r="X208" s="29"/>
      <c r="Y208" s="29"/>
      <c r="Z208" s="29"/>
      <c r="AA208" s="29"/>
      <c r="AB208" s="29"/>
      <c r="AC208" s="29"/>
      <c r="AD208" s="29"/>
      <c r="AE208" s="29"/>
      <c r="AR208" s="151" t="s">
        <v>187</v>
      </c>
      <c r="AT208" s="151" t="s">
        <v>183</v>
      </c>
      <c r="AU208" s="151" t="s">
        <v>82</v>
      </c>
      <c r="AY208" s="17" t="s">
        <v>157</v>
      </c>
      <c r="BE208" s="152">
        <f>IF(N208="základní",J208,0)</f>
        <v>0</v>
      </c>
      <c r="BF208" s="152">
        <f>IF(N208="snížená",J208,0)</f>
        <v>0</v>
      </c>
      <c r="BG208" s="152">
        <f>IF(N208="zákl. přenesená",J208,0)</f>
        <v>0</v>
      </c>
      <c r="BH208" s="152">
        <f>IF(N208="sníž. přenesená",J208,0)</f>
        <v>0</v>
      </c>
      <c r="BI208" s="152">
        <f>IF(N208="nulová",J208,0)</f>
        <v>0</v>
      </c>
      <c r="BJ208" s="17" t="s">
        <v>80</v>
      </c>
      <c r="BK208" s="152">
        <f>ROUND(I208*H208,2)</f>
        <v>0</v>
      </c>
      <c r="BL208" s="17" t="s">
        <v>165</v>
      </c>
      <c r="BM208" s="151" t="s">
        <v>1484</v>
      </c>
    </row>
    <row r="209" spans="1:65" s="2" customFormat="1" ht="21.75" customHeight="1" x14ac:dyDescent="0.2">
      <c r="A209" s="29"/>
      <c r="B209" s="140"/>
      <c r="C209" s="177" t="s">
        <v>385</v>
      </c>
      <c r="D209" s="177" t="s">
        <v>183</v>
      </c>
      <c r="E209" s="178" t="s">
        <v>833</v>
      </c>
      <c r="F209" s="179" t="s">
        <v>834</v>
      </c>
      <c r="G209" s="180" t="s">
        <v>236</v>
      </c>
      <c r="H209" s="181">
        <v>3</v>
      </c>
      <c r="I209" s="182"/>
      <c r="J209" s="182">
        <f>ROUND(I209*H209,2)</f>
        <v>0</v>
      </c>
      <c r="K209" s="179" t="s">
        <v>330</v>
      </c>
      <c r="L209" s="183"/>
      <c r="M209" s="184" t="s">
        <v>1</v>
      </c>
      <c r="N209" s="185" t="s">
        <v>37</v>
      </c>
      <c r="O209" s="149">
        <v>0</v>
      </c>
      <c r="P209" s="149">
        <f>O209*H209</f>
        <v>0</v>
      </c>
      <c r="Q209" s="149">
        <v>0</v>
      </c>
      <c r="R209" s="149">
        <f>Q209*H209</f>
        <v>0</v>
      </c>
      <c r="S209" s="149">
        <v>0</v>
      </c>
      <c r="T209" s="150">
        <f>S209*H209</f>
        <v>0</v>
      </c>
      <c r="U209" s="29"/>
      <c r="V209" s="29"/>
      <c r="W209" s="29"/>
      <c r="X209" s="29"/>
      <c r="Y209" s="29"/>
      <c r="Z209" s="29"/>
      <c r="AA209" s="29"/>
      <c r="AB209" s="29"/>
      <c r="AC209" s="29"/>
      <c r="AD209" s="29"/>
      <c r="AE209" s="29"/>
      <c r="AR209" s="151" t="s">
        <v>187</v>
      </c>
      <c r="AT209" s="151" t="s">
        <v>183</v>
      </c>
      <c r="AU209" s="151" t="s">
        <v>82</v>
      </c>
      <c r="AY209" s="17" t="s">
        <v>157</v>
      </c>
      <c r="BE209" s="152">
        <f>IF(N209="základní",J209,0)</f>
        <v>0</v>
      </c>
      <c r="BF209" s="152">
        <f>IF(N209="snížená",J209,0)</f>
        <v>0</v>
      </c>
      <c r="BG209" s="152">
        <f>IF(N209="zákl. přenesená",J209,0)</f>
        <v>0</v>
      </c>
      <c r="BH209" s="152">
        <f>IF(N209="sníž. přenesená",J209,0)</f>
        <v>0</v>
      </c>
      <c r="BI209" s="152">
        <f>IF(N209="nulová",J209,0)</f>
        <v>0</v>
      </c>
      <c r="BJ209" s="17" t="s">
        <v>80</v>
      </c>
      <c r="BK209" s="152">
        <f>ROUND(I209*H209,2)</f>
        <v>0</v>
      </c>
      <c r="BL209" s="17" t="s">
        <v>165</v>
      </c>
      <c r="BM209" s="151" t="s">
        <v>1485</v>
      </c>
    </row>
    <row r="210" spans="1:65" s="2" customFormat="1" ht="16.5" customHeight="1" x14ac:dyDescent="0.2">
      <c r="A210" s="29"/>
      <c r="B210" s="140"/>
      <c r="C210" s="177" t="s">
        <v>390</v>
      </c>
      <c r="D210" s="177" t="s">
        <v>183</v>
      </c>
      <c r="E210" s="178" t="s">
        <v>841</v>
      </c>
      <c r="F210" s="179" t="s">
        <v>842</v>
      </c>
      <c r="G210" s="180" t="s">
        <v>186</v>
      </c>
      <c r="H210" s="181">
        <v>100.81100000000001</v>
      </c>
      <c r="I210" s="182"/>
      <c r="J210" s="182">
        <f>ROUND(I210*H210,2)</f>
        <v>0</v>
      </c>
      <c r="K210" s="179" t="s">
        <v>201</v>
      </c>
      <c r="L210" s="183"/>
      <c r="M210" s="184" t="s">
        <v>1</v>
      </c>
      <c r="N210" s="185" t="s">
        <v>37</v>
      </c>
      <c r="O210" s="149">
        <v>0</v>
      </c>
      <c r="P210" s="149">
        <f>O210*H210</f>
        <v>0</v>
      </c>
      <c r="Q210" s="149">
        <v>1</v>
      </c>
      <c r="R210" s="149">
        <f>Q210*H210</f>
        <v>100.81100000000001</v>
      </c>
      <c r="S210" s="149">
        <v>0</v>
      </c>
      <c r="T210" s="150">
        <f>S210*H210</f>
        <v>0</v>
      </c>
      <c r="U210" s="29"/>
      <c r="V210" s="29"/>
      <c r="W210" s="29"/>
      <c r="X210" s="29"/>
      <c r="Y210" s="29"/>
      <c r="Z210" s="29"/>
      <c r="AA210" s="29"/>
      <c r="AB210" s="29"/>
      <c r="AC210" s="29"/>
      <c r="AD210" s="29"/>
      <c r="AE210" s="29"/>
      <c r="AR210" s="151" t="s">
        <v>187</v>
      </c>
      <c r="AT210" s="151" t="s">
        <v>183</v>
      </c>
      <c r="AU210" s="151" t="s">
        <v>82</v>
      </c>
      <c r="AY210" s="17" t="s">
        <v>157</v>
      </c>
      <c r="BE210" s="152">
        <f>IF(N210="základní",J210,0)</f>
        <v>0</v>
      </c>
      <c r="BF210" s="152">
        <f>IF(N210="snížená",J210,0)</f>
        <v>0</v>
      </c>
      <c r="BG210" s="152">
        <f>IF(N210="zákl. přenesená",J210,0)</f>
        <v>0</v>
      </c>
      <c r="BH210" s="152">
        <f>IF(N210="sníž. přenesená",J210,0)</f>
        <v>0</v>
      </c>
      <c r="BI210" s="152">
        <f>IF(N210="nulová",J210,0)</f>
        <v>0</v>
      </c>
      <c r="BJ210" s="17" t="s">
        <v>80</v>
      </c>
      <c r="BK210" s="152">
        <f>ROUND(I210*H210,2)</f>
        <v>0</v>
      </c>
      <c r="BL210" s="17" t="s">
        <v>165</v>
      </c>
      <c r="BM210" s="151" t="s">
        <v>1486</v>
      </c>
    </row>
    <row r="211" spans="1:65" s="14" customFormat="1" x14ac:dyDescent="0.2">
      <c r="B211" s="163"/>
      <c r="D211" s="153" t="s">
        <v>169</v>
      </c>
      <c r="E211" s="164" t="s">
        <v>1</v>
      </c>
      <c r="F211" s="165" t="s">
        <v>1487</v>
      </c>
      <c r="H211" s="166">
        <v>105.84</v>
      </c>
      <c r="L211" s="163"/>
      <c r="M211" s="167"/>
      <c r="N211" s="168"/>
      <c r="O211" s="168"/>
      <c r="P211" s="168"/>
      <c r="Q211" s="168"/>
      <c r="R211" s="168"/>
      <c r="S211" s="168"/>
      <c r="T211" s="169"/>
      <c r="AT211" s="164" t="s">
        <v>169</v>
      </c>
      <c r="AU211" s="164" t="s">
        <v>82</v>
      </c>
      <c r="AV211" s="14" t="s">
        <v>82</v>
      </c>
      <c r="AW211" s="14" t="s">
        <v>171</v>
      </c>
      <c r="AX211" s="14" t="s">
        <v>72</v>
      </c>
      <c r="AY211" s="164" t="s">
        <v>157</v>
      </c>
    </row>
    <row r="212" spans="1:65" s="14" customFormat="1" x14ac:dyDescent="0.2">
      <c r="B212" s="163"/>
      <c r="D212" s="153" t="s">
        <v>169</v>
      </c>
      <c r="E212" s="164" t="s">
        <v>1</v>
      </c>
      <c r="F212" s="165" t="s">
        <v>1304</v>
      </c>
      <c r="H212" s="166">
        <v>3.5640000000000001</v>
      </c>
      <c r="L212" s="163"/>
      <c r="M212" s="167"/>
      <c r="N212" s="168"/>
      <c r="O212" s="168"/>
      <c r="P212" s="168"/>
      <c r="Q212" s="168"/>
      <c r="R212" s="168"/>
      <c r="S212" s="168"/>
      <c r="T212" s="169"/>
      <c r="AT212" s="164" t="s">
        <v>169</v>
      </c>
      <c r="AU212" s="164" t="s">
        <v>82</v>
      </c>
      <c r="AV212" s="14" t="s">
        <v>82</v>
      </c>
      <c r="AW212" s="14" t="s">
        <v>171</v>
      </c>
      <c r="AX212" s="14" t="s">
        <v>72</v>
      </c>
      <c r="AY212" s="164" t="s">
        <v>157</v>
      </c>
    </row>
    <row r="213" spans="1:65" s="14" customFormat="1" x14ac:dyDescent="0.2">
      <c r="B213" s="163"/>
      <c r="D213" s="153" t="s">
        <v>169</v>
      </c>
      <c r="E213" s="164" t="s">
        <v>1</v>
      </c>
      <c r="F213" s="165" t="s">
        <v>1488</v>
      </c>
      <c r="H213" s="166">
        <v>-7.9127999999999998</v>
      </c>
      <c r="L213" s="163"/>
      <c r="M213" s="167"/>
      <c r="N213" s="168"/>
      <c r="O213" s="168"/>
      <c r="P213" s="168"/>
      <c r="Q213" s="168"/>
      <c r="R213" s="168"/>
      <c r="S213" s="168"/>
      <c r="T213" s="169"/>
      <c r="AT213" s="164" t="s">
        <v>169</v>
      </c>
      <c r="AU213" s="164" t="s">
        <v>82</v>
      </c>
      <c r="AV213" s="14" t="s">
        <v>82</v>
      </c>
      <c r="AW213" s="14" t="s">
        <v>171</v>
      </c>
      <c r="AX213" s="14" t="s">
        <v>72</v>
      </c>
      <c r="AY213" s="164" t="s">
        <v>157</v>
      </c>
    </row>
    <row r="214" spans="1:65" s="14" customFormat="1" x14ac:dyDescent="0.2">
      <c r="B214" s="163"/>
      <c r="D214" s="153" t="s">
        <v>169</v>
      </c>
      <c r="E214" s="164" t="s">
        <v>1</v>
      </c>
      <c r="F214" s="165" t="s">
        <v>1306</v>
      </c>
      <c r="H214" s="166">
        <v>-0.6804</v>
      </c>
      <c r="L214" s="163"/>
      <c r="M214" s="167"/>
      <c r="N214" s="168"/>
      <c r="O214" s="168"/>
      <c r="P214" s="168"/>
      <c r="Q214" s="168"/>
      <c r="R214" s="168"/>
      <c r="S214" s="168"/>
      <c r="T214" s="169"/>
      <c r="AT214" s="164" t="s">
        <v>169</v>
      </c>
      <c r="AU214" s="164" t="s">
        <v>82</v>
      </c>
      <c r="AV214" s="14" t="s">
        <v>82</v>
      </c>
      <c r="AW214" s="14" t="s">
        <v>171</v>
      </c>
      <c r="AX214" s="14" t="s">
        <v>72</v>
      </c>
      <c r="AY214" s="164" t="s">
        <v>157</v>
      </c>
    </row>
    <row r="215" spans="1:65" s="15" customFormat="1" x14ac:dyDescent="0.2">
      <c r="B215" s="170"/>
      <c r="D215" s="153" t="s">
        <v>169</v>
      </c>
      <c r="E215" s="171" t="s">
        <v>1</v>
      </c>
      <c r="F215" s="172" t="s">
        <v>175</v>
      </c>
      <c r="H215" s="173">
        <v>100.8108</v>
      </c>
      <c r="L215" s="170"/>
      <c r="M215" s="174"/>
      <c r="N215" s="175"/>
      <c r="O215" s="175"/>
      <c r="P215" s="175"/>
      <c r="Q215" s="175"/>
      <c r="R215" s="175"/>
      <c r="S215" s="175"/>
      <c r="T215" s="176"/>
      <c r="AT215" s="171" t="s">
        <v>169</v>
      </c>
      <c r="AU215" s="171" t="s">
        <v>82</v>
      </c>
      <c r="AV215" s="15" t="s">
        <v>165</v>
      </c>
      <c r="AW215" s="15" t="s">
        <v>171</v>
      </c>
      <c r="AX215" s="15" t="s">
        <v>80</v>
      </c>
      <c r="AY215" s="171" t="s">
        <v>157</v>
      </c>
    </row>
    <row r="216" spans="1:65" s="2" customFormat="1" ht="21.75" customHeight="1" x14ac:dyDescent="0.2">
      <c r="A216" s="29"/>
      <c r="B216" s="140"/>
      <c r="C216" s="141" t="s">
        <v>396</v>
      </c>
      <c r="D216" s="141" t="s">
        <v>160</v>
      </c>
      <c r="E216" s="142" t="s">
        <v>1059</v>
      </c>
      <c r="F216" s="143" t="s">
        <v>1060</v>
      </c>
      <c r="G216" s="144" t="s">
        <v>195</v>
      </c>
      <c r="H216" s="145">
        <v>233.80500000000001</v>
      </c>
      <c r="I216" s="146"/>
      <c r="J216" s="146">
        <f>ROUND(I216*H216,2)</f>
        <v>0</v>
      </c>
      <c r="K216" s="143" t="s">
        <v>164</v>
      </c>
      <c r="L216" s="30"/>
      <c r="M216" s="147" t="s">
        <v>1</v>
      </c>
      <c r="N216" s="148" t="s">
        <v>37</v>
      </c>
      <c r="O216" s="149">
        <v>0.33500000000000002</v>
      </c>
      <c r="P216" s="149">
        <f>O216*H216</f>
        <v>78.324675000000013</v>
      </c>
      <c r="Q216" s="149">
        <v>0</v>
      </c>
      <c r="R216" s="149">
        <f>Q216*H216</f>
        <v>0</v>
      </c>
      <c r="S216" s="149">
        <v>0</v>
      </c>
      <c r="T216" s="150">
        <f>S216*H216</f>
        <v>0</v>
      </c>
      <c r="U216" s="29"/>
      <c r="V216" s="29"/>
      <c r="W216" s="29"/>
      <c r="X216" s="29"/>
      <c r="Y216" s="29"/>
      <c r="Z216" s="29"/>
      <c r="AA216" s="29"/>
      <c r="AB216" s="29"/>
      <c r="AC216" s="29"/>
      <c r="AD216" s="29"/>
      <c r="AE216" s="29"/>
      <c r="AR216" s="151" t="s">
        <v>165</v>
      </c>
      <c r="AT216" s="151" t="s">
        <v>160</v>
      </c>
      <c r="AU216" s="151" t="s">
        <v>82</v>
      </c>
      <c r="AY216" s="17" t="s">
        <v>157</v>
      </c>
      <c r="BE216" s="152">
        <f>IF(N216="základní",J216,0)</f>
        <v>0</v>
      </c>
      <c r="BF216" s="152">
        <f>IF(N216="snížená",J216,0)</f>
        <v>0</v>
      </c>
      <c r="BG216" s="152">
        <f>IF(N216="zákl. přenesená",J216,0)</f>
        <v>0</v>
      </c>
      <c r="BH216" s="152">
        <f>IF(N216="sníž. přenesená",J216,0)</f>
        <v>0</v>
      </c>
      <c r="BI216" s="152">
        <f>IF(N216="nulová",J216,0)</f>
        <v>0</v>
      </c>
      <c r="BJ216" s="17" t="s">
        <v>80</v>
      </c>
      <c r="BK216" s="152">
        <f>ROUND(I216*H216,2)</f>
        <v>0</v>
      </c>
      <c r="BL216" s="17" t="s">
        <v>165</v>
      </c>
      <c r="BM216" s="151" t="s">
        <v>1489</v>
      </c>
    </row>
    <row r="217" spans="1:65" s="2" customFormat="1" ht="68.25" x14ac:dyDescent="0.2">
      <c r="A217" s="29"/>
      <c r="B217" s="30"/>
      <c r="C217" s="29"/>
      <c r="D217" s="153" t="s">
        <v>167</v>
      </c>
      <c r="E217" s="29"/>
      <c r="F217" s="154" t="s">
        <v>1062</v>
      </c>
      <c r="G217" s="29"/>
      <c r="H217" s="29"/>
      <c r="I217" s="29"/>
      <c r="J217" s="29"/>
      <c r="K217" s="29"/>
      <c r="L217" s="30"/>
      <c r="M217" s="155"/>
      <c r="N217" s="156"/>
      <c r="O217" s="55"/>
      <c r="P217" s="55"/>
      <c r="Q217" s="55"/>
      <c r="R217" s="55"/>
      <c r="S217" s="55"/>
      <c r="T217" s="56"/>
      <c r="U217" s="29"/>
      <c r="V217" s="29"/>
      <c r="W217" s="29"/>
      <c r="X217" s="29"/>
      <c r="Y217" s="29"/>
      <c r="Z217" s="29"/>
      <c r="AA217" s="29"/>
      <c r="AB217" s="29"/>
      <c r="AC217" s="29"/>
      <c r="AD217" s="29"/>
      <c r="AE217" s="29"/>
      <c r="AT217" s="17" t="s">
        <v>167</v>
      </c>
      <c r="AU217" s="17" t="s">
        <v>82</v>
      </c>
    </row>
    <row r="218" spans="1:65" s="14" customFormat="1" x14ac:dyDescent="0.2">
      <c r="B218" s="163"/>
      <c r="D218" s="153" t="s">
        <v>169</v>
      </c>
      <c r="E218" s="164" t="s">
        <v>1</v>
      </c>
      <c r="F218" s="165" t="s">
        <v>1490</v>
      </c>
      <c r="H218" s="166">
        <v>233.80500000000001</v>
      </c>
      <c r="L218" s="163"/>
      <c r="M218" s="167"/>
      <c r="N218" s="168"/>
      <c r="O218" s="168"/>
      <c r="P218" s="168"/>
      <c r="Q218" s="168"/>
      <c r="R218" s="168"/>
      <c r="S218" s="168"/>
      <c r="T218" s="169"/>
      <c r="AT218" s="164" t="s">
        <v>169</v>
      </c>
      <c r="AU218" s="164" t="s">
        <v>82</v>
      </c>
      <c r="AV218" s="14" t="s">
        <v>82</v>
      </c>
      <c r="AW218" s="14" t="s">
        <v>171</v>
      </c>
      <c r="AX218" s="14" t="s">
        <v>80</v>
      </c>
      <c r="AY218" s="164" t="s">
        <v>157</v>
      </c>
    </row>
    <row r="219" spans="1:65" s="2" customFormat="1" ht="24" x14ac:dyDescent="0.2">
      <c r="A219" s="29"/>
      <c r="B219" s="140"/>
      <c r="C219" s="141" t="s">
        <v>401</v>
      </c>
      <c r="D219" s="141" t="s">
        <v>160</v>
      </c>
      <c r="E219" s="142" t="s">
        <v>1491</v>
      </c>
      <c r="F219" s="143" t="s">
        <v>1492</v>
      </c>
      <c r="G219" s="144" t="s">
        <v>163</v>
      </c>
      <c r="H219" s="145">
        <v>8.6310000000000002</v>
      </c>
      <c r="I219" s="146"/>
      <c r="J219" s="146">
        <f>ROUND(I219*H219,2)</f>
        <v>0</v>
      </c>
      <c r="K219" s="143" t="s">
        <v>164</v>
      </c>
      <c r="L219" s="30"/>
      <c r="M219" s="147" t="s">
        <v>1</v>
      </c>
      <c r="N219" s="148" t="s">
        <v>37</v>
      </c>
      <c r="O219" s="149">
        <v>27.917000000000002</v>
      </c>
      <c r="P219" s="149">
        <f>O219*H219</f>
        <v>240.95162700000003</v>
      </c>
      <c r="Q219" s="149">
        <v>0.50375000000000003</v>
      </c>
      <c r="R219" s="149">
        <f>Q219*H219</f>
        <v>4.34786625</v>
      </c>
      <c r="S219" s="149">
        <v>2.5</v>
      </c>
      <c r="T219" s="150">
        <f>S219*H219</f>
        <v>21.577500000000001</v>
      </c>
      <c r="U219" s="29"/>
      <c r="V219" s="29"/>
      <c r="W219" s="29"/>
      <c r="X219" s="29"/>
      <c r="Y219" s="29"/>
      <c r="Z219" s="29"/>
      <c r="AA219" s="29"/>
      <c r="AB219" s="29"/>
      <c r="AC219" s="29"/>
      <c r="AD219" s="29"/>
      <c r="AE219" s="29"/>
      <c r="AR219" s="151" t="s">
        <v>165</v>
      </c>
      <c r="AT219" s="151" t="s">
        <v>160</v>
      </c>
      <c r="AU219" s="151" t="s">
        <v>82</v>
      </c>
      <c r="AY219" s="17" t="s">
        <v>157</v>
      </c>
      <c r="BE219" s="152">
        <f>IF(N219="základní",J219,0)</f>
        <v>0</v>
      </c>
      <c r="BF219" s="152">
        <f>IF(N219="snížená",J219,0)</f>
        <v>0</v>
      </c>
      <c r="BG219" s="152">
        <f>IF(N219="zákl. přenesená",J219,0)</f>
        <v>0</v>
      </c>
      <c r="BH219" s="152">
        <f>IF(N219="sníž. přenesená",J219,0)</f>
        <v>0</v>
      </c>
      <c r="BI219" s="152">
        <f>IF(N219="nulová",J219,0)</f>
        <v>0</v>
      </c>
      <c r="BJ219" s="17" t="s">
        <v>80</v>
      </c>
      <c r="BK219" s="152">
        <f>ROUND(I219*H219,2)</f>
        <v>0</v>
      </c>
      <c r="BL219" s="17" t="s">
        <v>165</v>
      </c>
      <c r="BM219" s="151" t="s">
        <v>1493</v>
      </c>
    </row>
    <row r="220" spans="1:65" s="2" customFormat="1" ht="78" x14ac:dyDescent="0.2">
      <c r="A220" s="29"/>
      <c r="B220" s="30"/>
      <c r="C220" s="29"/>
      <c r="D220" s="153" t="s">
        <v>167</v>
      </c>
      <c r="E220" s="29"/>
      <c r="F220" s="154" t="s">
        <v>1076</v>
      </c>
      <c r="G220" s="29"/>
      <c r="H220" s="29"/>
      <c r="I220" s="29"/>
      <c r="J220" s="29"/>
      <c r="K220" s="29"/>
      <c r="L220" s="30"/>
      <c r="M220" s="155"/>
      <c r="N220" s="156"/>
      <c r="O220" s="55"/>
      <c r="P220" s="55"/>
      <c r="Q220" s="55"/>
      <c r="R220" s="55"/>
      <c r="S220" s="55"/>
      <c r="T220" s="56"/>
      <c r="U220" s="29"/>
      <c r="V220" s="29"/>
      <c r="W220" s="29"/>
      <c r="X220" s="29"/>
      <c r="Y220" s="29"/>
      <c r="Z220" s="29"/>
      <c r="AA220" s="29"/>
      <c r="AB220" s="29"/>
      <c r="AC220" s="29"/>
      <c r="AD220" s="29"/>
      <c r="AE220" s="29"/>
      <c r="AT220" s="17" t="s">
        <v>167</v>
      </c>
      <c r="AU220" s="17" t="s">
        <v>82</v>
      </c>
    </row>
    <row r="221" spans="1:65" s="14" customFormat="1" x14ac:dyDescent="0.2">
      <c r="B221" s="163"/>
      <c r="D221" s="153" t="s">
        <v>169</v>
      </c>
      <c r="E221" s="164" t="s">
        <v>1</v>
      </c>
      <c r="F221" s="165" t="s">
        <v>1494</v>
      </c>
      <c r="H221" s="166">
        <v>8.6309699999999996</v>
      </c>
      <c r="L221" s="163"/>
      <c r="M221" s="167"/>
      <c r="N221" s="168"/>
      <c r="O221" s="168"/>
      <c r="P221" s="168"/>
      <c r="Q221" s="168"/>
      <c r="R221" s="168"/>
      <c r="S221" s="168"/>
      <c r="T221" s="169"/>
      <c r="AT221" s="164" t="s">
        <v>169</v>
      </c>
      <c r="AU221" s="164" t="s">
        <v>82</v>
      </c>
      <c r="AV221" s="14" t="s">
        <v>82</v>
      </c>
      <c r="AW221" s="14" t="s">
        <v>171</v>
      </c>
      <c r="AX221" s="14" t="s">
        <v>80</v>
      </c>
      <c r="AY221" s="164" t="s">
        <v>157</v>
      </c>
    </row>
    <row r="222" spans="1:65" s="2" customFormat="1" ht="36" x14ac:dyDescent="0.2">
      <c r="A222" s="29"/>
      <c r="B222" s="140"/>
      <c r="C222" s="141" t="s">
        <v>406</v>
      </c>
      <c r="D222" s="141" t="s">
        <v>160</v>
      </c>
      <c r="E222" s="142" t="s">
        <v>1495</v>
      </c>
      <c r="F222" s="143" t="s">
        <v>1496</v>
      </c>
      <c r="G222" s="144" t="s">
        <v>195</v>
      </c>
      <c r="H222" s="145">
        <v>172.619</v>
      </c>
      <c r="I222" s="146"/>
      <c r="J222" s="146">
        <f>ROUND(I222*H222,2)</f>
        <v>0</v>
      </c>
      <c r="K222" s="143" t="s">
        <v>201</v>
      </c>
      <c r="L222" s="30"/>
      <c r="M222" s="147" t="s">
        <v>1</v>
      </c>
      <c r="N222" s="148" t="s">
        <v>37</v>
      </c>
      <c r="O222" s="149">
        <v>1.8320000000000001</v>
      </c>
      <c r="P222" s="149">
        <f>O222*H222</f>
        <v>316.23800800000004</v>
      </c>
      <c r="Q222" s="149">
        <v>0.12273000000000001</v>
      </c>
      <c r="R222" s="149">
        <f>Q222*H222</f>
        <v>21.18552987</v>
      </c>
      <c r="S222" s="149">
        <v>0</v>
      </c>
      <c r="T222" s="150">
        <f>S222*H222</f>
        <v>0</v>
      </c>
      <c r="U222" s="29"/>
      <c r="V222" s="29"/>
      <c r="W222" s="29"/>
      <c r="X222" s="29"/>
      <c r="Y222" s="29"/>
      <c r="Z222" s="29"/>
      <c r="AA222" s="29"/>
      <c r="AB222" s="29"/>
      <c r="AC222" s="29"/>
      <c r="AD222" s="29"/>
      <c r="AE222" s="29"/>
      <c r="AR222" s="151" t="s">
        <v>165</v>
      </c>
      <c r="AT222" s="151" t="s">
        <v>160</v>
      </c>
      <c r="AU222" s="151" t="s">
        <v>82</v>
      </c>
      <c r="AY222" s="17" t="s">
        <v>157</v>
      </c>
      <c r="BE222" s="152">
        <f>IF(N222="základní",J222,0)</f>
        <v>0</v>
      </c>
      <c r="BF222" s="152">
        <f>IF(N222="snížená",J222,0)</f>
        <v>0</v>
      </c>
      <c r="BG222" s="152">
        <f>IF(N222="zákl. přenesená",J222,0)</f>
        <v>0</v>
      </c>
      <c r="BH222" s="152">
        <f>IF(N222="sníž. přenesená",J222,0)</f>
        <v>0</v>
      </c>
      <c r="BI222" s="152">
        <f>IF(N222="nulová",J222,0)</f>
        <v>0</v>
      </c>
      <c r="BJ222" s="17" t="s">
        <v>80</v>
      </c>
      <c r="BK222" s="152">
        <f>ROUND(I222*H222,2)</f>
        <v>0</v>
      </c>
      <c r="BL222" s="17" t="s">
        <v>165</v>
      </c>
      <c r="BM222" s="151" t="s">
        <v>1497</v>
      </c>
    </row>
    <row r="223" spans="1:65" s="2" customFormat="1" ht="107.25" x14ac:dyDescent="0.2">
      <c r="A223" s="29"/>
      <c r="B223" s="30"/>
      <c r="C223" s="29"/>
      <c r="D223" s="153" t="s">
        <v>167</v>
      </c>
      <c r="E223" s="29"/>
      <c r="F223" s="154" t="s">
        <v>1080</v>
      </c>
      <c r="G223" s="29"/>
      <c r="H223" s="29"/>
      <c r="I223" s="29"/>
      <c r="J223" s="29"/>
      <c r="K223" s="29"/>
      <c r="L223" s="30"/>
      <c r="M223" s="155"/>
      <c r="N223" s="156"/>
      <c r="O223" s="55"/>
      <c r="P223" s="55"/>
      <c r="Q223" s="55"/>
      <c r="R223" s="55"/>
      <c r="S223" s="55"/>
      <c r="T223" s="56"/>
      <c r="U223" s="29"/>
      <c r="V223" s="29"/>
      <c r="W223" s="29"/>
      <c r="X223" s="29"/>
      <c r="Y223" s="29"/>
      <c r="Z223" s="29"/>
      <c r="AA223" s="29"/>
      <c r="AB223" s="29"/>
      <c r="AC223" s="29"/>
      <c r="AD223" s="29"/>
      <c r="AE223" s="29"/>
      <c r="AT223" s="17" t="s">
        <v>167</v>
      </c>
      <c r="AU223" s="17" t="s">
        <v>82</v>
      </c>
    </row>
    <row r="224" spans="1:65" s="14" customFormat="1" x14ac:dyDescent="0.2">
      <c r="B224" s="163"/>
      <c r="D224" s="153" t="s">
        <v>169</v>
      </c>
      <c r="E224" s="164" t="s">
        <v>1</v>
      </c>
      <c r="F224" s="165" t="s">
        <v>1498</v>
      </c>
      <c r="H224" s="166">
        <v>172.61940000000001</v>
      </c>
      <c r="L224" s="163"/>
      <c r="M224" s="167"/>
      <c r="N224" s="168"/>
      <c r="O224" s="168"/>
      <c r="P224" s="168"/>
      <c r="Q224" s="168"/>
      <c r="R224" s="168"/>
      <c r="S224" s="168"/>
      <c r="T224" s="169"/>
      <c r="AT224" s="164" t="s">
        <v>169</v>
      </c>
      <c r="AU224" s="164" t="s">
        <v>82</v>
      </c>
      <c r="AV224" s="14" t="s">
        <v>82</v>
      </c>
      <c r="AW224" s="14" t="s">
        <v>171</v>
      </c>
      <c r="AX224" s="14" t="s">
        <v>80</v>
      </c>
      <c r="AY224" s="164" t="s">
        <v>157</v>
      </c>
    </row>
    <row r="225" spans="1:65" s="2" customFormat="1" ht="36" x14ac:dyDescent="0.2">
      <c r="A225" s="29"/>
      <c r="B225" s="140"/>
      <c r="C225" s="141" t="s">
        <v>413</v>
      </c>
      <c r="D225" s="141" t="s">
        <v>160</v>
      </c>
      <c r="E225" s="142" t="s">
        <v>1088</v>
      </c>
      <c r="F225" s="143" t="s">
        <v>1089</v>
      </c>
      <c r="G225" s="144" t="s">
        <v>195</v>
      </c>
      <c r="H225" s="145">
        <v>172.619</v>
      </c>
      <c r="I225" s="146"/>
      <c r="J225" s="146">
        <f>ROUND(I225*H225,2)</f>
        <v>0</v>
      </c>
      <c r="K225" s="143" t="s">
        <v>201</v>
      </c>
      <c r="L225" s="30"/>
      <c r="M225" s="147" t="s">
        <v>1</v>
      </c>
      <c r="N225" s="148" t="s">
        <v>37</v>
      </c>
      <c r="O225" s="149">
        <v>0.45</v>
      </c>
      <c r="P225" s="149">
        <f>O225*H225</f>
        <v>77.678550000000001</v>
      </c>
      <c r="Q225" s="149">
        <v>0</v>
      </c>
      <c r="R225" s="149">
        <f>Q225*H225</f>
        <v>0</v>
      </c>
      <c r="S225" s="149">
        <v>0</v>
      </c>
      <c r="T225" s="150">
        <f>S225*H225</f>
        <v>0</v>
      </c>
      <c r="U225" s="29"/>
      <c r="V225" s="29"/>
      <c r="W225" s="29"/>
      <c r="X225" s="29"/>
      <c r="Y225" s="29"/>
      <c r="Z225" s="29"/>
      <c r="AA225" s="29"/>
      <c r="AB225" s="29"/>
      <c r="AC225" s="29"/>
      <c r="AD225" s="29"/>
      <c r="AE225" s="29"/>
      <c r="AR225" s="151" t="s">
        <v>165</v>
      </c>
      <c r="AT225" s="151" t="s">
        <v>160</v>
      </c>
      <c r="AU225" s="151" t="s">
        <v>82</v>
      </c>
      <c r="AY225" s="17" t="s">
        <v>157</v>
      </c>
      <c r="BE225" s="152">
        <f>IF(N225="základní",J225,0)</f>
        <v>0</v>
      </c>
      <c r="BF225" s="152">
        <f>IF(N225="snížená",J225,0)</f>
        <v>0</v>
      </c>
      <c r="BG225" s="152">
        <f>IF(N225="zákl. přenesená",J225,0)</f>
        <v>0</v>
      </c>
      <c r="BH225" s="152">
        <f>IF(N225="sníž. přenesená",J225,0)</f>
        <v>0</v>
      </c>
      <c r="BI225" s="152">
        <f>IF(N225="nulová",J225,0)</f>
        <v>0</v>
      </c>
      <c r="BJ225" s="17" t="s">
        <v>80</v>
      </c>
      <c r="BK225" s="152">
        <f>ROUND(I225*H225,2)</f>
        <v>0</v>
      </c>
      <c r="BL225" s="17" t="s">
        <v>165</v>
      </c>
      <c r="BM225" s="151" t="s">
        <v>1499</v>
      </c>
    </row>
    <row r="226" spans="1:65" s="2" customFormat="1" ht="39" x14ac:dyDescent="0.2">
      <c r="A226" s="29"/>
      <c r="B226" s="30"/>
      <c r="C226" s="29"/>
      <c r="D226" s="153" t="s">
        <v>167</v>
      </c>
      <c r="E226" s="29"/>
      <c r="F226" s="154" t="s">
        <v>1087</v>
      </c>
      <c r="G226" s="29"/>
      <c r="H226" s="29"/>
      <c r="I226" s="29"/>
      <c r="J226" s="29"/>
      <c r="K226" s="29"/>
      <c r="L226" s="30"/>
      <c r="M226" s="155"/>
      <c r="N226" s="156"/>
      <c r="O226" s="55"/>
      <c r="P226" s="55"/>
      <c r="Q226" s="55"/>
      <c r="R226" s="55"/>
      <c r="S226" s="55"/>
      <c r="T226" s="56"/>
      <c r="U226" s="29"/>
      <c r="V226" s="29"/>
      <c r="W226" s="29"/>
      <c r="X226" s="29"/>
      <c r="Y226" s="29"/>
      <c r="Z226" s="29"/>
      <c r="AA226" s="29"/>
      <c r="AB226" s="29"/>
      <c r="AC226" s="29"/>
      <c r="AD226" s="29"/>
      <c r="AE226" s="29"/>
      <c r="AT226" s="17" t="s">
        <v>167</v>
      </c>
      <c r="AU226" s="17" t="s">
        <v>82</v>
      </c>
    </row>
    <row r="227" spans="1:65" s="14" customFormat="1" x14ac:dyDescent="0.2">
      <c r="B227" s="163"/>
      <c r="D227" s="153" t="s">
        <v>169</v>
      </c>
      <c r="E227" s="164" t="s">
        <v>1</v>
      </c>
      <c r="F227" s="165" t="s">
        <v>1498</v>
      </c>
      <c r="H227" s="166">
        <v>172.61940000000001</v>
      </c>
      <c r="L227" s="163"/>
      <c r="M227" s="167"/>
      <c r="N227" s="168"/>
      <c r="O227" s="168"/>
      <c r="P227" s="168"/>
      <c r="Q227" s="168"/>
      <c r="R227" s="168"/>
      <c r="S227" s="168"/>
      <c r="T227" s="169"/>
      <c r="AT227" s="164" t="s">
        <v>169</v>
      </c>
      <c r="AU227" s="164" t="s">
        <v>82</v>
      </c>
      <c r="AV227" s="14" t="s">
        <v>82</v>
      </c>
      <c r="AW227" s="14" t="s">
        <v>171</v>
      </c>
      <c r="AX227" s="14" t="s">
        <v>80</v>
      </c>
      <c r="AY227" s="164" t="s">
        <v>157</v>
      </c>
    </row>
    <row r="228" spans="1:65" s="2" customFormat="1" ht="36" x14ac:dyDescent="0.2">
      <c r="A228" s="29"/>
      <c r="B228" s="140"/>
      <c r="C228" s="141" t="s">
        <v>418</v>
      </c>
      <c r="D228" s="141" t="s">
        <v>160</v>
      </c>
      <c r="E228" s="142" t="s">
        <v>1500</v>
      </c>
      <c r="F228" s="143" t="s">
        <v>1501</v>
      </c>
      <c r="G228" s="144" t="s">
        <v>195</v>
      </c>
      <c r="H228" s="145">
        <v>34.524000000000001</v>
      </c>
      <c r="I228" s="146"/>
      <c r="J228" s="146">
        <f>ROUND(I228*H228,2)</f>
        <v>0</v>
      </c>
      <c r="K228" s="143" t="s">
        <v>201</v>
      </c>
      <c r="L228" s="30"/>
      <c r="M228" s="147" t="s">
        <v>1</v>
      </c>
      <c r="N228" s="148" t="s">
        <v>37</v>
      </c>
      <c r="O228" s="149">
        <v>2.16</v>
      </c>
      <c r="P228" s="149">
        <f>O228*H228</f>
        <v>74.571840000000009</v>
      </c>
      <c r="Q228" s="149">
        <v>5.8279999999999998E-2</v>
      </c>
      <c r="R228" s="149">
        <f>Q228*H228</f>
        <v>2.0120587200000002</v>
      </c>
      <c r="S228" s="149">
        <v>0</v>
      </c>
      <c r="T228" s="150">
        <f>S228*H228</f>
        <v>0</v>
      </c>
      <c r="U228" s="29"/>
      <c r="V228" s="29"/>
      <c r="W228" s="29"/>
      <c r="X228" s="29"/>
      <c r="Y228" s="29"/>
      <c r="Z228" s="29"/>
      <c r="AA228" s="29"/>
      <c r="AB228" s="29"/>
      <c r="AC228" s="29"/>
      <c r="AD228" s="29"/>
      <c r="AE228" s="29"/>
      <c r="AR228" s="151" t="s">
        <v>165</v>
      </c>
      <c r="AT228" s="151" t="s">
        <v>160</v>
      </c>
      <c r="AU228" s="151" t="s">
        <v>82</v>
      </c>
      <c r="AY228" s="17" t="s">
        <v>157</v>
      </c>
      <c r="BE228" s="152">
        <f>IF(N228="základní",J228,0)</f>
        <v>0</v>
      </c>
      <c r="BF228" s="152">
        <f>IF(N228="snížená",J228,0)</f>
        <v>0</v>
      </c>
      <c r="BG228" s="152">
        <f>IF(N228="zákl. přenesená",J228,0)</f>
        <v>0</v>
      </c>
      <c r="BH228" s="152">
        <f>IF(N228="sníž. přenesená",J228,0)</f>
        <v>0</v>
      </c>
      <c r="BI228" s="152">
        <f>IF(N228="nulová",J228,0)</f>
        <v>0</v>
      </c>
      <c r="BJ228" s="17" t="s">
        <v>80</v>
      </c>
      <c r="BK228" s="152">
        <f>ROUND(I228*H228,2)</f>
        <v>0</v>
      </c>
      <c r="BL228" s="17" t="s">
        <v>165</v>
      </c>
      <c r="BM228" s="151" t="s">
        <v>1502</v>
      </c>
    </row>
    <row r="229" spans="1:65" s="2" customFormat="1" ht="126.75" x14ac:dyDescent="0.2">
      <c r="A229" s="29"/>
      <c r="B229" s="30"/>
      <c r="C229" s="29"/>
      <c r="D229" s="153" t="s">
        <v>167</v>
      </c>
      <c r="E229" s="29"/>
      <c r="F229" s="154" t="s">
        <v>1503</v>
      </c>
      <c r="G229" s="29"/>
      <c r="H229" s="29"/>
      <c r="I229" s="29"/>
      <c r="J229" s="29"/>
      <c r="K229" s="29"/>
      <c r="L229" s="30"/>
      <c r="M229" s="155"/>
      <c r="N229" s="156"/>
      <c r="O229" s="55"/>
      <c r="P229" s="55"/>
      <c r="Q229" s="55"/>
      <c r="R229" s="55"/>
      <c r="S229" s="55"/>
      <c r="T229" s="56"/>
      <c r="U229" s="29"/>
      <c r="V229" s="29"/>
      <c r="W229" s="29"/>
      <c r="X229" s="29"/>
      <c r="Y229" s="29"/>
      <c r="Z229" s="29"/>
      <c r="AA229" s="29"/>
      <c r="AB229" s="29"/>
      <c r="AC229" s="29"/>
      <c r="AD229" s="29"/>
      <c r="AE229" s="29"/>
      <c r="AT229" s="17" t="s">
        <v>167</v>
      </c>
      <c r="AU229" s="17" t="s">
        <v>82</v>
      </c>
    </row>
    <row r="230" spans="1:65" s="14" customFormat="1" x14ac:dyDescent="0.2">
      <c r="B230" s="163"/>
      <c r="D230" s="153" t="s">
        <v>169</v>
      </c>
      <c r="E230" s="164" t="s">
        <v>1</v>
      </c>
      <c r="F230" s="165" t="s">
        <v>1504</v>
      </c>
      <c r="H230" s="166">
        <v>34.523879999999998</v>
      </c>
      <c r="L230" s="163"/>
      <c r="M230" s="167"/>
      <c r="N230" s="168"/>
      <c r="O230" s="168"/>
      <c r="P230" s="168"/>
      <c r="Q230" s="168"/>
      <c r="R230" s="168"/>
      <c r="S230" s="168"/>
      <c r="T230" s="169"/>
      <c r="AT230" s="164" t="s">
        <v>169</v>
      </c>
      <c r="AU230" s="164" t="s">
        <v>82</v>
      </c>
      <c r="AV230" s="14" t="s">
        <v>82</v>
      </c>
      <c r="AW230" s="14" t="s">
        <v>171</v>
      </c>
      <c r="AX230" s="14" t="s">
        <v>80</v>
      </c>
      <c r="AY230" s="164" t="s">
        <v>157</v>
      </c>
    </row>
    <row r="231" spans="1:65" s="2" customFormat="1" ht="36" x14ac:dyDescent="0.2">
      <c r="A231" s="29"/>
      <c r="B231" s="140"/>
      <c r="C231" s="141" t="s">
        <v>422</v>
      </c>
      <c r="D231" s="141" t="s">
        <v>160</v>
      </c>
      <c r="E231" s="142" t="s">
        <v>1505</v>
      </c>
      <c r="F231" s="143" t="s">
        <v>1506</v>
      </c>
      <c r="G231" s="144" t="s">
        <v>195</v>
      </c>
      <c r="H231" s="145">
        <v>138.096</v>
      </c>
      <c r="I231" s="146"/>
      <c r="J231" s="146">
        <f>ROUND(I231*H231,2)</f>
        <v>0</v>
      </c>
      <c r="K231" s="143" t="s">
        <v>201</v>
      </c>
      <c r="L231" s="30"/>
      <c r="M231" s="147" t="s">
        <v>1</v>
      </c>
      <c r="N231" s="148" t="s">
        <v>37</v>
      </c>
      <c r="O231" s="149">
        <v>3.3119999999999998</v>
      </c>
      <c r="P231" s="149">
        <f>O231*H231</f>
        <v>457.37395199999997</v>
      </c>
      <c r="Q231" s="149">
        <v>9.9750000000000005E-2</v>
      </c>
      <c r="R231" s="149">
        <f>Q231*H231</f>
        <v>13.775076</v>
      </c>
      <c r="S231" s="149">
        <v>0</v>
      </c>
      <c r="T231" s="150">
        <f>S231*H231</f>
        <v>0</v>
      </c>
      <c r="U231" s="29"/>
      <c r="V231" s="29"/>
      <c r="W231" s="29"/>
      <c r="X231" s="29"/>
      <c r="Y231" s="29"/>
      <c r="Z231" s="29"/>
      <c r="AA231" s="29"/>
      <c r="AB231" s="29"/>
      <c r="AC231" s="29"/>
      <c r="AD231" s="29"/>
      <c r="AE231" s="29"/>
      <c r="AR231" s="151" t="s">
        <v>165</v>
      </c>
      <c r="AT231" s="151" t="s">
        <v>160</v>
      </c>
      <c r="AU231" s="151" t="s">
        <v>82</v>
      </c>
      <c r="AY231" s="17" t="s">
        <v>157</v>
      </c>
      <c r="BE231" s="152">
        <f>IF(N231="základní",J231,0)</f>
        <v>0</v>
      </c>
      <c r="BF231" s="152">
        <f>IF(N231="snížená",J231,0)</f>
        <v>0</v>
      </c>
      <c r="BG231" s="152">
        <f>IF(N231="zákl. přenesená",J231,0)</f>
        <v>0</v>
      </c>
      <c r="BH231" s="152">
        <f>IF(N231="sníž. přenesená",J231,0)</f>
        <v>0</v>
      </c>
      <c r="BI231" s="152">
        <f>IF(N231="nulová",J231,0)</f>
        <v>0</v>
      </c>
      <c r="BJ231" s="17" t="s">
        <v>80</v>
      </c>
      <c r="BK231" s="152">
        <f>ROUND(I231*H231,2)</f>
        <v>0</v>
      </c>
      <c r="BL231" s="17" t="s">
        <v>165</v>
      </c>
      <c r="BM231" s="151" t="s">
        <v>1507</v>
      </c>
    </row>
    <row r="232" spans="1:65" s="2" customFormat="1" ht="126.75" x14ac:dyDescent="0.2">
      <c r="A232" s="29"/>
      <c r="B232" s="30"/>
      <c r="C232" s="29"/>
      <c r="D232" s="153" t="s">
        <v>167</v>
      </c>
      <c r="E232" s="29"/>
      <c r="F232" s="154" t="s">
        <v>1503</v>
      </c>
      <c r="G232" s="29"/>
      <c r="H232" s="29"/>
      <c r="I232" s="29"/>
      <c r="J232" s="29"/>
      <c r="K232" s="29"/>
      <c r="L232" s="30"/>
      <c r="M232" s="155"/>
      <c r="N232" s="156"/>
      <c r="O232" s="55"/>
      <c r="P232" s="55"/>
      <c r="Q232" s="55"/>
      <c r="R232" s="55"/>
      <c r="S232" s="55"/>
      <c r="T232" s="56"/>
      <c r="U232" s="29"/>
      <c r="V232" s="29"/>
      <c r="W232" s="29"/>
      <c r="X232" s="29"/>
      <c r="Y232" s="29"/>
      <c r="Z232" s="29"/>
      <c r="AA232" s="29"/>
      <c r="AB232" s="29"/>
      <c r="AC232" s="29"/>
      <c r="AD232" s="29"/>
      <c r="AE232" s="29"/>
      <c r="AT232" s="17" t="s">
        <v>167</v>
      </c>
      <c r="AU232" s="17" t="s">
        <v>82</v>
      </c>
    </row>
    <row r="233" spans="1:65" s="14" customFormat="1" x14ac:dyDescent="0.2">
      <c r="B233" s="163"/>
      <c r="D233" s="153" t="s">
        <v>169</v>
      </c>
      <c r="E233" s="164" t="s">
        <v>1</v>
      </c>
      <c r="F233" s="165" t="s">
        <v>1508</v>
      </c>
      <c r="H233" s="166">
        <v>138.09551999999999</v>
      </c>
      <c r="L233" s="163"/>
      <c r="M233" s="167"/>
      <c r="N233" s="168"/>
      <c r="O233" s="168"/>
      <c r="P233" s="168"/>
      <c r="Q233" s="168"/>
      <c r="R233" s="168"/>
      <c r="S233" s="168"/>
      <c r="T233" s="169"/>
      <c r="AT233" s="164" t="s">
        <v>169</v>
      </c>
      <c r="AU233" s="164" t="s">
        <v>82</v>
      </c>
      <c r="AV233" s="14" t="s">
        <v>82</v>
      </c>
      <c r="AW233" s="14" t="s">
        <v>171</v>
      </c>
      <c r="AX233" s="14" t="s">
        <v>80</v>
      </c>
      <c r="AY233" s="164" t="s">
        <v>157</v>
      </c>
    </row>
    <row r="234" spans="1:65" s="12" customFormat="1" ht="22.9" customHeight="1" x14ac:dyDescent="0.2">
      <c r="B234" s="128"/>
      <c r="D234" s="129" t="s">
        <v>71</v>
      </c>
      <c r="E234" s="138" t="s">
        <v>1113</v>
      </c>
      <c r="F234" s="138" t="s">
        <v>1114</v>
      </c>
      <c r="J234" s="139">
        <f>BK234</f>
        <v>0</v>
      </c>
      <c r="L234" s="128"/>
      <c r="M234" s="132"/>
      <c r="N234" s="133"/>
      <c r="O234" s="133"/>
      <c r="P234" s="134">
        <f>SUM(P235:P248)</f>
        <v>3.8457600000000003</v>
      </c>
      <c r="Q234" s="133"/>
      <c r="R234" s="134">
        <f>SUM(R235:R248)</f>
        <v>0</v>
      </c>
      <c r="S234" s="133"/>
      <c r="T234" s="135">
        <f>SUM(T235:T248)</f>
        <v>0</v>
      </c>
      <c r="AR234" s="129" t="s">
        <v>80</v>
      </c>
      <c r="AT234" s="136" t="s">
        <v>71</v>
      </c>
      <c r="AU234" s="136" t="s">
        <v>80</v>
      </c>
      <c r="AY234" s="129" t="s">
        <v>157</v>
      </c>
      <c r="BK234" s="137">
        <f>SUM(BK235:BK248)</f>
        <v>0</v>
      </c>
    </row>
    <row r="235" spans="1:65" s="2" customFormat="1" ht="44.25" customHeight="1" x14ac:dyDescent="0.2">
      <c r="A235" s="29"/>
      <c r="B235" s="140"/>
      <c r="C235" s="141" t="s">
        <v>427</v>
      </c>
      <c r="D235" s="141" t="s">
        <v>160</v>
      </c>
      <c r="E235" s="142" t="s">
        <v>1350</v>
      </c>
      <c r="F235" s="143" t="s">
        <v>1009</v>
      </c>
      <c r="G235" s="144" t="s">
        <v>186</v>
      </c>
      <c r="H235" s="145">
        <v>8.0120000000000005</v>
      </c>
      <c r="I235" s="146"/>
      <c r="J235" s="146">
        <f>ROUND(I235*H235,2)</f>
        <v>0</v>
      </c>
      <c r="K235" s="143" t="s">
        <v>164</v>
      </c>
      <c r="L235" s="30"/>
      <c r="M235" s="147" t="s">
        <v>1</v>
      </c>
      <c r="N235" s="148" t="s">
        <v>37</v>
      </c>
      <c r="O235" s="149">
        <v>0</v>
      </c>
      <c r="P235" s="149">
        <f>O235*H235</f>
        <v>0</v>
      </c>
      <c r="Q235" s="149">
        <v>0</v>
      </c>
      <c r="R235" s="149">
        <f>Q235*H235</f>
        <v>0</v>
      </c>
      <c r="S235" s="149">
        <v>0</v>
      </c>
      <c r="T235" s="150">
        <f>S235*H235</f>
        <v>0</v>
      </c>
      <c r="U235" s="29"/>
      <c r="V235" s="29"/>
      <c r="W235" s="29"/>
      <c r="X235" s="29"/>
      <c r="Y235" s="29"/>
      <c r="Z235" s="29"/>
      <c r="AA235" s="29"/>
      <c r="AB235" s="29"/>
      <c r="AC235" s="29"/>
      <c r="AD235" s="29"/>
      <c r="AE235" s="29"/>
      <c r="AR235" s="151" t="s">
        <v>165</v>
      </c>
      <c r="AT235" s="151" t="s">
        <v>160</v>
      </c>
      <c r="AU235" s="151" t="s">
        <v>82</v>
      </c>
      <c r="AY235" s="17" t="s">
        <v>157</v>
      </c>
      <c r="BE235" s="152">
        <f>IF(N235="základní",J235,0)</f>
        <v>0</v>
      </c>
      <c r="BF235" s="152">
        <f>IF(N235="snížená",J235,0)</f>
        <v>0</v>
      </c>
      <c r="BG235" s="152">
        <f>IF(N235="zákl. přenesená",J235,0)</f>
        <v>0</v>
      </c>
      <c r="BH235" s="152">
        <f>IF(N235="sníž. přenesená",J235,0)</f>
        <v>0</v>
      </c>
      <c r="BI235" s="152">
        <f>IF(N235="nulová",J235,0)</f>
        <v>0</v>
      </c>
      <c r="BJ235" s="17" t="s">
        <v>80</v>
      </c>
      <c r="BK235" s="152">
        <f>ROUND(I235*H235,2)</f>
        <v>0</v>
      </c>
      <c r="BL235" s="17" t="s">
        <v>165</v>
      </c>
      <c r="BM235" s="151" t="s">
        <v>1509</v>
      </c>
    </row>
    <row r="236" spans="1:65" s="2" customFormat="1" ht="68.25" x14ac:dyDescent="0.2">
      <c r="A236" s="29"/>
      <c r="B236" s="30"/>
      <c r="C236" s="29"/>
      <c r="D236" s="153" t="s">
        <v>167</v>
      </c>
      <c r="E236" s="29"/>
      <c r="F236" s="154" t="s">
        <v>1127</v>
      </c>
      <c r="G236" s="29"/>
      <c r="H236" s="29"/>
      <c r="I236" s="29"/>
      <c r="J236" s="29"/>
      <c r="K236" s="29"/>
      <c r="L236" s="30"/>
      <c r="M236" s="155"/>
      <c r="N236" s="156"/>
      <c r="O236" s="55"/>
      <c r="P236" s="55"/>
      <c r="Q236" s="55"/>
      <c r="R236" s="55"/>
      <c r="S236" s="55"/>
      <c r="T236" s="56"/>
      <c r="U236" s="29"/>
      <c r="V236" s="29"/>
      <c r="W236" s="29"/>
      <c r="X236" s="29"/>
      <c r="Y236" s="29"/>
      <c r="Z236" s="29"/>
      <c r="AA236" s="29"/>
      <c r="AB236" s="29"/>
      <c r="AC236" s="29"/>
      <c r="AD236" s="29"/>
      <c r="AE236" s="29"/>
      <c r="AT236" s="17" t="s">
        <v>167</v>
      </c>
      <c r="AU236" s="17" t="s">
        <v>82</v>
      </c>
    </row>
    <row r="237" spans="1:65" s="14" customFormat="1" x14ac:dyDescent="0.2">
      <c r="B237" s="163"/>
      <c r="D237" s="153" t="s">
        <v>169</v>
      </c>
      <c r="E237" s="164" t="s">
        <v>1</v>
      </c>
      <c r="F237" s="165" t="s">
        <v>1510</v>
      </c>
      <c r="H237" s="166">
        <v>8.0120000000000005</v>
      </c>
      <c r="L237" s="163"/>
      <c r="M237" s="167"/>
      <c r="N237" s="168"/>
      <c r="O237" s="168"/>
      <c r="P237" s="168"/>
      <c r="Q237" s="168"/>
      <c r="R237" s="168"/>
      <c r="S237" s="168"/>
      <c r="T237" s="169"/>
      <c r="AT237" s="164" t="s">
        <v>169</v>
      </c>
      <c r="AU237" s="164" t="s">
        <v>82</v>
      </c>
      <c r="AV237" s="14" t="s">
        <v>82</v>
      </c>
      <c r="AW237" s="14" t="s">
        <v>171</v>
      </c>
      <c r="AX237" s="14" t="s">
        <v>72</v>
      </c>
      <c r="AY237" s="164" t="s">
        <v>157</v>
      </c>
    </row>
    <row r="238" spans="1:65" s="15" customFormat="1" x14ac:dyDescent="0.2">
      <c r="B238" s="170"/>
      <c r="D238" s="153" t="s">
        <v>169</v>
      </c>
      <c r="E238" s="171" t="s">
        <v>1</v>
      </c>
      <c r="F238" s="172" t="s">
        <v>175</v>
      </c>
      <c r="H238" s="173">
        <v>8.0120000000000005</v>
      </c>
      <c r="L238" s="170"/>
      <c r="M238" s="174"/>
      <c r="N238" s="175"/>
      <c r="O238" s="175"/>
      <c r="P238" s="175"/>
      <c r="Q238" s="175"/>
      <c r="R238" s="175"/>
      <c r="S238" s="175"/>
      <c r="T238" s="176"/>
      <c r="AT238" s="171" t="s">
        <v>169</v>
      </c>
      <c r="AU238" s="171" t="s">
        <v>82</v>
      </c>
      <c r="AV238" s="15" t="s">
        <v>165</v>
      </c>
      <c r="AW238" s="15" t="s">
        <v>171</v>
      </c>
      <c r="AX238" s="15" t="s">
        <v>80</v>
      </c>
      <c r="AY238" s="171" t="s">
        <v>157</v>
      </c>
    </row>
    <row r="239" spans="1:65" s="2" customFormat="1" ht="36" x14ac:dyDescent="0.2">
      <c r="A239" s="29"/>
      <c r="B239" s="140"/>
      <c r="C239" s="141" t="s">
        <v>433</v>
      </c>
      <c r="D239" s="141" t="s">
        <v>160</v>
      </c>
      <c r="E239" s="142" t="s">
        <v>1354</v>
      </c>
      <c r="F239" s="143" t="s">
        <v>1355</v>
      </c>
      <c r="G239" s="144" t="s">
        <v>186</v>
      </c>
      <c r="H239" s="145">
        <v>8.0120000000000005</v>
      </c>
      <c r="I239" s="146"/>
      <c r="J239" s="146">
        <f>ROUND(I239*H239,2)</f>
        <v>0</v>
      </c>
      <c r="K239" s="143" t="s">
        <v>164</v>
      </c>
      <c r="L239" s="30"/>
      <c r="M239" s="147" t="s">
        <v>1</v>
      </c>
      <c r="N239" s="148" t="s">
        <v>37</v>
      </c>
      <c r="O239" s="149">
        <v>0.24</v>
      </c>
      <c r="P239" s="149">
        <f>O239*H239</f>
        <v>1.9228800000000001</v>
      </c>
      <c r="Q239" s="149">
        <v>0</v>
      </c>
      <c r="R239" s="149">
        <f>Q239*H239</f>
        <v>0</v>
      </c>
      <c r="S239" s="149">
        <v>0</v>
      </c>
      <c r="T239" s="150">
        <f>S239*H239</f>
        <v>0</v>
      </c>
      <c r="U239" s="29"/>
      <c r="V239" s="29"/>
      <c r="W239" s="29"/>
      <c r="X239" s="29"/>
      <c r="Y239" s="29"/>
      <c r="Z239" s="29"/>
      <c r="AA239" s="29"/>
      <c r="AB239" s="29"/>
      <c r="AC239" s="29"/>
      <c r="AD239" s="29"/>
      <c r="AE239" s="29"/>
      <c r="AR239" s="151" t="s">
        <v>165</v>
      </c>
      <c r="AT239" s="151" t="s">
        <v>160</v>
      </c>
      <c r="AU239" s="151" t="s">
        <v>82</v>
      </c>
      <c r="AY239" s="17" t="s">
        <v>157</v>
      </c>
      <c r="BE239" s="152">
        <f>IF(N239="základní",J239,0)</f>
        <v>0</v>
      </c>
      <c r="BF239" s="152">
        <f>IF(N239="snížená",J239,0)</f>
        <v>0</v>
      </c>
      <c r="BG239" s="152">
        <f>IF(N239="zákl. přenesená",J239,0)</f>
        <v>0</v>
      </c>
      <c r="BH239" s="152">
        <f>IF(N239="sníž. přenesená",J239,0)</f>
        <v>0</v>
      </c>
      <c r="BI239" s="152">
        <f>IF(N239="nulová",J239,0)</f>
        <v>0</v>
      </c>
      <c r="BJ239" s="17" t="s">
        <v>80</v>
      </c>
      <c r="BK239" s="152">
        <f>ROUND(I239*H239,2)</f>
        <v>0</v>
      </c>
      <c r="BL239" s="17" t="s">
        <v>165</v>
      </c>
      <c r="BM239" s="151" t="s">
        <v>1511</v>
      </c>
    </row>
    <row r="240" spans="1:65" s="2" customFormat="1" ht="58.5" x14ac:dyDescent="0.2">
      <c r="A240" s="29"/>
      <c r="B240" s="30"/>
      <c r="C240" s="29"/>
      <c r="D240" s="153" t="s">
        <v>167</v>
      </c>
      <c r="E240" s="29"/>
      <c r="F240" s="154" t="s">
        <v>1357</v>
      </c>
      <c r="G240" s="29"/>
      <c r="H240" s="29"/>
      <c r="I240" s="29"/>
      <c r="J240" s="29"/>
      <c r="K240" s="29"/>
      <c r="L240" s="30"/>
      <c r="M240" s="155"/>
      <c r="N240" s="156"/>
      <c r="O240" s="55"/>
      <c r="P240" s="55"/>
      <c r="Q240" s="55"/>
      <c r="R240" s="55"/>
      <c r="S240" s="55"/>
      <c r="T240" s="56"/>
      <c r="U240" s="29"/>
      <c r="V240" s="29"/>
      <c r="W240" s="29"/>
      <c r="X240" s="29"/>
      <c r="Y240" s="29"/>
      <c r="Z240" s="29"/>
      <c r="AA240" s="29"/>
      <c r="AB240" s="29"/>
      <c r="AC240" s="29"/>
      <c r="AD240" s="29"/>
      <c r="AE240" s="29"/>
      <c r="AT240" s="17" t="s">
        <v>167</v>
      </c>
      <c r="AU240" s="17" t="s">
        <v>82</v>
      </c>
    </row>
    <row r="241" spans="1:65" s="14" customFormat="1" x14ac:dyDescent="0.2">
      <c r="B241" s="163"/>
      <c r="D241" s="153" t="s">
        <v>169</v>
      </c>
      <c r="E241" s="164" t="s">
        <v>1</v>
      </c>
      <c r="F241" s="165" t="s">
        <v>1510</v>
      </c>
      <c r="H241" s="166">
        <v>8.0120000000000005</v>
      </c>
      <c r="L241" s="163"/>
      <c r="M241" s="167"/>
      <c r="N241" s="168"/>
      <c r="O241" s="168"/>
      <c r="P241" s="168"/>
      <c r="Q241" s="168"/>
      <c r="R241" s="168"/>
      <c r="S241" s="168"/>
      <c r="T241" s="169"/>
      <c r="AT241" s="164" t="s">
        <v>169</v>
      </c>
      <c r="AU241" s="164" t="s">
        <v>82</v>
      </c>
      <c r="AV241" s="14" t="s">
        <v>82</v>
      </c>
      <c r="AW241" s="14" t="s">
        <v>171</v>
      </c>
      <c r="AX241" s="14" t="s">
        <v>72</v>
      </c>
      <c r="AY241" s="164" t="s">
        <v>157</v>
      </c>
    </row>
    <row r="242" spans="1:65" s="15" customFormat="1" x14ac:dyDescent="0.2">
      <c r="B242" s="170"/>
      <c r="D242" s="153" t="s">
        <v>169</v>
      </c>
      <c r="E242" s="171" t="s">
        <v>1</v>
      </c>
      <c r="F242" s="172" t="s">
        <v>175</v>
      </c>
      <c r="H242" s="173">
        <v>8.0120000000000005</v>
      </c>
      <c r="L242" s="170"/>
      <c r="M242" s="174"/>
      <c r="N242" s="175"/>
      <c r="O242" s="175"/>
      <c r="P242" s="175"/>
      <c r="Q242" s="175"/>
      <c r="R242" s="175"/>
      <c r="S242" s="175"/>
      <c r="T242" s="176"/>
      <c r="AT242" s="171" t="s">
        <v>169</v>
      </c>
      <c r="AU242" s="171" t="s">
        <v>82</v>
      </c>
      <c r="AV242" s="15" t="s">
        <v>165</v>
      </c>
      <c r="AW242" s="15" t="s">
        <v>171</v>
      </c>
      <c r="AX242" s="15" t="s">
        <v>80</v>
      </c>
      <c r="AY242" s="171" t="s">
        <v>157</v>
      </c>
    </row>
    <row r="243" spans="1:65" s="2" customFormat="1" ht="48" x14ac:dyDescent="0.2">
      <c r="A243" s="29"/>
      <c r="B243" s="140"/>
      <c r="C243" s="141" t="s">
        <v>438</v>
      </c>
      <c r="D243" s="141" t="s">
        <v>160</v>
      </c>
      <c r="E243" s="142" t="s">
        <v>1359</v>
      </c>
      <c r="F243" s="143" t="s">
        <v>1360</v>
      </c>
      <c r="G243" s="144" t="s">
        <v>186</v>
      </c>
      <c r="H243" s="145">
        <v>152.22800000000001</v>
      </c>
      <c r="I243" s="146"/>
      <c r="J243" s="146">
        <f>ROUND(I243*H243,2)</f>
        <v>0</v>
      </c>
      <c r="K243" s="143" t="s">
        <v>164</v>
      </c>
      <c r="L243" s="30"/>
      <c r="M243" s="147" t="s">
        <v>1</v>
      </c>
      <c r="N243" s="148" t="s">
        <v>37</v>
      </c>
      <c r="O243" s="149">
        <v>4.0000000000000001E-3</v>
      </c>
      <c r="P243" s="149">
        <f>O243*H243</f>
        <v>0.60891200000000001</v>
      </c>
      <c r="Q243" s="149">
        <v>0</v>
      </c>
      <c r="R243" s="149">
        <f>Q243*H243</f>
        <v>0</v>
      </c>
      <c r="S243" s="149">
        <v>0</v>
      </c>
      <c r="T243" s="150">
        <f>S243*H243</f>
        <v>0</v>
      </c>
      <c r="U243" s="29"/>
      <c r="V243" s="29"/>
      <c r="W243" s="29"/>
      <c r="X243" s="29"/>
      <c r="Y243" s="29"/>
      <c r="Z243" s="29"/>
      <c r="AA243" s="29"/>
      <c r="AB243" s="29"/>
      <c r="AC243" s="29"/>
      <c r="AD243" s="29"/>
      <c r="AE243" s="29"/>
      <c r="AR243" s="151" t="s">
        <v>165</v>
      </c>
      <c r="AT243" s="151" t="s">
        <v>160</v>
      </c>
      <c r="AU243" s="151" t="s">
        <v>82</v>
      </c>
      <c r="AY243" s="17" t="s">
        <v>157</v>
      </c>
      <c r="BE243" s="152">
        <f>IF(N243="základní",J243,0)</f>
        <v>0</v>
      </c>
      <c r="BF243" s="152">
        <f>IF(N243="snížená",J243,0)</f>
        <v>0</v>
      </c>
      <c r="BG243" s="152">
        <f>IF(N243="zákl. přenesená",J243,0)</f>
        <v>0</v>
      </c>
      <c r="BH243" s="152">
        <f>IF(N243="sníž. přenesená",J243,0)</f>
        <v>0</v>
      </c>
      <c r="BI243" s="152">
        <f>IF(N243="nulová",J243,0)</f>
        <v>0</v>
      </c>
      <c r="BJ243" s="17" t="s">
        <v>80</v>
      </c>
      <c r="BK243" s="152">
        <f>ROUND(I243*H243,2)</f>
        <v>0</v>
      </c>
      <c r="BL243" s="17" t="s">
        <v>165</v>
      </c>
      <c r="BM243" s="151" t="s">
        <v>1512</v>
      </c>
    </row>
    <row r="244" spans="1:65" s="2" customFormat="1" ht="58.5" x14ac:dyDescent="0.2">
      <c r="A244" s="29"/>
      <c r="B244" s="30"/>
      <c r="C244" s="29"/>
      <c r="D244" s="153" t="s">
        <v>167</v>
      </c>
      <c r="E244" s="29"/>
      <c r="F244" s="154" t="s">
        <v>1357</v>
      </c>
      <c r="G244" s="29"/>
      <c r="H244" s="29"/>
      <c r="I244" s="29"/>
      <c r="J244" s="29"/>
      <c r="K244" s="29"/>
      <c r="L244" s="30"/>
      <c r="M244" s="155"/>
      <c r="N244" s="156"/>
      <c r="O244" s="55"/>
      <c r="P244" s="55"/>
      <c r="Q244" s="55"/>
      <c r="R244" s="55"/>
      <c r="S244" s="55"/>
      <c r="T244" s="56"/>
      <c r="U244" s="29"/>
      <c r="V244" s="29"/>
      <c r="W244" s="29"/>
      <c r="X244" s="29"/>
      <c r="Y244" s="29"/>
      <c r="Z244" s="29"/>
      <c r="AA244" s="29"/>
      <c r="AB244" s="29"/>
      <c r="AC244" s="29"/>
      <c r="AD244" s="29"/>
      <c r="AE244" s="29"/>
      <c r="AT244" s="17" t="s">
        <v>167</v>
      </c>
      <c r="AU244" s="17" t="s">
        <v>82</v>
      </c>
    </row>
    <row r="245" spans="1:65" s="14" customFormat="1" x14ac:dyDescent="0.2">
      <c r="B245" s="163"/>
      <c r="D245" s="153" t="s">
        <v>169</v>
      </c>
      <c r="E245" s="164" t="s">
        <v>1</v>
      </c>
      <c r="F245" s="165" t="s">
        <v>1513</v>
      </c>
      <c r="H245" s="166">
        <v>152.22800000000001</v>
      </c>
      <c r="L245" s="163"/>
      <c r="M245" s="167"/>
      <c r="N245" s="168"/>
      <c r="O245" s="168"/>
      <c r="P245" s="168"/>
      <c r="Q245" s="168"/>
      <c r="R245" s="168"/>
      <c r="S245" s="168"/>
      <c r="T245" s="169"/>
      <c r="AT245" s="164" t="s">
        <v>169</v>
      </c>
      <c r="AU245" s="164" t="s">
        <v>82</v>
      </c>
      <c r="AV245" s="14" t="s">
        <v>82</v>
      </c>
      <c r="AW245" s="14" t="s">
        <v>171</v>
      </c>
      <c r="AX245" s="14" t="s">
        <v>80</v>
      </c>
      <c r="AY245" s="164" t="s">
        <v>157</v>
      </c>
    </row>
    <row r="246" spans="1:65" s="2" customFormat="1" ht="24" x14ac:dyDescent="0.2">
      <c r="A246" s="29"/>
      <c r="B246" s="140"/>
      <c r="C246" s="141" t="s">
        <v>445</v>
      </c>
      <c r="D246" s="141" t="s">
        <v>160</v>
      </c>
      <c r="E246" s="142" t="s">
        <v>1363</v>
      </c>
      <c r="F246" s="143" t="s">
        <v>1364</v>
      </c>
      <c r="G246" s="144" t="s">
        <v>186</v>
      </c>
      <c r="H246" s="145">
        <v>8.0120000000000005</v>
      </c>
      <c r="I246" s="146"/>
      <c r="J246" s="146">
        <f>ROUND(I246*H246,2)</f>
        <v>0</v>
      </c>
      <c r="K246" s="143" t="s">
        <v>164</v>
      </c>
      <c r="L246" s="30"/>
      <c r="M246" s="147" t="s">
        <v>1</v>
      </c>
      <c r="N246" s="148" t="s">
        <v>37</v>
      </c>
      <c r="O246" s="149">
        <v>0.16400000000000001</v>
      </c>
      <c r="P246" s="149">
        <f>O246*H246</f>
        <v>1.313968</v>
      </c>
      <c r="Q246" s="149">
        <v>0</v>
      </c>
      <c r="R246" s="149">
        <f>Q246*H246</f>
        <v>0</v>
      </c>
      <c r="S246" s="149">
        <v>0</v>
      </c>
      <c r="T246" s="150">
        <f>S246*H246</f>
        <v>0</v>
      </c>
      <c r="U246" s="29"/>
      <c r="V246" s="29"/>
      <c r="W246" s="29"/>
      <c r="X246" s="29"/>
      <c r="Y246" s="29"/>
      <c r="Z246" s="29"/>
      <c r="AA246" s="29"/>
      <c r="AB246" s="29"/>
      <c r="AC246" s="29"/>
      <c r="AD246" s="29"/>
      <c r="AE246" s="29"/>
      <c r="AR246" s="151" t="s">
        <v>165</v>
      </c>
      <c r="AT246" s="151" t="s">
        <v>160</v>
      </c>
      <c r="AU246" s="151" t="s">
        <v>82</v>
      </c>
      <c r="AY246" s="17" t="s">
        <v>157</v>
      </c>
      <c r="BE246" s="152">
        <f>IF(N246="základní",J246,0)</f>
        <v>0</v>
      </c>
      <c r="BF246" s="152">
        <f>IF(N246="snížená",J246,0)</f>
        <v>0</v>
      </c>
      <c r="BG246" s="152">
        <f>IF(N246="zákl. přenesená",J246,0)</f>
        <v>0</v>
      </c>
      <c r="BH246" s="152">
        <f>IF(N246="sníž. přenesená",J246,0)</f>
        <v>0</v>
      </c>
      <c r="BI246" s="152">
        <f>IF(N246="nulová",J246,0)</f>
        <v>0</v>
      </c>
      <c r="BJ246" s="17" t="s">
        <v>80</v>
      </c>
      <c r="BK246" s="152">
        <f>ROUND(I246*H246,2)</f>
        <v>0</v>
      </c>
      <c r="BL246" s="17" t="s">
        <v>165</v>
      </c>
      <c r="BM246" s="151" t="s">
        <v>1514</v>
      </c>
    </row>
    <row r="247" spans="1:65" s="14" customFormat="1" x14ac:dyDescent="0.2">
      <c r="B247" s="163"/>
      <c r="D247" s="153" t="s">
        <v>169</v>
      </c>
      <c r="E247" s="164" t="s">
        <v>1</v>
      </c>
      <c r="F247" s="165" t="s">
        <v>1515</v>
      </c>
      <c r="H247" s="166">
        <v>8.0120000000000005</v>
      </c>
      <c r="L247" s="163"/>
      <c r="M247" s="167"/>
      <c r="N247" s="168"/>
      <c r="O247" s="168"/>
      <c r="P247" s="168"/>
      <c r="Q247" s="168"/>
      <c r="R247" s="168"/>
      <c r="S247" s="168"/>
      <c r="T247" s="169"/>
      <c r="AT247" s="164" t="s">
        <v>169</v>
      </c>
      <c r="AU247" s="164" t="s">
        <v>82</v>
      </c>
      <c r="AV247" s="14" t="s">
        <v>82</v>
      </c>
      <c r="AW247" s="14" t="s">
        <v>171</v>
      </c>
      <c r="AX247" s="14" t="s">
        <v>72</v>
      </c>
      <c r="AY247" s="164" t="s">
        <v>157</v>
      </c>
    </row>
    <row r="248" spans="1:65" s="15" customFormat="1" x14ac:dyDescent="0.2">
      <c r="B248" s="170"/>
      <c r="D248" s="153" t="s">
        <v>169</v>
      </c>
      <c r="E248" s="171" t="s">
        <v>1</v>
      </c>
      <c r="F248" s="172" t="s">
        <v>175</v>
      </c>
      <c r="H248" s="173">
        <v>8.0120000000000005</v>
      </c>
      <c r="L248" s="170"/>
      <c r="M248" s="174"/>
      <c r="N248" s="175"/>
      <c r="O248" s="175"/>
      <c r="P248" s="175"/>
      <c r="Q248" s="175"/>
      <c r="R248" s="175"/>
      <c r="S248" s="175"/>
      <c r="T248" s="176"/>
      <c r="AT248" s="171" t="s">
        <v>169</v>
      </c>
      <c r="AU248" s="171" t="s">
        <v>82</v>
      </c>
      <c r="AV248" s="15" t="s">
        <v>165</v>
      </c>
      <c r="AW248" s="15" t="s">
        <v>171</v>
      </c>
      <c r="AX248" s="15" t="s">
        <v>80</v>
      </c>
      <c r="AY248" s="171" t="s">
        <v>157</v>
      </c>
    </row>
    <row r="249" spans="1:65" s="12" customFormat="1" ht="22.9" customHeight="1" x14ac:dyDescent="0.2">
      <c r="B249" s="128"/>
      <c r="D249" s="129" t="s">
        <v>71</v>
      </c>
      <c r="E249" s="138" t="s">
        <v>1366</v>
      </c>
      <c r="F249" s="138" t="s">
        <v>1367</v>
      </c>
      <c r="J249" s="139">
        <f>BK249</f>
        <v>0</v>
      </c>
      <c r="L249" s="128"/>
      <c r="M249" s="132"/>
      <c r="N249" s="133"/>
      <c r="O249" s="133"/>
      <c r="P249" s="134">
        <f>SUM(P250:P252)</f>
        <v>17.892575999999998</v>
      </c>
      <c r="Q249" s="133"/>
      <c r="R249" s="134">
        <f>SUM(R250:R252)</f>
        <v>0</v>
      </c>
      <c r="S249" s="133"/>
      <c r="T249" s="135">
        <f>SUM(T250:T252)</f>
        <v>0</v>
      </c>
      <c r="AR249" s="129" t="s">
        <v>80</v>
      </c>
      <c r="AT249" s="136" t="s">
        <v>71</v>
      </c>
      <c r="AU249" s="136" t="s">
        <v>80</v>
      </c>
      <c r="AY249" s="129" t="s">
        <v>157</v>
      </c>
      <c r="BK249" s="137">
        <f>SUM(BK250:BK252)</f>
        <v>0</v>
      </c>
    </row>
    <row r="250" spans="1:65" s="2" customFormat="1" ht="44.25" customHeight="1" x14ac:dyDescent="0.2">
      <c r="A250" s="29"/>
      <c r="B250" s="140"/>
      <c r="C250" s="141" t="s">
        <v>453</v>
      </c>
      <c r="D250" s="141" t="s">
        <v>160</v>
      </c>
      <c r="E250" s="142" t="s">
        <v>1368</v>
      </c>
      <c r="F250" s="143" t="s">
        <v>1369</v>
      </c>
      <c r="G250" s="144" t="s">
        <v>186</v>
      </c>
      <c r="H250" s="145">
        <v>41.417999999999999</v>
      </c>
      <c r="I250" s="146"/>
      <c r="J250" s="146">
        <f>ROUND(I250*H250,2)</f>
        <v>0</v>
      </c>
      <c r="K250" s="143" t="s">
        <v>164</v>
      </c>
      <c r="L250" s="30"/>
      <c r="M250" s="147" t="s">
        <v>1</v>
      </c>
      <c r="N250" s="148" t="s">
        <v>37</v>
      </c>
      <c r="O250" s="149">
        <v>0.432</v>
      </c>
      <c r="P250" s="149">
        <f>O250*H250</f>
        <v>17.892575999999998</v>
      </c>
      <c r="Q250" s="149">
        <v>0</v>
      </c>
      <c r="R250" s="149">
        <f>Q250*H250</f>
        <v>0</v>
      </c>
      <c r="S250" s="149">
        <v>0</v>
      </c>
      <c r="T250" s="150">
        <f>S250*H250</f>
        <v>0</v>
      </c>
      <c r="U250" s="29"/>
      <c r="V250" s="29"/>
      <c r="W250" s="29"/>
      <c r="X250" s="29"/>
      <c r="Y250" s="29"/>
      <c r="Z250" s="29"/>
      <c r="AA250" s="29"/>
      <c r="AB250" s="29"/>
      <c r="AC250" s="29"/>
      <c r="AD250" s="29"/>
      <c r="AE250" s="29"/>
      <c r="AR250" s="151" t="s">
        <v>165</v>
      </c>
      <c r="AT250" s="151" t="s">
        <v>160</v>
      </c>
      <c r="AU250" s="151" t="s">
        <v>82</v>
      </c>
      <c r="AY250" s="17" t="s">
        <v>157</v>
      </c>
      <c r="BE250" s="152">
        <f>IF(N250="základní",J250,0)</f>
        <v>0</v>
      </c>
      <c r="BF250" s="152">
        <f>IF(N250="snížená",J250,0)</f>
        <v>0</v>
      </c>
      <c r="BG250" s="152">
        <f>IF(N250="zákl. přenesená",J250,0)</f>
        <v>0</v>
      </c>
      <c r="BH250" s="152">
        <f>IF(N250="sníž. přenesená",J250,0)</f>
        <v>0</v>
      </c>
      <c r="BI250" s="152">
        <f>IF(N250="nulová",J250,0)</f>
        <v>0</v>
      </c>
      <c r="BJ250" s="17" t="s">
        <v>80</v>
      </c>
      <c r="BK250" s="152">
        <f>ROUND(I250*H250,2)</f>
        <v>0</v>
      </c>
      <c r="BL250" s="17" t="s">
        <v>165</v>
      </c>
      <c r="BM250" s="151" t="s">
        <v>1516</v>
      </c>
    </row>
    <row r="251" spans="1:65" s="2" customFormat="1" ht="58.5" x14ac:dyDescent="0.2">
      <c r="A251" s="29"/>
      <c r="B251" s="30"/>
      <c r="C251" s="29"/>
      <c r="D251" s="153" t="s">
        <v>167</v>
      </c>
      <c r="E251" s="29"/>
      <c r="F251" s="154" t="s">
        <v>1371</v>
      </c>
      <c r="G251" s="29"/>
      <c r="H251" s="29"/>
      <c r="I251" s="29"/>
      <c r="J251" s="29"/>
      <c r="K251" s="29"/>
      <c r="L251" s="30"/>
      <c r="M251" s="155"/>
      <c r="N251" s="156"/>
      <c r="O251" s="55"/>
      <c r="P251" s="55"/>
      <c r="Q251" s="55"/>
      <c r="R251" s="55"/>
      <c r="S251" s="55"/>
      <c r="T251" s="56"/>
      <c r="U251" s="29"/>
      <c r="V251" s="29"/>
      <c r="W251" s="29"/>
      <c r="X251" s="29"/>
      <c r="Y251" s="29"/>
      <c r="Z251" s="29"/>
      <c r="AA251" s="29"/>
      <c r="AB251" s="29"/>
      <c r="AC251" s="29"/>
      <c r="AD251" s="29"/>
      <c r="AE251" s="29"/>
      <c r="AT251" s="17" t="s">
        <v>167</v>
      </c>
      <c r="AU251" s="17" t="s">
        <v>82</v>
      </c>
    </row>
    <row r="252" spans="1:65" s="14" customFormat="1" x14ac:dyDescent="0.2">
      <c r="B252" s="163"/>
      <c r="D252" s="153" t="s">
        <v>169</v>
      </c>
      <c r="E252" s="164" t="s">
        <v>1</v>
      </c>
      <c r="F252" s="165" t="s">
        <v>1517</v>
      </c>
      <c r="H252" s="166">
        <v>41.4176</v>
      </c>
      <c r="L252" s="163"/>
      <c r="M252" s="167"/>
      <c r="N252" s="168"/>
      <c r="O252" s="168"/>
      <c r="P252" s="168"/>
      <c r="Q252" s="168"/>
      <c r="R252" s="168"/>
      <c r="S252" s="168"/>
      <c r="T252" s="169"/>
      <c r="AT252" s="164" t="s">
        <v>169</v>
      </c>
      <c r="AU252" s="164" t="s">
        <v>82</v>
      </c>
      <c r="AV252" s="14" t="s">
        <v>82</v>
      </c>
      <c r="AW252" s="14" t="s">
        <v>171</v>
      </c>
      <c r="AX252" s="14" t="s">
        <v>80</v>
      </c>
      <c r="AY252" s="164" t="s">
        <v>157</v>
      </c>
    </row>
    <row r="253" spans="1:65" s="12" customFormat="1" ht="25.9" customHeight="1" x14ac:dyDescent="0.2">
      <c r="B253" s="128"/>
      <c r="D253" s="129" t="s">
        <v>71</v>
      </c>
      <c r="E253" s="130" t="s">
        <v>1373</v>
      </c>
      <c r="F253" s="130" t="s">
        <v>1374</v>
      </c>
      <c r="J253" s="131">
        <f>BK253</f>
        <v>0</v>
      </c>
      <c r="L253" s="128"/>
      <c r="M253" s="132"/>
      <c r="N253" s="133"/>
      <c r="O253" s="133"/>
      <c r="P253" s="134">
        <f>P254</f>
        <v>1.0169999999999999</v>
      </c>
      <c r="Q253" s="133"/>
      <c r="R253" s="134">
        <f>R254</f>
        <v>7.0000000000000001E-3</v>
      </c>
      <c r="S253" s="133"/>
      <c r="T253" s="135">
        <f>T254</f>
        <v>0</v>
      </c>
      <c r="AR253" s="129" t="s">
        <v>82</v>
      </c>
      <c r="AT253" s="136" t="s">
        <v>71</v>
      </c>
      <c r="AU253" s="136" t="s">
        <v>72</v>
      </c>
      <c r="AY253" s="129" t="s">
        <v>157</v>
      </c>
      <c r="BK253" s="137">
        <f>BK254</f>
        <v>0</v>
      </c>
    </row>
    <row r="254" spans="1:65" s="12" customFormat="1" ht="22.9" customHeight="1" x14ac:dyDescent="0.2">
      <c r="B254" s="128"/>
      <c r="D254" s="129" t="s">
        <v>71</v>
      </c>
      <c r="E254" s="138" t="s">
        <v>1375</v>
      </c>
      <c r="F254" s="138" t="s">
        <v>1376</v>
      </c>
      <c r="J254" s="139">
        <f>BK254</f>
        <v>0</v>
      </c>
      <c r="L254" s="128"/>
      <c r="M254" s="132"/>
      <c r="N254" s="133"/>
      <c r="O254" s="133"/>
      <c r="P254" s="134">
        <f>SUM(P255:P266)</f>
        <v>1.0169999999999999</v>
      </c>
      <c r="Q254" s="133"/>
      <c r="R254" s="134">
        <f>SUM(R255:R266)</f>
        <v>7.0000000000000001E-3</v>
      </c>
      <c r="S254" s="133"/>
      <c r="T254" s="135">
        <f>SUM(T255:T266)</f>
        <v>0</v>
      </c>
      <c r="AR254" s="129" t="s">
        <v>82</v>
      </c>
      <c r="AT254" s="136" t="s">
        <v>71</v>
      </c>
      <c r="AU254" s="136" t="s">
        <v>80</v>
      </c>
      <c r="AY254" s="129" t="s">
        <v>157</v>
      </c>
      <c r="BK254" s="137">
        <f>SUM(BK255:BK266)</f>
        <v>0</v>
      </c>
    </row>
    <row r="255" spans="1:65" s="2" customFormat="1" ht="33" customHeight="1" x14ac:dyDescent="0.2">
      <c r="A255" s="29"/>
      <c r="B255" s="140"/>
      <c r="C255" s="141" t="s">
        <v>460</v>
      </c>
      <c r="D255" s="141" t="s">
        <v>160</v>
      </c>
      <c r="E255" s="142" t="s">
        <v>1377</v>
      </c>
      <c r="F255" s="143" t="s">
        <v>1378</v>
      </c>
      <c r="G255" s="144" t="s">
        <v>195</v>
      </c>
      <c r="H255" s="145">
        <v>9</v>
      </c>
      <c r="I255" s="146"/>
      <c r="J255" s="146">
        <f>ROUND(I255*H255,2)</f>
        <v>0</v>
      </c>
      <c r="K255" s="143" t="s">
        <v>164</v>
      </c>
      <c r="L255" s="30"/>
      <c r="M255" s="147" t="s">
        <v>1</v>
      </c>
      <c r="N255" s="148" t="s">
        <v>37</v>
      </c>
      <c r="O255" s="149">
        <v>5.3999999999999999E-2</v>
      </c>
      <c r="P255" s="149">
        <f>O255*H255</f>
        <v>0.48599999999999999</v>
      </c>
      <c r="Q255" s="149">
        <v>0</v>
      </c>
      <c r="R255" s="149">
        <f>Q255*H255</f>
        <v>0</v>
      </c>
      <c r="S255" s="149">
        <v>0</v>
      </c>
      <c r="T255" s="150">
        <f>S255*H255</f>
        <v>0</v>
      </c>
      <c r="U255" s="29"/>
      <c r="V255" s="29"/>
      <c r="W255" s="29"/>
      <c r="X255" s="29"/>
      <c r="Y255" s="29"/>
      <c r="Z255" s="29"/>
      <c r="AA255" s="29"/>
      <c r="AB255" s="29"/>
      <c r="AC255" s="29"/>
      <c r="AD255" s="29"/>
      <c r="AE255" s="29"/>
      <c r="AR255" s="151" t="s">
        <v>262</v>
      </c>
      <c r="AT255" s="151" t="s">
        <v>160</v>
      </c>
      <c r="AU255" s="151" t="s">
        <v>82</v>
      </c>
      <c r="AY255" s="17" t="s">
        <v>157</v>
      </c>
      <c r="BE255" s="152">
        <f>IF(N255="základní",J255,0)</f>
        <v>0</v>
      </c>
      <c r="BF255" s="152">
        <f>IF(N255="snížená",J255,0)</f>
        <v>0</v>
      </c>
      <c r="BG255" s="152">
        <f>IF(N255="zákl. přenesená",J255,0)</f>
        <v>0</v>
      </c>
      <c r="BH255" s="152">
        <f>IF(N255="sníž. přenesená",J255,0)</f>
        <v>0</v>
      </c>
      <c r="BI255" s="152">
        <f>IF(N255="nulová",J255,0)</f>
        <v>0</v>
      </c>
      <c r="BJ255" s="17" t="s">
        <v>80</v>
      </c>
      <c r="BK255" s="152">
        <f>ROUND(I255*H255,2)</f>
        <v>0</v>
      </c>
      <c r="BL255" s="17" t="s">
        <v>262</v>
      </c>
      <c r="BM255" s="151" t="s">
        <v>1518</v>
      </c>
    </row>
    <row r="256" spans="1:65" s="2" customFormat="1" ht="29.25" x14ac:dyDescent="0.2">
      <c r="A256" s="29"/>
      <c r="B256" s="30"/>
      <c r="C256" s="29"/>
      <c r="D256" s="153" t="s">
        <v>167</v>
      </c>
      <c r="E256" s="29"/>
      <c r="F256" s="154" t="s">
        <v>1380</v>
      </c>
      <c r="G256" s="29"/>
      <c r="H256" s="29"/>
      <c r="I256" s="29"/>
      <c r="J256" s="29"/>
      <c r="K256" s="29"/>
      <c r="L256" s="30"/>
      <c r="M256" s="155"/>
      <c r="N256" s="156"/>
      <c r="O256" s="55"/>
      <c r="P256" s="55"/>
      <c r="Q256" s="55"/>
      <c r="R256" s="55"/>
      <c r="S256" s="55"/>
      <c r="T256" s="56"/>
      <c r="U256" s="29"/>
      <c r="V256" s="29"/>
      <c r="W256" s="29"/>
      <c r="X256" s="29"/>
      <c r="Y256" s="29"/>
      <c r="Z256" s="29"/>
      <c r="AA256" s="29"/>
      <c r="AB256" s="29"/>
      <c r="AC256" s="29"/>
      <c r="AD256" s="29"/>
      <c r="AE256" s="29"/>
      <c r="AT256" s="17" t="s">
        <v>167</v>
      </c>
      <c r="AU256" s="17" t="s">
        <v>82</v>
      </c>
    </row>
    <row r="257" spans="1:65" s="14" customFormat="1" x14ac:dyDescent="0.2">
      <c r="B257" s="163"/>
      <c r="D257" s="153" t="s">
        <v>169</v>
      </c>
      <c r="E257" s="164" t="s">
        <v>1</v>
      </c>
      <c r="F257" s="165" t="s">
        <v>1519</v>
      </c>
      <c r="H257" s="166">
        <v>9</v>
      </c>
      <c r="L257" s="163"/>
      <c r="M257" s="167"/>
      <c r="N257" s="168"/>
      <c r="O257" s="168"/>
      <c r="P257" s="168"/>
      <c r="Q257" s="168"/>
      <c r="R257" s="168"/>
      <c r="S257" s="168"/>
      <c r="T257" s="169"/>
      <c r="AT257" s="164" t="s">
        <v>169</v>
      </c>
      <c r="AU257" s="164" t="s">
        <v>82</v>
      </c>
      <c r="AV257" s="14" t="s">
        <v>82</v>
      </c>
      <c r="AW257" s="14" t="s">
        <v>171</v>
      </c>
      <c r="AX257" s="14" t="s">
        <v>80</v>
      </c>
      <c r="AY257" s="164" t="s">
        <v>157</v>
      </c>
    </row>
    <row r="258" spans="1:65" s="2" customFormat="1" ht="16.5" customHeight="1" x14ac:dyDescent="0.2">
      <c r="A258" s="29"/>
      <c r="B258" s="140"/>
      <c r="C258" s="177" t="s">
        <v>464</v>
      </c>
      <c r="D258" s="177" t="s">
        <v>183</v>
      </c>
      <c r="E258" s="178" t="s">
        <v>1382</v>
      </c>
      <c r="F258" s="179" t="s">
        <v>1383</v>
      </c>
      <c r="G258" s="180" t="s">
        <v>186</v>
      </c>
      <c r="H258" s="181">
        <v>3.0000000000000001E-3</v>
      </c>
      <c r="I258" s="182"/>
      <c r="J258" s="182">
        <f>ROUND(I258*H258,2)</f>
        <v>0</v>
      </c>
      <c r="K258" s="179" t="s">
        <v>164</v>
      </c>
      <c r="L258" s="183"/>
      <c r="M258" s="184" t="s">
        <v>1</v>
      </c>
      <c r="N258" s="185" t="s">
        <v>37</v>
      </c>
      <c r="O258" s="149">
        <v>0</v>
      </c>
      <c r="P258" s="149">
        <f>O258*H258</f>
        <v>0</v>
      </c>
      <c r="Q258" s="149">
        <v>1</v>
      </c>
      <c r="R258" s="149">
        <f>Q258*H258</f>
        <v>3.0000000000000001E-3</v>
      </c>
      <c r="S258" s="149">
        <v>0</v>
      </c>
      <c r="T258" s="150">
        <f>S258*H258</f>
        <v>0</v>
      </c>
      <c r="U258" s="29"/>
      <c r="V258" s="29"/>
      <c r="W258" s="29"/>
      <c r="X258" s="29"/>
      <c r="Y258" s="29"/>
      <c r="Z258" s="29"/>
      <c r="AA258" s="29"/>
      <c r="AB258" s="29"/>
      <c r="AC258" s="29"/>
      <c r="AD258" s="29"/>
      <c r="AE258" s="29"/>
      <c r="AR258" s="151" t="s">
        <v>396</v>
      </c>
      <c r="AT258" s="151" t="s">
        <v>183</v>
      </c>
      <c r="AU258" s="151" t="s">
        <v>82</v>
      </c>
      <c r="AY258" s="17" t="s">
        <v>157</v>
      </c>
      <c r="BE258" s="152">
        <f>IF(N258="základní",J258,0)</f>
        <v>0</v>
      </c>
      <c r="BF258" s="152">
        <f>IF(N258="snížená",J258,0)</f>
        <v>0</v>
      </c>
      <c r="BG258" s="152">
        <f>IF(N258="zákl. přenesená",J258,0)</f>
        <v>0</v>
      </c>
      <c r="BH258" s="152">
        <f>IF(N258="sníž. přenesená",J258,0)</f>
        <v>0</v>
      </c>
      <c r="BI258" s="152">
        <f>IF(N258="nulová",J258,0)</f>
        <v>0</v>
      </c>
      <c r="BJ258" s="17" t="s">
        <v>80</v>
      </c>
      <c r="BK258" s="152">
        <f>ROUND(I258*H258,2)</f>
        <v>0</v>
      </c>
      <c r="BL258" s="17" t="s">
        <v>262</v>
      </c>
      <c r="BM258" s="151" t="s">
        <v>1520</v>
      </c>
    </row>
    <row r="259" spans="1:65" s="2" customFormat="1" ht="19.5" x14ac:dyDescent="0.2">
      <c r="A259" s="29"/>
      <c r="B259" s="30"/>
      <c r="C259" s="29"/>
      <c r="D259" s="153" t="s">
        <v>979</v>
      </c>
      <c r="E259" s="29"/>
      <c r="F259" s="154" t="s">
        <v>1385</v>
      </c>
      <c r="G259" s="29"/>
      <c r="H259" s="29"/>
      <c r="I259" s="29"/>
      <c r="J259" s="29"/>
      <c r="K259" s="29"/>
      <c r="L259" s="30"/>
      <c r="M259" s="155"/>
      <c r="N259" s="156"/>
      <c r="O259" s="55"/>
      <c r="P259" s="55"/>
      <c r="Q259" s="55"/>
      <c r="R259" s="55"/>
      <c r="S259" s="55"/>
      <c r="T259" s="56"/>
      <c r="U259" s="29"/>
      <c r="V259" s="29"/>
      <c r="W259" s="29"/>
      <c r="X259" s="29"/>
      <c r="Y259" s="29"/>
      <c r="Z259" s="29"/>
      <c r="AA259" s="29"/>
      <c r="AB259" s="29"/>
      <c r="AC259" s="29"/>
      <c r="AD259" s="29"/>
      <c r="AE259" s="29"/>
      <c r="AT259" s="17" t="s">
        <v>979</v>
      </c>
      <c r="AU259" s="17" t="s">
        <v>82</v>
      </c>
    </row>
    <row r="260" spans="1:65" s="14" customFormat="1" x14ac:dyDescent="0.2">
      <c r="B260" s="163"/>
      <c r="D260" s="153" t="s">
        <v>169</v>
      </c>
      <c r="F260" s="165" t="s">
        <v>1521</v>
      </c>
      <c r="H260" s="166">
        <v>3.0000000000000001E-3</v>
      </c>
      <c r="L260" s="163"/>
      <c r="M260" s="167"/>
      <c r="N260" s="168"/>
      <c r="O260" s="168"/>
      <c r="P260" s="168"/>
      <c r="Q260" s="168"/>
      <c r="R260" s="168"/>
      <c r="S260" s="168"/>
      <c r="T260" s="169"/>
      <c r="AT260" s="164" t="s">
        <v>169</v>
      </c>
      <c r="AU260" s="164" t="s">
        <v>82</v>
      </c>
      <c r="AV260" s="14" t="s">
        <v>82</v>
      </c>
      <c r="AW260" s="14" t="s">
        <v>3</v>
      </c>
      <c r="AX260" s="14" t="s">
        <v>80</v>
      </c>
      <c r="AY260" s="164" t="s">
        <v>157</v>
      </c>
    </row>
    <row r="261" spans="1:65" s="2" customFormat="1" ht="36" x14ac:dyDescent="0.2">
      <c r="A261" s="29"/>
      <c r="B261" s="140"/>
      <c r="C261" s="141" t="s">
        <v>594</v>
      </c>
      <c r="D261" s="141" t="s">
        <v>160</v>
      </c>
      <c r="E261" s="142" t="s">
        <v>1387</v>
      </c>
      <c r="F261" s="143" t="s">
        <v>1388</v>
      </c>
      <c r="G261" s="144" t="s">
        <v>195</v>
      </c>
      <c r="H261" s="145">
        <v>9</v>
      </c>
      <c r="I261" s="146"/>
      <c r="J261" s="146">
        <f>ROUND(I261*H261,2)</f>
        <v>0</v>
      </c>
      <c r="K261" s="143" t="s">
        <v>164</v>
      </c>
      <c r="L261" s="30"/>
      <c r="M261" s="147" t="s">
        <v>1</v>
      </c>
      <c r="N261" s="148" t="s">
        <v>37</v>
      </c>
      <c r="O261" s="149">
        <v>5.8999999999999997E-2</v>
      </c>
      <c r="P261" s="149">
        <f>O261*H261</f>
        <v>0.53099999999999992</v>
      </c>
      <c r="Q261" s="149">
        <v>0</v>
      </c>
      <c r="R261" s="149">
        <f>Q261*H261</f>
        <v>0</v>
      </c>
      <c r="S261" s="149">
        <v>0</v>
      </c>
      <c r="T261" s="150">
        <f>S261*H261</f>
        <v>0</v>
      </c>
      <c r="U261" s="29"/>
      <c r="V261" s="29"/>
      <c r="W261" s="29"/>
      <c r="X261" s="29"/>
      <c r="Y261" s="29"/>
      <c r="Z261" s="29"/>
      <c r="AA261" s="29"/>
      <c r="AB261" s="29"/>
      <c r="AC261" s="29"/>
      <c r="AD261" s="29"/>
      <c r="AE261" s="29"/>
      <c r="AR261" s="151" t="s">
        <v>165</v>
      </c>
      <c r="AT261" s="151" t="s">
        <v>160</v>
      </c>
      <c r="AU261" s="151" t="s">
        <v>82</v>
      </c>
      <c r="AY261" s="17" t="s">
        <v>157</v>
      </c>
      <c r="BE261" s="152">
        <f>IF(N261="základní",J261,0)</f>
        <v>0</v>
      </c>
      <c r="BF261" s="152">
        <f>IF(N261="snížená",J261,0)</f>
        <v>0</v>
      </c>
      <c r="BG261" s="152">
        <f>IF(N261="zákl. přenesená",J261,0)</f>
        <v>0</v>
      </c>
      <c r="BH261" s="152">
        <f>IF(N261="sníž. přenesená",J261,0)</f>
        <v>0</v>
      </c>
      <c r="BI261" s="152">
        <f>IF(N261="nulová",J261,0)</f>
        <v>0</v>
      </c>
      <c r="BJ261" s="17" t="s">
        <v>80</v>
      </c>
      <c r="BK261" s="152">
        <f>ROUND(I261*H261,2)</f>
        <v>0</v>
      </c>
      <c r="BL261" s="17" t="s">
        <v>165</v>
      </c>
      <c r="BM261" s="151" t="s">
        <v>1522</v>
      </c>
    </row>
    <row r="262" spans="1:65" s="2" customFormat="1" ht="29.25" x14ac:dyDescent="0.2">
      <c r="A262" s="29"/>
      <c r="B262" s="30"/>
      <c r="C262" s="29"/>
      <c r="D262" s="153" t="s">
        <v>167</v>
      </c>
      <c r="E262" s="29"/>
      <c r="F262" s="154" t="s">
        <v>1380</v>
      </c>
      <c r="G262" s="29"/>
      <c r="H262" s="29"/>
      <c r="I262" s="29"/>
      <c r="J262" s="29"/>
      <c r="K262" s="29"/>
      <c r="L262" s="30"/>
      <c r="M262" s="155"/>
      <c r="N262" s="156"/>
      <c r="O262" s="55"/>
      <c r="P262" s="55"/>
      <c r="Q262" s="55"/>
      <c r="R262" s="55"/>
      <c r="S262" s="55"/>
      <c r="T262" s="56"/>
      <c r="U262" s="29"/>
      <c r="V262" s="29"/>
      <c r="W262" s="29"/>
      <c r="X262" s="29"/>
      <c r="Y262" s="29"/>
      <c r="Z262" s="29"/>
      <c r="AA262" s="29"/>
      <c r="AB262" s="29"/>
      <c r="AC262" s="29"/>
      <c r="AD262" s="29"/>
      <c r="AE262" s="29"/>
      <c r="AT262" s="17" t="s">
        <v>167</v>
      </c>
      <c r="AU262" s="17" t="s">
        <v>82</v>
      </c>
    </row>
    <row r="263" spans="1:65" s="14" customFormat="1" x14ac:dyDescent="0.2">
      <c r="B263" s="163"/>
      <c r="D263" s="153" t="s">
        <v>169</v>
      </c>
      <c r="E263" s="164" t="s">
        <v>1</v>
      </c>
      <c r="F263" s="165" t="s">
        <v>1519</v>
      </c>
      <c r="H263" s="166">
        <v>9</v>
      </c>
      <c r="L263" s="163"/>
      <c r="M263" s="167"/>
      <c r="N263" s="168"/>
      <c r="O263" s="168"/>
      <c r="P263" s="168"/>
      <c r="Q263" s="168"/>
      <c r="R263" s="168"/>
      <c r="S263" s="168"/>
      <c r="T263" s="169"/>
      <c r="AT263" s="164" t="s">
        <v>169</v>
      </c>
      <c r="AU263" s="164" t="s">
        <v>82</v>
      </c>
      <c r="AV263" s="14" t="s">
        <v>82</v>
      </c>
      <c r="AW263" s="14" t="s">
        <v>171</v>
      </c>
      <c r="AX263" s="14" t="s">
        <v>80</v>
      </c>
      <c r="AY263" s="164" t="s">
        <v>157</v>
      </c>
    </row>
    <row r="264" spans="1:65" s="2" customFormat="1" ht="16.5" customHeight="1" x14ac:dyDescent="0.2">
      <c r="A264" s="29"/>
      <c r="B264" s="140"/>
      <c r="C264" s="177" t="s">
        <v>597</v>
      </c>
      <c r="D264" s="177" t="s">
        <v>183</v>
      </c>
      <c r="E264" s="178" t="s">
        <v>1390</v>
      </c>
      <c r="F264" s="179" t="s">
        <v>1391</v>
      </c>
      <c r="G264" s="180" t="s">
        <v>186</v>
      </c>
      <c r="H264" s="181">
        <v>4.0000000000000001E-3</v>
      </c>
      <c r="I264" s="182"/>
      <c r="J264" s="182">
        <f>ROUND(I264*H264,2)</f>
        <v>0</v>
      </c>
      <c r="K264" s="179" t="s">
        <v>164</v>
      </c>
      <c r="L264" s="183"/>
      <c r="M264" s="184" t="s">
        <v>1</v>
      </c>
      <c r="N264" s="185" t="s">
        <v>37</v>
      </c>
      <c r="O264" s="149">
        <v>0</v>
      </c>
      <c r="P264" s="149">
        <f>O264*H264</f>
        <v>0</v>
      </c>
      <c r="Q264" s="149">
        <v>1</v>
      </c>
      <c r="R264" s="149">
        <f>Q264*H264</f>
        <v>4.0000000000000001E-3</v>
      </c>
      <c r="S264" s="149">
        <v>0</v>
      </c>
      <c r="T264" s="150">
        <f>S264*H264</f>
        <v>0</v>
      </c>
      <c r="U264" s="29"/>
      <c r="V264" s="29"/>
      <c r="W264" s="29"/>
      <c r="X264" s="29"/>
      <c r="Y264" s="29"/>
      <c r="Z264" s="29"/>
      <c r="AA264" s="29"/>
      <c r="AB264" s="29"/>
      <c r="AC264" s="29"/>
      <c r="AD264" s="29"/>
      <c r="AE264" s="29"/>
      <c r="AR264" s="151" t="s">
        <v>187</v>
      </c>
      <c r="AT264" s="151" t="s">
        <v>183</v>
      </c>
      <c r="AU264" s="151" t="s">
        <v>82</v>
      </c>
      <c r="AY264" s="17" t="s">
        <v>157</v>
      </c>
      <c r="BE264" s="152">
        <f>IF(N264="základní",J264,0)</f>
        <v>0</v>
      </c>
      <c r="BF264" s="152">
        <f>IF(N264="snížená",J264,0)</f>
        <v>0</v>
      </c>
      <c r="BG264" s="152">
        <f>IF(N264="zákl. přenesená",J264,0)</f>
        <v>0</v>
      </c>
      <c r="BH264" s="152">
        <f>IF(N264="sníž. přenesená",J264,0)</f>
        <v>0</v>
      </c>
      <c r="BI264" s="152">
        <f>IF(N264="nulová",J264,0)</f>
        <v>0</v>
      </c>
      <c r="BJ264" s="17" t="s">
        <v>80</v>
      </c>
      <c r="BK264" s="152">
        <f>ROUND(I264*H264,2)</f>
        <v>0</v>
      </c>
      <c r="BL264" s="17" t="s">
        <v>165</v>
      </c>
      <c r="BM264" s="151" t="s">
        <v>1523</v>
      </c>
    </row>
    <row r="265" spans="1:65" s="2" customFormat="1" ht="19.5" x14ac:dyDescent="0.2">
      <c r="A265" s="29"/>
      <c r="B265" s="30"/>
      <c r="C265" s="29"/>
      <c r="D265" s="153" t="s">
        <v>979</v>
      </c>
      <c r="E265" s="29"/>
      <c r="F265" s="154" t="s">
        <v>1393</v>
      </c>
      <c r="G265" s="29"/>
      <c r="H265" s="29"/>
      <c r="I265" s="29"/>
      <c r="J265" s="29"/>
      <c r="K265" s="29"/>
      <c r="L265" s="30"/>
      <c r="M265" s="155"/>
      <c r="N265" s="156"/>
      <c r="O265" s="55"/>
      <c r="P265" s="55"/>
      <c r="Q265" s="55"/>
      <c r="R265" s="55"/>
      <c r="S265" s="55"/>
      <c r="T265" s="56"/>
      <c r="U265" s="29"/>
      <c r="V265" s="29"/>
      <c r="W265" s="29"/>
      <c r="X265" s="29"/>
      <c r="Y265" s="29"/>
      <c r="Z265" s="29"/>
      <c r="AA265" s="29"/>
      <c r="AB265" s="29"/>
      <c r="AC265" s="29"/>
      <c r="AD265" s="29"/>
      <c r="AE265" s="29"/>
      <c r="AT265" s="17" t="s">
        <v>979</v>
      </c>
      <c r="AU265" s="17" t="s">
        <v>82</v>
      </c>
    </row>
    <row r="266" spans="1:65" s="14" customFormat="1" x14ac:dyDescent="0.2">
      <c r="B266" s="163"/>
      <c r="D266" s="153" t="s">
        <v>169</v>
      </c>
      <c r="F266" s="165" t="s">
        <v>1524</v>
      </c>
      <c r="H266" s="166">
        <v>4.0000000000000001E-3</v>
      </c>
      <c r="L266" s="163"/>
      <c r="M266" s="167"/>
      <c r="N266" s="168"/>
      <c r="O266" s="168"/>
      <c r="P266" s="168"/>
      <c r="Q266" s="168"/>
      <c r="R266" s="168"/>
      <c r="S266" s="168"/>
      <c r="T266" s="169"/>
      <c r="AT266" s="164" t="s">
        <v>169</v>
      </c>
      <c r="AU266" s="164" t="s">
        <v>82</v>
      </c>
      <c r="AV266" s="14" t="s">
        <v>82</v>
      </c>
      <c r="AW266" s="14" t="s">
        <v>3</v>
      </c>
      <c r="AX266" s="14" t="s">
        <v>80</v>
      </c>
      <c r="AY266" s="164" t="s">
        <v>157</v>
      </c>
    </row>
    <row r="267" spans="1:65" s="12" customFormat="1" ht="25.9" customHeight="1" x14ac:dyDescent="0.2">
      <c r="B267" s="128"/>
      <c r="D267" s="129" t="s">
        <v>71</v>
      </c>
      <c r="E267" s="130" t="s">
        <v>325</v>
      </c>
      <c r="F267" s="130" t="s">
        <v>326</v>
      </c>
      <c r="J267" s="131">
        <f>BK267</f>
        <v>0</v>
      </c>
      <c r="L267" s="128"/>
      <c r="M267" s="132"/>
      <c r="N267" s="133"/>
      <c r="O267" s="133"/>
      <c r="P267" s="134">
        <f>SUM(P268:P285)</f>
        <v>0</v>
      </c>
      <c r="Q267" s="133"/>
      <c r="R267" s="134">
        <f>SUM(R268:R285)</f>
        <v>0</v>
      </c>
      <c r="S267" s="133"/>
      <c r="T267" s="135">
        <f>SUM(T268:T285)</f>
        <v>0</v>
      </c>
      <c r="AR267" s="129" t="s">
        <v>165</v>
      </c>
      <c r="AT267" s="136" t="s">
        <v>71</v>
      </c>
      <c r="AU267" s="136" t="s">
        <v>72</v>
      </c>
      <c r="AY267" s="129" t="s">
        <v>157</v>
      </c>
      <c r="BK267" s="137">
        <f>SUM(BK268:BK285)</f>
        <v>0</v>
      </c>
    </row>
    <row r="268" spans="1:65" s="2" customFormat="1" ht="156.75" customHeight="1" x14ac:dyDescent="0.2">
      <c r="A268" s="29"/>
      <c r="B268" s="140"/>
      <c r="C268" s="141" t="s">
        <v>601</v>
      </c>
      <c r="D268" s="141" t="s">
        <v>160</v>
      </c>
      <c r="E268" s="142" t="s">
        <v>328</v>
      </c>
      <c r="F268" s="143" t="s">
        <v>329</v>
      </c>
      <c r="G268" s="144" t="s">
        <v>186</v>
      </c>
      <c r="H268" s="145">
        <v>57.222000000000001</v>
      </c>
      <c r="I268" s="146"/>
      <c r="J268" s="146">
        <f>ROUND(I268*H268,2)</f>
        <v>0</v>
      </c>
      <c r="K268" s="143" t="s">
        <v>330</v>
      </c>
      <c r="L268" s="30"/>
      <c r="M268" s="147" t="s">
        <v>1</v>
      </c>
      <c r="N268" s="148" t="s">
        <v>37</v>
      </c>
      <c r="O268" s="149">
        <v>0</v>
      </c>
      <c r="P268" s="149">
        <f>O268*H268</f>
        <v>0</v>
      </c>
      <c r="Q268" s="149">
        <v>0</v>
      </c>
      <c r="R268" s="149">
        <f>Q268*H268</f>
        <v>0</v>
      </c>
      <c r="S268" s="149">
        <v>0</v>
      </c>
      <c r="T268" s="150">
        <f>S268*H268</f>
        <v>0</v>
      </c>
      <c r="U268" s="29"/>
      <c r="V268" s="29"/>
      <c r="W268" s="29"/>
      <c r="X268" s="29"/>
      <c r="Y268" s="29"/>
      <c r="Z268" s="29"/>
      <c r="AA268" s="29"/>
      <c r="AB268" s="29"/>
      <c r="AC268" s="29"/>
      <c r="AD268" s="29"/>
      <c r="AE268" s="29"/>
      <c r="AR268" s="151" t="s">
        <v>331</v>
      </c>
      <c r="AT268" s="151" t="s">
        <v>160</v>
      </c>
      <c r="AU268" s="151" t="s">
        <v>80</v>
      </c>
      <c r="AY268" s="17" t="s">
        <v>157</v>
      </c>
      <c r="BE268" s="152">
        <f>IF(N268="základní",J268,0)</f>
        <v>0</v>
      </c>
      <c r="BF268" s="152">
        <f>IF(N268="snížená",J268,0)</f>
        <v>0</v>
      </c>
      <c r="BG268" s="152">
        <f>IF(N268="zákl. přenesená",J268,0)</f>
        <v>0</v>
      </c>
      <c r="BH268" s="152">
        <f>IF(N268="sníž. přenesená",J268,0)</f>
        <v>0</v>
      </c>
      <c r="BI268" s="152">
        <f>IF(N268="nulová",J268,0)</f>
        <v>0</v>
      </c>
      <c r="BJ268" s="17" t="s">
        <v>80</v>
      </c>
      <c r="BK268" s="152">
        <f>ROUND(I268*H268,2)</f>
        <v>0</v>
      </c>
      <c r="BL268" s="17" t="s">
        <v>331</v>
      </c>
      <c r="BM268" s="151" t="s">
        <v>1525</v>
      </c>
    </row>
    <row r="269" spans="1:65" s="2" customFormat="1" ht="87.75" x14ac:dyDescent="0.2">
      <c r="A269" s="29"/>
      <c r="B269" s="30"/>
      <c r="C269" s="29"/>
      <c r="D269" s="153" t="s">
        <v>167</v>
      </c>
      <c r="E269" s="29"/>
      <c r="F269" s="154" t="s">
        <v>333</v>
      </c>
      <c r="G269" s="29"/>
      <c r="H269" s="29"/>
      <c r="I269" s="29"/>
      <c r="J269" s="29"/>
      <c r="K269" s="29"/>
      <c r="L269" s="30"/>
      <c r="M269" s="155"/>
      <c r="N269" s="156"/>
      <c r="O269" s="55"/>
      <c r="P269" s="55"/>
      <c r="Q269" s="55"/>
      <c r="R269" s="55"/>
      <c r="S269" s="55"/>
      <c r="T269" s="56"/>
      <c r="U269" s="29"/>
      <c r="V269" s="29"/>
      <c r="W269" s="29"/>
      <c r="X269" s="29"/>
      <c r="Y269" s="29"/>
      <c r="Z269" s="29"/>
      <c r="AA269" s="29"/>
      <c r="AB269" s="29"/>
      <c r="AC269" s="29"/>
      <c r="AD269" s="29"/>
      <c r="AE269" s="29"/>
      <c r="AT269" s="17" t="s">
        <v>167</v>
      </c>
      <c r="AU269" s="17" t="s">
        <v>80</v>
      </c>
    </row>
    <row r="270" spans="1:65" s="13" customFormat="1" x14ac:dyDescent="0.2">
      <c r="B270" s="157"/>
      <c r="D270" s="153" t="s">
        <v>169</v>
      </c>
      <c r="E270" s="158" t="s">
        <v>1</v>
      </c>
      <c r="F270" s="159" t="s">
        <v>1396</v>
      </c>
      <c r="H270" s="158" t="s">
        <v>1</v>
      </c>
      <c r="L270" s="157"/>
      <c r="M270" s="160"/>
      <c r="N270" s="161"/>
      <c r="O270" s="161"/>
      <c r="P270" s="161"/>
      <c r="Q270" s="161"/>
      <c r="R270" s="161"/>
      <c r="S270" s="161"/>
      <c r="T270" s="162"/>
      <c r="AT270" s="158" t="s">
        <v>169</v>
      </c>
      <c r="AU270" s="158" t="s">
        <v>80</v>
      </c>
      <c r="AV270" s="13" t="s">
        <v>80</v>
      </c>
      <c r="AW270" s="13" t="s">
        <v>171</v>
      </c>
      <c r="AX270" s="13" t="s">
        <v>72</v>
      </c>
      <c r="AY270" s="158" t="s">
        <v>157</v>
      </c>
    </row>
    <row r="271" spans="1:65" s="14" customFormat="1" ht="22.5" x14ac:dyDescent="0.2">
      <c r="B271" s="163"/>
      <c r="D271" s="153" t="s">
        <v>169</v>
      </c>
      <c r="E271" s="164" t="s">
        <v>1</v>
      </c>
      <c r="F271" s="165" t="s">
        <v>1526</v>
      </c>
      <c r="H271" s="166">
        <v>57.222000000000001</v>
      </c>
      <c r="L271" s="163"/>
      <c r="M271" s="167"/>
      <c r="N271" s="168"/>
      <c r="O271" s="168"/>
      <c r="P271" s="168"/>
      <c r="Q271" s="168"/>
      <c r="R271" s="168"/>
      <c r="S271" s="168"/>
      <c r="T271" s="169"/>
      <c r="AT271" s="164" t="s">
        <v>169</v>
      </c>
      <c r="AU271" s="164" t="s">
        <v>80</v>
      </c>
      <c r="AV271" s="14" t="s">
        <v>82</v>
      </c>
      <c r="AW271" s="14" t="s">
        <v>171</v>
      </c>
      <c r="AX271" s="14" t="s">
        <v>80</v>
      </c>
      <c r="AY271" s="164" t="s">
        <v>157</v>
      </c>
    </row>
    <row r="272" spans="1:65" s="2" customFormat="1" ht="156.75" customHeight="1" x14ac:dyDescent="0.2">
      <c r="A272" s="29"/>
      <c r="B272" s="140"/>
      <c r="C272" s="141" t="s">
        <v>605</v>
      </c>
      <c r="D272" s="141" t="s">
        <v>160</v>
      </c>
      <c r="E272" s="142" t="s">
        <v>633</v>
      </c>
      <c r="F272" s="143" t="s">
        <v>940</v>
      </c>
      <c r="G272" s="144" t="s">
        <v>186</v>
      </c>
      <c r="H272" s="145">
        <v>57.222000000000001</v>
      </c>
      <c r="I272" s="146"/>
      <c r="J272" s="146">
        <f>ROUND(I272*H272,2)</f>
        <v>0</v>
      </c>
      <c r="K272" s="143" t="s">
        <v>330</v>
      </c>
      <c r="L272" s="30"/>
      <c r="M272" s="147" t="s">
        <v>1</v>
      </c>
      <c r="N272" s="148" t="s">
        <v>37</v>
      </c>
      <c r="O272" s="149">
        <v>0</v>
      </c>
      <c r="P272" s="149">
        <f>O272*H272</f>
        <v>0</v>
      </c>
      <c r="Q272" s="149">
        <v>0</v>
      </c>
      <c r="R272" s="149">
        <f>Q272*H272</f>
        <v>0</v>
      </c>
      <c r="S272" s="149">
        <v>0</v>
      </c>
      <c r="T272" s="150">
        <f>S272*H272</f>
        <v>0</v>
      </c>
      <c r="U272" s="29"/>
      <c r="V272" s="29"/>
      <c r="W272" s="29"/>
      <c r="X272" s="29"/>
      <c r="Y272" s="29"/>
      <c r="Z272" s="29"/>
      <c r="AA272" s="29"/>
      <c r="AB272" s="29"/>
      <c r="AC272" s="29"/>
      <c r="AD272" s="29"/>
      <c r="AE272" s="29"/>
      <c r="AR272" s="151" t="s">
        <v>331</v>
      </c>
      <c r="AT272" s="151" t="s">
        <v>160</v>
      </c>
      <c r="AU272" s="151" t="s">
        <v>80</v>
      </c>
      <c r="AY272" s="17" t="s">
        <v>157</v>
      </c>
      <c r="BE272" s="152">
        <f>IF(N272="základní",J272,0)</f>
        <v>0</v>
      </c>
      <c r="BF272" s="152">
        <f>IF(N272="snížená",J272,0)</f>
        <v>0</v>
      </c>
      <c r="BG272" s="152">
        <f>IF(N272="zákl. přenesená",J272,0)</f>
        <v>0</v>
      </c>
      <c r="BH272" s="152">
        <f>IF(N272="sníž. přenesená",J272,0)</f>
        <v>0</v>
      </c>
      <c r="BI272" s="152">
        <f>IF(N272="nulová",J272,0)</f>
        <v>0</v>
      </c>
      <c r="BJ272" s="17" t="s">
        <v>80</v>
      </c>
      <c r="BK272" s="152">
        <f>ROUND(I272*H272,2)</f>
        <v>0</v>
      </c>
      <c r="BL272" s="17" t="s">
        <v>331</v>
      </c>
      <c r="BM272" s="151" t="s">
        <v>1527</v>
      </c>
    </row>
    <row r="273" spans="1:65" s="2" customFormat="1" ht="87.75" x14ac:dyDescent="0.2">
      <c r="A273" s="29"/>
      <c r="B273" s="30"/>
      <c r="C273" s="29"/>
      <c r="D273" s="153" t="s">
        <v>167</v>
      </c>
      <c r="E273" s="29"/>
      <c r="F273" s="154" t="s">
        <v>333</v>
      </c>
      <c r="G273" s="29"/>
      <c r="H273" s="29"/>
      <c r="I273" s="29"/>
      <c r="J273" s="29"/>
      <c r="K273" s="29"/>
      <c r="L273" s="30"/>
      <c r="M273" s="155"/>
      <c r="N273" s="156"/>
      <c r="O273" s="55"/>
      <c r="P273" s="55"/>
      <c r="Q273" s="55"/>
      <c r="R273" s="55"/>
      <c r="S273" s="55"/>
      <c r="T273" s="56"/>
      <c r="U273" s="29"/>
      <c r="V273" s="29"/>
      <c r="W273" s="29"/>
      <c r="X273" s="29"/>
      <c r="Y273" s="29"/>
      <c r="Z273" s="29"/>
      <c r="AA273" s="29"/>
      <c r="AB273" s="29"/>
      <c r="AC273" s="29"/>
      <c r="AD273" s="29"/>
      <c r="AE273" s="29"/>
      <c r="AT273" s="17" t="s">
        <v>167</v>
      </c>
      <c r="AU273" s="17" t="s">
        <v>80</v>
      </c>
    </row>
    <row r="274" spans="1:65" s="13" customFormat="1" x14ac:dyDescent="0.2">
      <c r="B274" s="157"/>
      <c r="D274" s="153" t="s">
        <v>169</v>
      </c>
      <c r="E274" s="158" t="s">
        <v>1</v>
      </c>
      <c r="F274" s="159" t="s">
        <v>1399</v>
      </c>
      <c r="H274" s="158" t="s">
        <v>1</v>
      </c>
      <c r="L274" s="157"/>
      <c r="M274" s="160"/>
      <c r="N274" s="161"/>
      <c r="O274" s="161"/>
      <c r="P274" s="161"/>
      <c r="Q274" s="161"/>
      <c r="R274" s="161"/>
      <c r="S274" s="161"/>
      <c r="T274" s="162"/>
      <c r="AT274" s="158" t="s">
        <v>169</v>
      </c>
      <c r="AU274" s="158" t="s">
        <v>80</v>
      </c>
      <c r="AV274" s="13" t="s">
        <v>80</v>
      </c>
      <c r="AW274" s="13" t="s">
        <v>171</v>
      </c>
      <c r="AX274" s="13" t="s">
        <v>72</v>
      </c>
      <c r="AY274" s="158" t="s">
        <v>157</v>
      </c>
    </row>
    <row r="275" spans="1:65" s="14" customFormat="1" x14ac:dyDescent="0.2">
      <c r="B275" s="163"/>
      <c r="D275" s="153" t="s">
        <v>169</v>
      </c>
      <c r="E275" s="164" t="s">
        <v>1</v>
      </c>
      <c r="F275" s="165" t="s">
        <v>1528</v>
      </c>
      <c r="H275" s="166">
        <v>57.222000000000001</v>
      </c>
      <c r="L275" s="163"/>
      <c r="M275" s="167"/>
      <c r="N275" s="168"/>
      <c r="O275" s="168"/>
      <c r="P275" s="168"/>
      <c r="Q275" s="168"/>
      <c r="R275" s="168"/>
      <c r="S275" s="168"/>
      <c r="T275" s="169"/>
      <c r="AT275" s="164" t="s">
        <v>169</v>
      </c>
      <c r="AU275" s="164" t="s">
        <v>80</v>
      </c>
      <c r="AV275" s="14" t="s">
        <v>82</v>
      </c>
      <c r="AW275" s="14" t="s">
        <v>171</v>
      </c>
      <c r="AX275" s="14" t="s">
        <v>72</v>
      </c>
      <c r="AY275" s="164" t="s">
        <v>157</v>
      </c>
    </row>
    <row r="276" spans="1:65" s="15" customFormat="1" x14ac:dyDescent="0.2">
      <c r="B276" s="170"/>
      <c r="D276" s="153" t="s">
        <v>169</v>
      </c>
      <c r="E276" s="171" t="s">
        <v>1</v>
      </c>
      <c r="F276" s="172" t="s">
        <v>175</v>
      </c>
      <c r="H276" s="173">
        <v>57.222000000000001</v>
      </c>
      <c r="L276" s="170"/>
      <c r="M276" s="174"/>
      <c r="N276" s="175"/>
      <c r="O276" s="175"/>
      <c r="P276" s="175"/>
      <c r="Q276" s="175"/>
      <c r="R276" s="175"/>
      <c r="S276" s="175"/>
      <c r="T276" s="176"/>
      <c r="AT276" s="171" t="s">
        <v>169</v>
      </c>
      <c r="AU276" s="171" t="s">
        <v>80</v>
      </c>
      <c r="AV276" s="15" t="s">
        <v>165</v>
      </c>
      <c r="AW276" s="15" t="s">
        <v>171</v>
      </c>
      <c r="AX276" s="15" t="s">
        <v>80</v>
      </c>
      <c r="AY276" s="171" t="s">
        <v>157</v>
      </c>
    </row>
    <row r="277" spans="1:65" s="2" customFormat="1" ht="156.75" customHeight="1" x14ac:dyDescent="0.2">
      <c r="A277" s="29"/>
      <c r="B277" s="140"/>
      <c r="C277" s="141" t="s">
        <v>609</v>
      </c>
      <c r="D277" s="141" t="s">
        <v>160</v>
      </c>
      <c r="E277" s="142" t="s">
        <v>336</v>
      </c>
      <c r="F277" s="143" t="s">
        <v>337</v>
      </c>
      <c r="G277" s="144" t="s">
        <v>186</v>
      </c>
      <c r="H277" s="145">
        <v>114.351</v>
      </c>
      <c r="I277" s="146"/>
      <c r="J277" s="146">
        <f>ROUND(I277*H277,2)</f>
        <v>0</v>
      </c>
      <c r="K277" s="143" t="s">
        <v>330</v>
      </c>
      <c r="L277" s="30"/>
      <c r="M277" s="147" t="s">
        <v>1</v>
      </c>
      <c r="N277" s="148" t="s">
        <v>37</v>
      </c>
      <c r="O277" s="149">
        <v>0</v>
      </c>
      <c r="P277" s="149">
        <f>O277*H277</f>
        <v>0</v>
      </c>
      <c r="Q277" s="149">
        <v>0</v>
      </c>
      <c r="R277" s="149">
        <f>Q277*H277</f>
        <v>0</v>
      </c>
      <c r="S277" s="149">
        <v>0</v>
      </c>
      <c r="T277" s="150">
        <f>S277*H277</f>
        <v>0</v>
      </c>
      <c r="U277" s="29"/>
      <c r="V277" s="29"/>
      <c r="W277" s="29"/>
      <c r="X277" s="29"/>
      <c r="Y277" s="29"/>
      <c r="Z277" s="29"/>
      <c r="AA277" s="29"/>
      <c r="AB277" s="29"/>
      <c r="AC277" s="29"/>
      <c r="AD277" s="29"/>
      <c r="AE277" s="29"/>
      <c r="AR277" s="151" t="s">
        <v>331</v>
      </c>
      <c r="AT277" s="151" t="s">
        <v>160</v>
      </c>
      <c r="AU277" s="151" t="s">
        <v>80</v>
      </c>
      <c r="AY277" s="17" t="s">
        <v>157</v>
      </c>
      <c r="BE277" s="152">
        <f>IF(N277="základní",J277,0)</f>
        <v>0</v>
      </c>
      <c r="BF277" s="152">
        <f>IF(N277="snížená",J277,0)</f>
        <v>0</v>
      </c>
      <c r="BG277" s="152">
        <f>IF(N277="zákl. přenesená",J277,0)</f>
        <v>0</v>
      </c>
      <c r="BH277" s="152">
        <f>IF(N277="sníž. přenesená",J277,0)</f>
        <v>0</v>
      </c>
      <c r="BI277" s="152">
        <f>IF(N277="nulová",J277,0)</f>
        <v>0</v>
      </c>
      <c r="BJ277" s="17" t="s">
        <v>80</v>
      </c>
      <c r="BK277" s="152">
        <f>ROUND(I277*H277,2)</f>
        <v>0</v>
      </c>
      <c r="BL277" s="17" t="s">
        <v>331</v>
      </c>
      <c r="BM277" s="151" t="s">
        <v>1529</v>
      </c>
    </row>
    <row r="278" spans="1:65" s="2" customFormat="1" ht="87.75" x14ac:dyDescent="0.2">
      <c r="A278" s="29"/>
      <c r="B278" s="30"/>
      <c r="C278" s="29"/>
      <c r="D278" s="153" t="s">
        <v>167</v>
      </c>
      <c r="E278" s="29"/>
      <c r="F278" s="154" t="s">
        <v>333</v>
      </c>
      <c r="G278" s="29"/>
      <c r="H278" s="29"/>
      <c r="I278" s="29"/>
      <c r="J278" s="29"/>
      <c r="K278" s="29"/>
      <c r="L278" s="30"/>
      <c r="M278" s="155"/>
      <c r="N278" s="156"/>
      <c r="O278" s="55"/>
      <c r="P278" s="55"/>
      <c r="Q278" s="55"/>
      <c r="R278" s="55"/>
      <c r="S278" s="55"/>
      <c r="T278" s="56"/>
      <c r="U278" s="29"/>
      <c r="V278" s="29"/>
      <c r="W278" s="29"/>
      <c r="X278" s="29"/>
      <c r="Y278" s="29"/>
      <c r="Z278" s="29"/>
      <c r="AA278" s="29"/>
      <c r="AB278" s="29"/>
      <c r="AC278" s="29"/>
      <c r="AD278" s="29"/>
      <c r="AE278" s="29"/>
      <c r="AT278" s="17" t="s">
        <v>167</v>
      </c>
      <c r="AU278" s="17" t="s">
        <v>80</v>
      </c>
    </row>
    <row r="279" spans="1:65" s="14" customFormat="1" x14ac:dyDescent="0.2">
      <c r="B279" s="163"/>
      <c r="D279" s="153" t="s">
        <v>169</v>
      </c>
      <c r="E279" s="164" t="s">
        <v>1</v>
      </c>
      <c r="F279" s="165" t="s">
        <v>1530</v>
      </c>
      <c r="H279" s="166">
        <v>114.351</v>
      </c>
      <c r="L279" s="163"/>
      <c r="M279" s="167"/>
      <c r="N279" s="168"/>
      <c r="O279" s="168"/>
      <c r="P279" s="168"/>
      <c r="Q279" s="168"/>
      <c r="R279" s="168"/>
      <c r="S279" s="168"/>
      <c r="T279" s="169"/>
      <c r="AT279" s="164" t="s">
        <v>169</v>
      </c>
      <c r="AU279" s="164" t="s">
        <v>80</v>
      </c>
      <c r="AV279" s="14" t="s">
        <v>82</v>
      </c>
      <c r="AW279" s="14" t="s">
        <v>171</v>
      </c>
      <c r="AX279" s="14" t="s">
        <v>80</v>
      </c>
      <c r="AY279" s="164" t="s">
        <v>157</v>
      </c>
    </row>
    <row r="280" spans="1:65" s="2" customFormat="1" ht="84" x14ac:dyDescent="0.2">
      <c r="A280" s="29"/>
      <c r="B280" s="140"/>
      <c r="C280" s="141" t="s">
        <v>613</v>
      </c>
      <c r="D280" s="141" t="s">
        <v>160</v>
      </c>
      <c r="E280" s="142" t="s">
        <v>391</v>
      </c>
      <c r="F280" s="143" t="s">
        <v>392</v>
      </c>
      <c r="G280" s="144" t="s">
        <v>236</v>
      </c>
      <c r="H280" s="145">
        <v>1</v>
      </c>
      <c r="I280" s="146"/>
      <c r="J280" s="146">
        <f>ROUND(I280*H280,2)</f>
        <v>0</v>
      </c>
      <c r="K280" s="143" t="s">
        <v>330</v>
      </c>
      <c r="L280" s="30"/>
      <c r="M280" s="147" t="s">
        <v>1</v>
      </c>
      <c r="N280" s="148" t="s">
        <v>37</v>
      </c>
      <c r="O280" s="149">
        <v>0</v>
      </c>
      <c r="P280" s="149">
        <f>O280*H280</f>
        <v>0</v>
      </c>
      <c r="Q280" s="149">
        <v>0</v>
      </c>
      <c r="R280" s="149">
        <f>Q280*H280</f>
        <v>0</v>
      </c>
      <c r="S280" s="149">
        <v>0</v>
      </c>
      <c r="T280" s="150">
        <f>S280*H280</f>
        <v>0</v>
      </c>
      <c r="U280" s="29"/>
      <c r="V280" s="29"/>
      <c r="W280" s="29"/>
      <c r="X280" s="29"/>
      <c r="Y280" s="29"/>
      <c r="Z280" s="29"/>
      <c r="AA280" s="29"/>
      <c r="AB280" s="29"/>
      <c r="AC280" s="29"/>
      <c r="AD280" s="29"/>
      <c r="AE280" s="29"/>
      <c r="AR280" s="151" t="s">
        <v>331</v>
      </c>
      <c r="AT280" s="151" t="s">
        <v>160</v>
      </c>
      <c r="AU280" s="151" t="s">
        <v>80</v>
      </c>
      <c r="AY280" s="17" t="s">
        <v>157</v>
      </c>
      <c r="BE280" s="152">
        <f>IF(N280="základní",J280,0)</f>
        <v>0</v>
      </c>
      <c r="BF280" s="152">
        <f>IF(N280="snížená",J280,0)</f>
        <v>0</v>
      </c>
      <c r="BG280" s="152">
        <f>IF(N280="zákl. přenesená",J280,0)</f>
        <v>0</v>
      </c>
      <c r="BH280" s="152">
        <f>IF(N280="sníž. přenesená",J280,0)</f>
        <v>0</v>
      </c>
      <c r="BI280" s="152">
        <f>IF(N280="nulová",J280,0)</f>
        <v>0</v>
      </c>
      <c r="BJ280" s="17" t="s">
        <v>80</v>
      </c>
      <c r="BK280" s="152">
        <f>ROUND(I280*H280,2)</f>
        <v>0</v>
      </c>
      <c r="BL280" s="17" t="s">
        <v>331</v>
      </c>
      <c r="BM280" s="151" t="s">
        <v>1531</v>
      </c>
    </row>
    <row r="281" spans="1:65" s="2" customFormat="1" ht="48.75" x14ac:dyDescent="0.2">
      <c r="A281" s="29"/>
      <c r="B281" s="30"/>
      <c r="C281" s="29"/>
      <c r="D281" s="153" t="s">
        <v>167</v>
      </c>
      <c r="E281" s="29"/>
      <c r="F281" s="154" t="s">
        <v>394</v>
      </c>
      <c r="G281" s="29"/>
      <c r="H281" s="29"/>
      <c r="I281" s="29"/>
      <c r="J281" s="29"/>
      <c r="K281" s="29"/>
      <c r="L281" s="30"/>
      <c r="M281" s="155"/>
      <c r="N281" s="156"/>
      <c r="O281" s="55"/>
      <c r="P281" s="55"/>
      <c r="Q281" s="55"/>
      <c r="R281" s="55"/>
      <c r="S281" s="55"/>
      <c r="T281" s="56"/>
      <c r="U281" s="29"/>
      <c r="V281" s="29"/>
      <c r="W281" s="29"/>
      <c r="X281" s="29"/>
      <c r="Y281" s="29"/>
      <c r="Z281" s="29"/>
      <c r="AA281" s="29"/>
      <c r="AB281" s="29"/>
      <c r="AC281" s="29"/>
      <c r="AD281" s="29"/>
      <c r="AE281" s="29"/>
      <c r="AT281" s="17" t="s">
        <v>167</v>
      </c>
      <c r="AU281" s="17" t="s">
        <v>80</v>
      </c>
    </row>
    <row r="282" spans="1:65" s="2" customFormat="1" ht="90" customHeight="1" x14ac:dyDescent="0.2">
      <c r="A282" s="29"/>
      <c r="B282" s="140"/>
      <c r="C282" s="141" t="s">
        <v>617</v>
      </c>
      <c r="D282" s="141" t="s">
        <v>160</v>
      </c>
      <c r="E282" s="142" t="s">
        <v>679</v>
      </c>
      <c r="F282" s="143" t="s">
        <v>1404</v>
      </c>
      <c r="G282" s="144" t="s">
        <v>186</v>
      </c>
      <c r="H282" s="145">
        <v>57.222000000000001</v>
      </c>
      <c r="I282" s="146"/>
      <c r="J282" s="146">
        <f>ROUND(I282*H282,2)</f>
        <v>0</v>
      </c>
      <c r="K282" s="143" t="s">
        <v>330</v>
      </c>
      <c r="L282" s="30"/>
      <c r="M282" s="147" t="s">
        <v>1</v>
      </c>
      <c r="N282" s="148" t="s">
        <v>37</v>
      </c>
      <c r="O282" s="149">
        <v>0</v>
      </c>
      <c r="P282" s="149">
        <f>O282*H282</f>
        <v>0</v>
      </c>
      <c r="Q282" s="149">
        <v>0</v>
      </c>
      <c r="R282" s="149">
        <f>Q282*H282</f>
        <v>0</v>
      </c>
      <c r="S282" s="149">
        <v>0</v>
      </c>
      <c r="T282" s="150">
        <f>S282*H282</f>
        <v>0</v>
      </c>
      <c r="U282" s="29"/>
      <c r="V282" s="29"/>
      <c r="W282" s="29"/>
      <c r="X282" s="29"/>
      <c r="Y282" s="29"/>
      <c r="Z282" s="29"/>
      <c r="AA282" s="29"/>
      <c r="AB282" s="29"/>
      <c r="AC282" s="29"/>
      <c r="AD282" s="29"/>
      <c r="AE282" s="29"/>
      <c r="AR282" s="151" t="s">
        <v>331</v>
      </c>
      <c r="AT282" s="151" t="s">
        <v>160</v>
      </c>
      <c r="AU282" s="151" t="s">
        <v>80</v>
      </c>
      <c r="AY282" s="17" t="s">
        <v>157</v>
      </c>
      <c r="BE282" s="152">
        <f>IF(N282="základní",J282,0)</f>
        <v>0</v>
      </c>
      <c r="BF282" s="152">
        <f>IF(N282="snížená",J282,0)</f>
        <v>0</v>
      </c>
      <c r="BG282" s="152">
        <f>IF(N282="zákl. přenesená",J282,0)</f>
        <v>0</v>
      </c>
      <c r="BH282" s="152">
        <f>IF(N282="sníž. přenesená",J282,0)</f>
        <v>0</v>
      </c>
      <c r="BI282" s="152">
        <f>IF(N282="nulová",J282,0)</f>
        <v>0</v>
      </c>
      <c r="BJ282" s="17" t="s">
        <v>80</v>
      </c>
      <c r="BK282" s="152">
        <f>ROUND(I282*H282,2)</f>
        <v>0</v>
      </c>
      <c r="BL282" s="17" t="s">
        <v>331</v>
      </c>
      <c r="BM282" s="151" t="s">
        <v>1532</v>
      </c>
    </row>
    <row r="283" spans="1:65" s="2" customFormat="1" ht="58.5" x14ac:dyDescent="0.2">
      <c r="A283" s="29"/>
      <c r="B283" s="30"/>
      <c r="C283" s="29"/>
      <c r="D283" s="153" t="s">
        <v>167</v>
      </c>
      <c r="E283" s="29"/>
      <c r="F283" s="154" t="s">
        <v>405</v>
      </c>
      <c r="G283" s="29"/>
      <c r="H283" s="29"/>
      <c r="I283" s="29"/>
      <c r="J283" s="29"/>
      <c r="K283" s="29"/>
      <c r="L283" s="30"/>
      <c r="M283" s="155"/>
      <c r="N283" s="156"/>
      <c r="O283" s="55"/>
      <c r="P283" s="55"/>
      <c r="Q283" s="55"/>
      <c r="R283" s="55"/>
      <c r="S283" s="55"/>
      <c r="T283" s="56"/>
      <c r="U283" s="29"/>
      <c r="V283" s="29"/>
      <c r="W283" s="29"/>
      <c r="X283" s="29"/>
      <c r="Y283" s="29"/>
      <c r="Z283" s="29"/>
      <c r="AA283" s="29"/>
      <c r="AB283" s="29"/>
      <c r="AC283" s="29"/>
      <c r="AD283" s="29"/>
      <c r="AE283" s="29"/>
      <c r="AT283" s="17" t="s">
        <v>167</v>
      </c>
      <c r="AU283" s="17" t="s">
        <v>80</v>
      </c>
    </row>
    <row r="284" spans="1:65" s="13" customFormat="1" x14ac:dyDescent="0.2">
      <c r="B284" s="157"/>
      <c r="D284" s="153" t="s">
        <v>169</v>
      </c>
      <c r="E284" s="158" t="s">
        <v>1</v>
      </c>
      <c r="F284" s="159" t="s">
        <v>1406</v>
      </c>
      <c r="H284" s="158" t="s">
        <v>1</v>
      </c>
      <c r="L284" s="157"/>
      <c r="M284" s="160"/>
      <c r="N284" s="161"/>
      <c r="O284" s="161"/>
      <c r="P284" s="161"/>
      <c r="Q284" s="161"/>
      <c r="R284" s="161"/>
      <c r="S284" s="161"/>
      <c r="T284" s="162"/>
      <c r="AT284" s="158" t="s">
        <v>169</v>
      </c>
      <c r="AU284" s="158" t="s">
        <v>80</v>
      </c>
      <c r="AV284" s="13" t="s">
        <v>80</v>
      </c>
      <c r="AW284" s="13" t="s">
        <v>171</v>
      </c>
      <c r="AX284" s="13" t="s">
        <v>72</v>
      </c>
      <c r="AY284" s="158" t="s">
        <v>157</v>
      </c>
    </row>
    <row r="285" spans="1:65" s="14" customFormat="1" ht="22.5" x14ac:dyDescent="0.2">
      <c r="B285" s="163"/>
      <c r="D285" s="153" t="s">
        <v>169</v>
      </c>
      <c r="E285" s="164" t="s">
        <v>1</v>
      </c>
      <c r="F285" s="165" t="s">
        <v>1533</v>
      </c>
      <c r="H285" s="166">
        <v>57.222000000000001</v>
      </c>
      <c r="L285" s="163"/>
      <c r="M285" s="167"/>
      <c r="N285" s="168"/>
      <c r="O285" s="168"/>
      <c r="P285" s="168"/>
      <c r="Q285" s="168"/>
      <c r="R285" s="168"/>
      <c r="S285" s="168"/>
      <c r="T285" s="169"/>
      <c r="AT285" s="164" t="s">
        <v>169</v>
      </c>
      <c r="AU285" s="164" t="s">
        <v>80</v>
      </c>
      <c r="AV285" s="14" t="s">
        <v>82</v>
      </c>
      <c r="AW285" s="14" t="s">
        <v>171</v>
      </c>
      <c r="AX285" s="14" t="s">
        <v>80</v>
      </c>
      <c r="AY285" s="164" t="s">
        <v>157</v>
      </c>
    </row>
    <row r="286" spans="1:65" s="12" customFormat="1" ht="25.9" customHeight="1" x14ac:dyDescent="0.2">
      <c r="B286" s="128"/>
      <c r="D286" s="129" t="s">
        <v>71</v>
      </c>
      <c r="E286" s="130" t="s">
        <v>411</v>
      </c>
      <c r="F286" s="130" t="s">
        <v>412</v>
      </c>
      <c r="J286" s="131">
        <f>BK286</f>
        <v>0</v>
      </c>
      <c r="L286" s="128"/>
      <c r="M286" s="132"/>
      <c r="N286" s="133"/>
      <c r="O286" s="133"/>
      <c r="P286" s="134">
        <f>P287+P295+P297</f>
        <v>0</v>
      </c>
      <c r="Q286" s="133"/>
      <c r="R286" s="134">
        <f>R287+R295+R297</f>
        <v>0</v>
      </c>
      <c r="S286" s="133"/>
      <c r="T286" s="135">
        <f>T287+T295+T297</f>
        <v>0</v>
      </c>
      <c r="AR286" s="129" t="s">
        <v>158</v>
      </c>
      <c r="AT286" s="136" t="s">
        <v>71</v>
      </c>
      <c r="AU286" s="136" t="s">
        <v>72</v>
      </c>
      <c r="AY286" s="129" t="s">
        <v>157</v>
      </c>
      <c r="BK286" s="137">
        <f>BK287+BK295+BK297</f>
        <v>0</v>
      </c>
    </row>
    <row r="287" spans="1:65" s="12" customFormat="1" ht="22.9" customHeight="1" x14ac:dyDescent="0.2">
      <c r="B287" s="128"/>
      <c r="D287" s="129" t="s">
        <v>71</v>
      </c>
      <c r="E287" s="138" t="s">
        <v>1135</v>
      </c>
      <c r="F287" s="138" t="s">
        <v>1136</v>
      </c>
      <c r="J287" s="139">
        <f>BK287</f>
        <v>0</v>
      </c>
      <c r="L287" s="128"/>
      <c r="M287" s="132"/>
      <c r="N287" s="133"/>
      <c r="O287" s="133"/>
      <c r="P287" s="134">
        <f>SUM(P288:P294)</f>
        <v>0</v>
      </c>
      <c r="Q287" s="133"/>
      <c r="R287" s="134">
        <f>SUM(R288:R294)</f>
        <v>0</v>
      </c>
      <c r="S287" s="133"/>
      <c r="T287" s="135">
        <f>SUM(T288:T294)</f>
        <v>0</v>
      </c>
      <c r="AR287" s="129" t="s">
        <v>158</v>
      </c>
      <c r="AT287" s="136" t="s">
        <v>71</v>
      </c>
      <c r="AU287" s="136" t="s">
        <v>80</v>
      </c>
      <c r="AY287" s="129" t="s">
        <v>157</v>
      </c>
      <c r="BK287" s="137">
        <f>SUM(BK288:BK294)</f>
        <v>0</v>
      </c>
    </row>
    <row r="288" spans="1:65" s="2" customFormat="1" ht="16.5" customHeight="1" x14ac:dyDescent="0.2">
      <c r="A288" s="29"/>
      <c r="B288" s="140"/>
      <c r="C288" s="141" t="s">
        <v>622</v>
      </c>
      <c r="D288" s="141" t="s">
        <v>160</v>
      </c>
      <c r="E288" s="142" t="s">
        <v>1407</v>
      </c>
      <c r="F288" s="143" t="s">
        <v>1408</v>
      </c>
      <c r="G288" s="144" t="s">
        <v>1409</v>
      </c>
      <c r="H288" s="145">
        <v>1</v>
      </c>
      <c r="I288" s="146"/>
      <c r="J288" s="146">
        <f>ROUND(I288*H288,2)</f>
        <v>0</v>
      </c>
      <c r="K288" s="143" t="s">
        <v>201</v>
      </c>
      <c r="L288" s="30"/>
      <c r="M288" s="147" t="s">
        <v>1</v>
      </c>
      <c r="N288" s="148" t="s">
        <v>37</v>
      </c>
      <c r="O288" s="149">
        <v>0</v>
      </c>
      <c r="P288" s="149">
        <f>O288*H288</f>
        <v>0</v>
      </c>
      <c r="Q288" s="149">
        <v>0</v>
      </c>
      <c r="R288" s="149">
        <f>Q288*H288</f>
        <v>0</v>
      </c>
      <c r="S288" s="149">
        <v>0</v>
      </c>
      <c r="T288" s="150">
        <f>S288*H288</f>
        <v>0</v>
      </c>
      <c r="U288" s="29"/>
      <c r="V288" s="29"/>
      <c r="W288" s="29"/>
      <c r="X288" s="29"/>
      <c r="Y288" s="29"/>
      <c r="Z288" s="29"/>
      <c r="AA288" s="29"/>
      <c r="AB288" s="29"/>
      <c r="AC288" s="29"/>
      <c r="AD288" s="29"/>
      <c r="AE288" s="29"/>
      <c r="AR288" s="151" t="s">
        <v>1140</v>
      </c>
      <c r="AT288" s="151" t="s">
        <v>160</v>
      </c>
      <c r="AU288" s="151" t="s">
        <v>82</v>
      </c>
      <c r="AY288" s="17" t="s">
        <v>157</v>
      </c>
      <c r="BE288" s="152">
        <f>IF(N288="základní",J288,0)</f>
        <v>0</v>
      </c>
      <c r="BF288" s="152">
        <f>IF(N288="snížená",J288,0)</f>
        <v>0</v>
      </c>
      <c r="BG288" s="152">
        <f>IF(N288="zákl. přenesená",J288,0)</f>
        <v>0</v>
      </c>
      <c r="BH288" s="152">
        <f>IF(N288="sníž. přenesená",J288,0)</f>
        <v>0</v>
      </c>
      <c r="BI288" s="152">
        <f>IF(N288="nulová",J288,0)</f>
        <v>0</v>
      </c>
      <c r="BJ288" s="17" t="s">
        <v>80</v>
      </c>
      <c r="BK288" s="152">
        <f>ROUND(I288*H288,2)</f>
        <v>0</v>
      </c>
      <c r="BL288" s="17" t="s">
        <v>1140</v>
      </c>
      <c r="BM288" s="151" t="s">
        <v>1534</v>
      </c>
    </row>
    <row r="289" spans="1:65" s="2" customFormat="1" ht="29.25" x14ac:dyDescent="0.2">
      <c r="A289" s="29"/>
      <c r="B289" s="30"/>
      <c r="C289" s="29"/>
      <c r="D289" s="153" t="s">
        <v>167</v>
      </c>
      <c r="E289" s="29"/>
      <c r="F289" s="154" t="s">
        <v>1142</v>
      </c>
      <c r="G289" s="29"/>
      <c r="H289" s="29"/>
      <c r="I289" s="29"/>
      <c r="J289" s="29"/>
      <c r="K289" s="29"/>
      <c r="L289" s="30"/>
      <c r="M289" s="155"/>
      <c r="N289" s="156"/>
      <c r="O289" s="55"/>
      <c r="P289" s="55"/>
      <c r="Q289" s="55"/>
      <c r="R289" s="55"/>
      <c r="S289" s="55"/>
      <c r="T289" s="56"/>
      <c r="U289" s="29"/>
      <c r="V289" s="29"/>
      <c r="W289" s="29"/>
      <c r="X289" s="29"/>
      <c r="Y289" s="29"/>
      <c r="Z289" s="29"/>
      <c r="AA289" s="29"/>
      <c r="AB289" s="29"/>
      <c r="AC289" s="29"/>
      <c r="AD289" s="29"/>
      <c r="AE289" s="29"/>
      <c r="AT289" s="17" t="s">
        <v>167</v>
      </c>
      <c r="AU289" s="17" t="s">
        <v>82</v>
      </c>
    </row>
    <row r="290" spans="1:65" s="2" customFormat="1" ht="16.5" customHeight="1" x14ac:dyDescent="0.2">
      <c r="A290" s="29"/>
      <c r="B290" s="140"/>
      <c r="C290" s="141" t="s">
        <v>626</v>
      </c>
      <c r="D290" s="141" t="s">
        <v>160</v>
      </c>
      <c r="E290" s="142" t="s">
        <v>1411</v>
      </c>
      <c r="F290" s="143" t="s">
        <v>1412</v>
      </c>
      <c r="G290" s="144" t="s">
        <v>1409</v>
      </c>
      <c r="H290" s="145">
        <v>1</v>
      </c>
      <c r="I290" s="146"/>
      <c r="J290" s="146">
        <f>ROUND(I290*H290,2)</f>
        <v>0</v>
      </c>
      <c r="K290" s="143" t="s">
        <v>201</v>
      </c>
      <c r="L290" s="30"/>
      <c r="M290" s="147" t="s">
        <v>1</v>
      </c>
      <c r="N290" s="148" t="s">
        <v>37</v>
      </c>
      <c r="O290" s="149">
        <v>0</v>
      </c>
      <c r="P290" s="149">
        <f>O290*H290</f>
        <v>0</v>
      </c>
      <c r="Q290" s="149">
        <v>0</v>
      </c>
      <c r="R290" s="149">
        <f>Q290*H290</f>
        <v>0</v>
      </c>
      <c r="S290" s="149">
        <v>0</v>
      </c>
      <c r="T290" s="150">
        <f>S290*H290</f>
        <v>0</v>
      </c>
      <c r="U290" s="29"/>
      <c r="V290" s="29"/>
      <c r="W290" s="29"/>
      <c r="X290" s="29"/>
      <c r="Y290" s="29"/>
      <c r="Z290" s="29"/>
      <c r="AA290" s="29"/>
      <c r="AB290" s="29"/>
      <c r="AC290" s="29"/>
      <c r="AD290" s="29"/>
      <c r="AE290" s="29"/>
      <c r="AR290" s="151" t="s">
        <v>1140</v>
      </c>
      <c r="AT290" s="151" t="s">
        <v>160</v>
      </c>
      <c r="AU290" s="151" t="s">
        <v>82</v>
      </c>
      <c r="AY290" s="17" t="s">
        <v>157</v>
      </c>
      <c r="BE290" s="152">
        <f>IF(N290="základní",J290,0)</f>
        <v>0</v>
      </c>
      <c r="BF290" s="152">
        <f>IF(N290="snížená",J290,0)</f>
        <v>0</v>
      </c>
      <c r="BG290" s="152">
        <f>IF(N290="zákl. přenesená",J290,0)</f>
        <v>0</v>
      </c>
      <c r="BH290" s="152">
        <f>IF(N290="sníž. přenesená",J290,0)</f>
        <v>0</v>
      </c>
      <c r="BI290" s="152">
        <f>IF(N290="nulová",J290,0)</f>
        <v>0</v>
      </c>
      <c r="BJ290" s="17" t="s">
        <v>80</v>
      </c>
      <c r="BK290" s="152">
        <f>ROUND(I290*H290,2)</f>
        <v>0</v>
      </c>
      <c r="BL290" s="17" t="s">
        <v>1140</v>
      </c>
      <c r="BM290" s="151" t="s">
        <v>1535</v>
      </c>
    </row>
    <row r="291" spans="1:65" s="2" customFormat="1" ht="29.25" x14ac:dyDescent="0.2">
      <c r="A291" s="29"/>
      <c r="B291" s="30"/>
      <c r="C291" s="29"/>
      <c r="D291" s="153" t="s">
        <v>167</v>
      </c>
      <c r="E291" s="29"/>
      <c r="F291" s="154" t="s">
        <v>1142</v>
      </c>
      <c r="G291" s="29"/>
      <c r="H291" s="29"/>
      <c r="I291" s="29"/>
      <c r="J291" s="29"/>
      <c r="K291" s="29"/>
      <c r="L291" s="30"/>
      <c r="M291" s="155"/>
      <c r="N291" s="156"/>
      <c r="O291" s="55"/>
      <c r="P291" s="55"/>
      <c r="Q291" s="55"/>
      <c r="R291" s="55"/>
      <c r="S291" s="55"/>
      <c r="T291" s="56"/>
      <c r="U291" s="29"/>
      <c r="V291" s="29"/>
      <c r="W291" s="29"/>
      <c r="X291" s="29"/>
      <c r="Y291" s="29"/>
      <c r="Z291" s="29"/>
      <c r="AA291" s="29"/>
      <c r="AB291" s="29"/>
      <c r="AC291" s="29"/>
      <c r="AD291" s="29"/>
      <c r="AE291" s="29"/>
      <c r="AT291" s="17" t="s">
        <v>167</v>
      </c>
      <c r="AU291" s="17" t="s">
        <v>82</v>
      </c>
    </row>
    <row r="292" spans="1:65" s="2" customFormat="1" ht="16.5" customHeight="1" x14ac:dyDescent="0.2">
      <c r="A292" s="29"/>
      <c r="B292" s="140"/>
      <c r="C292" s="141" t="s">
        <v>629</v>
      </c>
      <c r="D292" s="141" t="s">
        <v>160</v>
      </c>
      <c r="E292" s="142" t="s">
        <v>1414</v>
      </c>
      <c r="F292" s="143" t="s">
        <v>1415</v>
      </c>
      <c r="G292" s="144" t="s">
        <v>1409</v>
      </c>
      <c r="H292" s="145">
        <v>1</v>
      </c>
      <c r="I292" s="146"/>
      <c r="J292" s="146">
        <f>ROUND(I292*H292,2)</f>
        <v>0</v>
      </c>
      <c r="K292" s="143" t="s">
        <v>201</v>
      </c>
      <c r="L292" s="30"/>
      <c r="M292" s="147" t="s">
        <v>1</v>
      </c>
      <c r="N292" s="148" t="s">
        <v>37</v>
      </c>
      <c r="O292" s="149">
        <v>0</v>
      </c>
      <c r="P292" s="149">
        <f>O292*H292</f>
        <v>0</v>
      </c>
      <c r="Q292" s="149">
        <v>0</v>
      </c>
      <c r="R292" s="149">
        <f>Q292*H292</f>
        <v>0</v>
      </c>
      <c r="S292" s="149">
        <v>0</v>
      </c>
      <c r="T292" s="150">
        <f>S292*H292</f>
        <v>0</v>
      </c>
      <c r="U292" s="29"/>
      <c r="V292" s="29"/>
      <c r="W292" s="29"/>
      <c r="X292" s="29"/>
      <c r="Y292" s="29"/>
      <c r="Z292" s="29"/>
      <c r="AA292" s="29"/>
      <c r="AB292" s="29"/>
      <c r="AC292" s="29"/>
      <c r="AD292" s="29"/>
      <c r="AE292" s="29"/>
      <c r="AR292" s="151" t="s">
        <v>1140</v>
      </c>
      <c r="AT292" s="151" t="s">
        <v>160</v>
      </c>
      <c r="AU292" s="151" t="s">
        <v>82</v>
      </c>
      <c r="AY292" s="17" t="s">
        <v>157</v>
      </c>
      <c r="BE292" s="152">
        <f>IF(N292="základní",J292,0)</f>
        <v>0</v>
      </c>
      <c r="BF292" s="152">
        <f>IF(N292="snížená",J292,0)</f>
        <v>0</v>
      </c>
      <c r="BG292" s="152">
        <f>IF(N292="zákl. přenesená",J292,0)</f>
        <v>0</v>
      </c>
      <c r="BH292" s="152">
        <f>IF(N292="sníž. přenesená",J292,0)</f>
        <v>0</v>
      </c>
      <c r="BI292" s="152">
        <f>IF(N292="nulová",J292,0)</f>
        <v>0</v>
      </c>
      <c r="BJ292" s="17" t="s">
        <v>80</v>
      </c>
      <c r="BK292" s="152">
        <f>ROUND(I292*H292,2)</f>
        <v>0</v>
      </c>
      <c r="BL292" s="17" t="s">
        <v>1140</v>
      </c>
      <c r="BM292" s="151" t="s">
        <v>1536</v>
      </c>
    </row>
    <row r="293" spans="1:65" s="2" customFormat="1" ht="29.25" x14ac:dyDescent="0.2">
      <c r="A293" s="29"/>
      <c r="B293" s="30"/>
      <c r="C293" s="29"/>
      <c r="D293" s="153" t="s">
        <v>167</v>
      </c>
      <c r="E293" s="29"/>
      <c r="F293" s="154" t="s">
        <v>1142</v>
      </c>
      <c r="G293" s="29"/>
      <c r="H293" s="29"/>
      <c r="I293" s="29"/>
      <c r="J293" s="29"/>
      <c r="K293" s="29"/>
      <c r="L293" s="30"/>
      <c r="M293" s="155"/>
      <c r="N293" s="156"/>
      <c r="O293" s="55"/>
      <c r="P293" s="55"/>
      <c r="Q293" s="55"/>
      <c r="R293" s="55"/>
      <c r="S293" s="55"/>
      <c r="T293" s="56"/>
      <c r="U293" s="29"/>
      <c r="V293" s="29"/>
      <c r="W293" s="29"/>
      <c r="X293" s="29"/>
      <c r="Y293" s="29"/>
      <c r="Z293" s="29"/>
      <c r="AA293" s="29"/>
      <c r="AB293" s="29"/>
      <c r="AC293" s="29"/>
      <c r="AD293" s="29"/>
      <c r="AE293" s="29"/>
      <c r="AT293" s="17" t="s">
        <v>167</v>
      </c>
      <c r="AU293" s="17" t="s">
        <v>82</v>
      </c>
    </row>
    <row r="294" spans="1:65" s="2" customFormat="1" ht="16.5" customHeight="1" x14ac:dyDescent="0.2">
      <c r="A294" s="29"/>
      <c r="B294" s="140"/>
      <c r="C294" s="141" t="s">
        <v>632</v>
      </c>
      <c r="D294" s="141" t="s">
        <v>160</v>
      </c>
      <c r="E294" s="142" t="s">
        <v>1137</v>
      </c>
      <c r="F294" s="143" t="s">
        <v>1138</v>
      </c>
      <c r="G294" s="144" t="s">
        <v>1409</v>
      </c>
      <c r="H294" s="145">
        <v>1</v>
      </c>
      <c r="I294" s="146"/>
      <c r="J294" s="146">
        <f>ROUND(I294*H294,2)</f>
        <v>0</v>
      </c>
      <c r="K294" s="143" t="s">
        <v>164</v>
      </c>
      <c r="L294" s="30"/>
      <c r="M294" s="147" t="s">
        <v>1</v>
      </c>
      <c r="N294" s="148" t="s">
        <v>37</v>
      </c>
      <c r="O294" s="149">
        <v>0</v>
      </c>
      <c r="P294" s="149">
        <f>O294*H294</f>
        <v>0</v>
      </c>
      <c r="Q294" s="149">
        <v>0</v>
      </c>
      <c r="R294" s="149">
        <f>Q294*H294</f>
        <v>0</v>
      </c>
      <c r="S294" s="149">
        <v>0</v>
      </c>
      <c r="T294" s="150">
        <f>S294*H294</f>
        <v>0</v>
      </c>
      <c r="U294" s="29"/>
      <c r="V294" s="29"/>
      <c r="W294" s="29"/>
      <c r="X294" s="29"/>
      <c r="Y294" s="29"/>
      <c r="Z294" s="29"/>
      <c r="AA294" s="29"/>
      <c r="AB294" s="29"/>
      <c r="AC294" s="29"/>
      <c r="AD294" s="29"/>
      <c r="AE294" s="29"/>
      <c r="AR294" s="151" t="s">
        <v>1140</v>
      </c>
      <c r="AT294" s="151" t="s">
        <v>160</v>
      </c>
      <c r="AU294" s="151" t="s">
        <v>82</v>
      </c>
      <c r="AY294" s="17" t="s">
        <v>157</v>
      </c>
      <c r="BE294" s="152">
        <f>IF(N294="základní",J294,0)</f>
        <v>0</v>
      </c>
      <c r="BF294" s="152">
        <f>IF(N294="snížená",J294,0)</f>
        <v>0</v>
      </c>
      <c r="BG294" s="152">
        <f>IF(N294="zákl. přenesená",J294,0)</f>
        <v>0</v>
      </c>
      <c r="BH294" s="152">
        <f>IF(N294="sníž. přenesená",J294,0)</f>
        <v>0</v>
      </c>
      <c r="BI294" s="152">
        <f>IF(N294="nulová",J294,0)</f>
        <v>0</v>
      </c>
      <c r="BJ294" s="17" t="s">
        <v>80</v>
      </c>
      <c r="BK294" s="152">
        <f>ROUND(I294*H294,2)</f>
        <v>0</v>
      </c>
      <c r="BL294" s="17" t="s">
        <v>1140</v>
      </c>
      <c r="BM294" s="151" t="s">
        <v>1537</v>
      </c>
    </row>
    <row r="295" spans="1:65" s="12" customFormat="1" ht="22.9" customHeight="1" x14ac:dyDescent="0.2">
      <c r="B295" s="128"/>
      <c r="D295" s="129" t="s">
        <v>71</v>
      </c>
      <c r="E295" s="138" t="s">
        <v>1538</v>
      </c>
      <c r="F295" s="138" t="s">
        <v>1539</v>
      </c>
      <c r="J295" s="139">
        <f>BK295</f>
        <v>0</v>
      </c>
      <c r="L295" s="128"/>
      <c r="M295" s="132"/>
      <c r="N295" s="133"/>
      <c r="O295" s="133"/>
      <c r="P295" s="134">
        <f>P296</f>
        <v>0</v>
      </c>
      <c r="Q295" s="133"/>
      <c r="R295" s="134">
        <f>R296</f>
        <v>0</v>
      </c>
      <c r="S295" s="133"/>
      <c r="T295" s="135">
        <f>T296</f>
        <v>0</v>
      </c>
      <c r="AR295" s="129" t="s">
        <v>158</v>
      </c>
      <c r="AT295" s="136" t="s">
        <v>71</v>
      </c>
      <c r="AU295" s="136" t="s">
        <v>80</v>
      </c>
      <c r="AY295" s="129" t="s">
        <v>157</v>
      </c>
      <c r="BK295" s="137">
        <f>BK296</f>
        <v>0</v>
      </c>
    </row>
    <row r="296" spans="1:65" s="2" customFormat="1" ht="16.5" customHeight="1" x14ac:dyDescent="0.2">
      <c r="A296" s="29"/>
      <c r="B296" s="140"/>
      <c r="C296" s="141" t="s">
        <v>638</v>
      </c>
      <c r="D296" s="141" t="s">
        <v>160</v>
      </c>
      <c r="E296" s="142" t="s">
        <v>1540</v>
      </c>
      <c r="F296" s="143" t="s">
        <v>1541</v>
      </c>
      <c r="G296" s="144" t="s">
        <v>1409</v>
      </c>
      <c r="H296" s="145">
        <v>2</v>
      </c>
      <c r="I296" s="146"/>
      <c r="J296" s="146">
        <f>ROUND(I296*H296,2)</f>
        <v>0</v>
      </c>
      <c r="K296" s="143" t="s">
        <v>164</v>
      </c>
      <c r="L296" s="30"/>
      <c r="M296" s="147" t="s">
        <v>1</v>
      </c>
      <c r="N296" s="148" t="s">
        <v>37</v>
      </c>
      <c r="O296" s="149">
        <v>0</v>
      </c>
      <c r="P296" s="149">
        <f>O296*H296</f>
        <v>0</v>
      </c>
      <c r="Q296" s="149">
        <v>0</v>
      </c>
      <c r="R296" s="149">
        <f>Q296*H296</f>
        <v>0</v>
      </c>
      <c r="S296" s="149">
        <v>0</v>
      </c>
      <c r="T296" s="150">
        <f>S296*H296</f>
        <v>0</v>
      </c>
      <c r="U296" s="29"/>
      <c r="V296" s="29"/>
      <c r="W296" s="29"/>
      <c r="X296" s="29"/>
      <c r="Y296" s="29"/>
      <c r="Z296" s="29"/>
      <c r="AA296" s="29"/>
      <c r="AB296" s="29"/>
      <c r="AC296" s="29"/>
      <c r="AD296" s="29"/>
      <c r="AE296" s="29"/>
      <c r="AR296" s="151" t="s">
        <v>1140</v>
      </c>
      <c r="AT296" s="151" t="s">
        <v>160</v>
      </c>
      <c r="AU296" s="151" t="s">
        <v>82</v>
      </c>
      <c r="AY296" s="17" t="s">
        <v>157</v>
      </c>
      <c r="BE296" s="152">
        <f>IF(N296="základní",J296,0)</f>
        <v>0</v>
      </c>
      <c r="BF296" s="152">
        <f>IF(N296="snížená",J296,0)</f>
        <v>0</v>
      </c>
      <c r="BG296" s="152">
        <f>IF(N296="zákl. přenesená",J296,0)</f>
        <v>0</v>
      </c>
      <c r="BH296" s="152">
        <f>IF(N296="sníž. přenesená",J296,0)</f>
        <v>0</v>
      </c>
      <c r="BI296" s="152">
        <f>IF(N296="nulová",J296,0)</f>
        <v>0</v>
      </c>
      <c r="BJ296" s="17" t="s">
        <v>80</v>
      </c>
      <c r="BK296" s="152">
        <f>ROUND(I296*H296,2)</f>
        <v>0</v>
      </c>
      <c r="BL296" s="17" t="s">
        <v>1140</v>
      </c>
      <c r="BM296" s="151" t="s">
        <v>1542</v>
      </c>
    </row>
    <row r="297" spans="1:65" s="12" customFormat="1" ht="22.9" customHeight="1" x14ac:dyDescent="0.2">
      <c r="B297" s="128"/>
      <c r="D297" s="129" t="s">
        <v>71</v>
      </c>
      <c r="E297" s="138" t="s">
        <v>1543</v>
      </c>
      <c r="F297" s="138" t="s">
        <v>1544</v>
      </c>
      <c r="J297" s="139">
        <f>BK297</f>
        <v>0</v>
      </c>
      <c r="L297" s="128"/>
      <c r="M297" s="197"/>
      <c r="N297" s="198"/>
      <c r="O297" s="198"/>
      <c r="P297" s="199">
        <v>0</v>
      </c>
      <c r="Q297" s="198"/>
      <c r="R297" s="199">
        <v>0</v>
      </c>
      <c r="S297" s="198"/>
      <c r="T297" s="200">
        <v>0</v>
      </c>
      <c r="AR297" s="129" t="s">
        <v>158</v>
      </c>
      <c r="AT297" s="136" t="s">
        <v>71</v>
      </c>
      <c r="AU297" s="136" t="s">
        <v>80</v>
      </c>
      <c r="AY297" s="129" t="s">
        <v>157</v>
      </c>
      <c r="BK297" s="137">
        <v>0</v>
      </c>
    </row>
    <row r="298" spans="1:65" s="2" customFormat="1" ht="6.95" customHeight="1" x14ac:dyDescent="0.2">
      <c r="A298" s="29"/>
      <c r="B298" s="44"/>
      <c r="C298" s="45"/>
      <c r="D298" s="45"/>
      <c r="E298" s="45"/>
      <c r="F298" s="45"/>
      <c r="G298" s="45"/>
      <c r="H298" s="45"/>
      <c r="I298" s="45"/>
      <c r="J298" s="45"/>
      <c r="K298" s="45"/>
      <c r="L298" s="30"/>
      <c r="M298" s="29"/>
      <c r="O298" s="29"/>
      <c r="P298" s="29"/>
      <c r="Q298" s="29"/>
      <c r="R298" s="29"/>
      <c r="S298" s="29"/>
      <c r="T298" s="29"/>
      <c r="U298" s="29"/>
      <c r="V298" s="29"/>
      <c r="W298" s="29"/>
      <c r="X298" s="29"/>
      <c r="Y298" s="29"/>
      <c r="Z298" s="29"/>
      <c r="AA298" s="29"/>
      <c r="AB298" s="29"/>
      <c r="AC298" s="29"/>
      <c r="AD298" s="29"/>
      <c r="AE298" s="29"/>
    </row>
  </sheetData>
  <autoFilter ref="C130:K297"/>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84"/>
  <sheetViews>
    <sheetView showGridLines="0" topLeftCell="A112" workbookViewId="0">
      <selection activeCell="I127" sqref="I127:I182"/>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99</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1545</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ROUND(J124,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ROUND((SUM(BE124:BE183)),  2)</f>
        <v>0</v>
      </c>
      <c r="G33" s="29"/>
      <c r="H33" s="29"/>
      <c r="I33" s="98">
        <v>0.21</v>
      </c>
      <c r="J33" s="97">
        <f>ROUND(((SUM(BE124:BE183))*I33),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ROUND((SUM(BF124:BF183)),  2)</f>
        <v>0</v>
      </c>
      <c r="G34" s="29"/>
      <c r="H34" s="29"/>
      <c r="I34" s="98">
        <v>0.15</v>
      </c>
      <c r="J34" s="97">
        <f>ROUND(((SUM(BF124:BF183))*I34),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ROUND((SUM(BG124:BG183)),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ROUND((SUM(BH124:BH183)),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ROUND((SUM(BI124:BI183)),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213 - Propustek v km 126.195</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J124</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J125</f>
        <v>0</v>
      </c>
      <c r="L97" s="110"/>
    </row>
    <row r="98" spans="1:31" s="10" customFormat="1" ht="19.899999999999999" customHeight="1" x14ac:dyDescent="0.2">
      <c r="B98" s="114"/>
      <c r="D98" s="115" t="s">
        <v>967</v>
      </c>
      <c r="E98" s="116"/>
      <c r="F98" s="116"/>
      <c r="G98" s="116"/>
      <c r="H98" s="116"/>
      <c r="I98" s="116"/>
      <c r="J98" s="117">
        <f>J126</f>
        <v>0</v>
      </c>
      <c r="L98" s="114"/>
    </row>
    <row r="99" spans="1:31" s="10" customFormat="1" ht="19.899999999999999" customHeight="1" x14ac:dyDescent="0.2">
      <c r="B99" s="114"/>
      <c r="D99" s="115" t="s">
        <v>1145</v>
      </c>
      <c r="E99" s="116"/>
      <c r="F99" s="116"/>
      <c r="G99" s="116"/>
      <c r="H99" s="116"/>
      <c r="I99" s="116"/>
      <c r="J99" s="117">
        <f>J137</f>
        <v>0</v>
      </c>
      <c r="L99" s="114"/>
    </row>
    <row r="100" spans="1:31" s="10" customFormat="1" ht="19.899999999999999" customHeight="1" x14ac:dyDescent="0.2">
      <c r="B100" s="114"/>
      <c r="D100" s="115" t="s">
        <v>744</v>
      </c>
      <c r="E100" s="116"/>
      <c r="F100" s="116"/>
      <c r="G100" s="116"/>
      <c r="H100" s="116"/>
      <c r="I100" s="116"/>
      <c r="J100" s="117">
        <f>J139</f>
        <v>0</v>
      </c>
      <c r="L100" s="114"/>
    </row>
    <row r="101" spans="1:31" s="9" customFormat="1" ht="24.95" customHeight="1" x14ac:dyDescent="0.2">
      <c r="B101" s="110"/>
      <c r="D101" s="111" t="s">
        <v>140</v>
      </c>
      <c r="E101" s="112"/>
      <c r="F101" s="112"/>
      <c r="G101" s="112"/>
      <c r="H101" s="112"/>
      <c r="I101" s="112"/>
      <c r="J101" s="113">
        <f>J160</f>
        <v>0</v>
      </c>
      <c r="L101" s="110"/>
    </row>
    <row r="102" spans="1:31" s="9" customFormat="1" ht="24.95" customHeight="1" x14ac:dyDescent="0.2">
      <c r="B102" s="110"/>
      <c r="D102" s="111" t="s">
        <v>141</v>
      </c>
      <c r="E102" s="112"/>
      <c r="F102" s="112"/>
      <c r="G102" s="112"/>
      <c r="H102" s="112"/>
      <c r="I102" s="112"/>
      <c r="J102" s="113">
        <f>J173</f>
        <v>0</v>
      </c>
      <c r="L102" s="110"/>
    </row>
    <row r="103" spans="1:31" s="10" customFormat="1" ht="19.899999999999999" customHeight="1" x14ac:dyDescent="0.2">
      <c r="B103" s="114"/>
      <c r="D103" s="115" t="s">
        <v>970</v>
      </c>
      <c r="E103" s="116"/>
      <c r="F103" s="116"/>
      <c r="G103" s="116"/>
      <c r="H103" s="116"/>
      <c r="I103" s="116"/>
      <c r="J103" s="117">
        <f>J174</f>
        <v>0</v>
      </c>
      <c r="L103" s="114"/>
    </row>
    <row r="104" spans="1:31" s="10" customFormat="1" ht="19.899999999999999" customHeight="1" x14ac:dyDescent="0.2">
      <c r="B104" s="114"/>
      <c r="D104" s="115" t="s">
        <v>1420</v>
      </c>
      <c r="E104" s="116"/>
      <c r="F104" s="116"/>
      <c r="G104" s="116"/>
      <c r="H104" s="116"/>
      <c r="I104" s="116"/>
      <c r="J104" s="117">
        <f>J181</f>
        <v>0</v>
      </c>
      <c r="L104" s="114"/>
    </row>
    <row r="105" spans="1:31" s="2" customFormat="1" ht="21.75" customHeight="1" x14ac:dyDescent="0.2">
      <c r="A105" s="29"/>
      <c r="B105" s="30"/>
      <c r="C105" s="29"/>
      <c r="D105" s="29"/>
      <c r="E105" s="29"/>
      <c r="F105" s="29"/>
      <c r="G105" s="29"/>
      <c r="H105" s="29"/>
      <c r="I105" s="29"/>
      <c r="J105" s="29"/>
      <c r="K105" s="29"/>
      <c r="L105" s="39"/>
      <c r="S105" s="29"/>
      <c r="T105" s="29"/>
      <c r="U105" s="29"/>
      <c r="V105" s="29"/>
      <c r="W105" s="29"/>
      <c r="X105" s="29"/>
      <c r="Y105" s="29"/>
      <c r="Z105" s="29"/>
      <c r="AA105" s="29"/>
      <c r="AB105" s="29"/>
      <c r="AC105" s="29"/>
      <c r="AD105" s="29"/>
      <c r="AE105" s="29"/>
    </row>
    <row r="106" spans="1:31" s="2" customFormat="1" ht="6.95" customHeight="1" x14ac:dyDescent="0.2">
      <c r="A106" s="29"/>
      <c r="B106" s="44"/>
      <c r="C106" s="45"/>
      <c r="D106" s="45"/>
      <c r="E106" s="45"/>
      <c r="F106" s="45"/>
      <c r="G106" s="45"/>
      <c r="H106" s="45"/>
      <c r="I106" s="45"/>
      <c r="J106" s="45"/>
      <c r="K106" s="45"/>
      <c r="L106" s="39"/>
      <c r="S106" s="29"/>
      <c r="T106" s="29"/>
      <c r="U106" s="29"/>
      <c r="V106" s="29"/>
      <c r="W106" s="29"/>
      <c r="X106" s="29"/>
      <c r="Y106" s="29"/>
      <c r="Z106" s="29"/>
      <c r="AA106" s="29"/>
      <c r="AB106" s="29"/>
      <c r="AC106" s="29"/>
      <c r="AD106" s="29"/>
      <c r="AE106" s="29"/>
    </row>
    <row r="110" spans="1:31" s="2" customFormat="1" ht="6.95" customHeight="1" x14ac:dyDescent="0.2">
      <c r="A110" s="29"/>
      <c r="B110" s="46"/>
      <c r="C110" s="47"/>
      <c r="D110" s="47"/>
      <c r="E110" s="47"/>
      <c r="F110" s="47"/>
      <c r="G110" s="47"/>
      <c r="H110" s="47"/>
      <c r="I110" s="47"/>
      <c r="J110" s="47"/>
      <c r="K110" s="47"/>
      <c r="L110" s="39"/>
      <c r="S110" s="29"/>
      <c r="T110" s="29"/>
      <c r="U110" s="29"/>
      <c r="V110" s="29"/>
      <c r="W110" s="29"/>
      <c r="X110" s="29"/>
      <c r="Y110" s="29"/>
      <c r="Z110" s="29"/>
      <c r="AA110" s="29"/>
      <c r="AB110" s="29"/>
      <c r="AC110" s="29"/>
      <c r="AD110" s="29"/>
      <c r="AE110" s="29"/>
    </row>
    <row r="111" spans="1:31" s="2" customFormat="1" ht="24.95" customHeight="1" x14ac:dyDescent="0.2">
      <c r="A111" s="29"/>
      <c r="B111" s="30"/>
      <c r="C111" s="21" t="s">
        <v>142</v>
      </c>
      <c r="D111" s="29"/>
      <c r="E111" s="29"/>
      <c r="F111" s="29"/>
      <c r="G111" s="29"/>
      <c r="H111" s="29"/>
      <c r="I111" s="29"/>
      <c r="J111" s="29"/>
      <c r="K111" s="29"/>
      <c r="L111" s="39"/>
      <c r="S111" s="29"/>
      <c r="T111" s="29"/>
      <c r="U111" s="29"/>
      <c r="V111" s="29"/>
      <c r="W111" s="29"/>
      <c r="X111" s="29"/>
      <c r="Y111" s="29"/>
      <c r="Z111" s="29"/>
      <c r="AA111" s="29"/>
      <c r="AB111" s="29"/>
      <c r="AC111" s="29"/>
      <c r="AD111" s="29"/>
      <c r="AE111" s="29"/>
    </row>
    <row r="112" spans="1:31" s="2" customFormat="1" ht="6.95" customHeight="1" x14ac:dyDescent="0.2">
      <c r="A112" s="29"/>
      <c r="B112" s="30"/>
      <c r="C112" s="29"/>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65" s="2" customFormat="1" ht="12" customHeight="1" x14ac:dyDescent="0.2">
      <c r="A113" s="29"/>
      <c r="B113" s="30"/>
      <c r="C113" s="26" t="s">
        <v>14</v>
      </c>
      <c r="D113" s="29"/>
      <c r="E113" s="29"/>
      <c r="F113" s="29"/>
      <c r="G113" s="29"/>
      <c r="H113" s="29"/>
      <c r="I113" s="29"/>
      <c r="J113" s="29"/>
      <c r="K113" s="29"/>
      <c r="L113" s="39"/>
      <c r="S113" s="29"/>
      <c r="T113" s="29"/>
      <c r="U113" s="29"/>
      <c r="V113" s="29"/>
      <c r="W113" s="29"/>
      <c r="X113" s="29"/>
      <c r="Y113" s="29"/>
      <c r="Z113" s="29"/>
      <c r="AA113" s="29"/>
      <c r="AB113" s="29"/>
      <c r="AC113" s="29"/>
      <c r="AD113" s="29"/>
      <c r="AE113" s="29"/>
    </row>
    <row r="114" spans="1:65" s="2" customFormat="1" ht="16.5" customHeight="1" x14ac:dyDescent="0.2">
      <c r="A114" s="29"/>
      <c r="B114" s="30"/>
      <c r="C114" s="29"/>
      <c r="D114" s="29"/>
      <c r="E114" s="253" t="str">
        <f>E7</f>
        <v>Oprava trati Moravské Bránice – Moravský Krumlov</v>
      </c>
      <c r="F114" s="254"/>
      <c r="G114" s="254"/>
      <c r="H114" s="254"/>
      <c r="I114" s="29"/>
      <c r="J114" s="29"/>
      <c r="K114" s="29"/>
      <c r="L114" s="39"/>
      <c r="S114" s="29"/>
      <c r="T114" s="29"/>
      <c r="U114" s="29"/>
      <c r="V114" s="29"/>
      <c r="W114" s="29"/>
      <c r="X114" s="29"/>
      <c r="Y114" s="29"/>
      <c r="Z114" s="29"/>
      <c r="AA114" s="29"/>
      <c r="AB114" s="29"/>
      <c r="AC114" s="29"/>
      <c r="AD114" s="29"/>
      <c r="AE114" s="29"/>
    </row>
    <row r="115" spans="1:65" s="2" customFormat="1" ht="12" customHeight="1" x14ac:dyDescent="0.2">
      <c r="A115" s="29"/>
      <c r="B115" s="30"/>
      <c r="C115" s="26" t="s">
        <v>131</v>
      </c>
      <c r="D115" s="29"/>
      <c r="E115" s="29"/>
      <c r="F115" s="29"/>
      <c r="G115" s="29"/>
      <c r="H115" s="29"/>
      <c r="I115" s="29"/>
      <c r="J115" s="29"/>
      <c r="K115" s="29"/>
      <c r="L115" s="39"/>
      <c r="S115" s="29"/>
      <c r="T115" s="29"/>
      <c r="U115" s="29"/>
      <c r="V115" s="29"/>
      <c r="W115" s="29"/>
      <c r="X115" s="29"/>
      <c r="Y115" s="29"/>
      <c r="Z115" s="29"/>
      <c r="AA115" s="29"/>
      <c r="AB115" s="29"/>
      <c r="AC115" s="29"/>
      <c r="AD115" s="29"/>
      <c r="AE115" s="29"/>
    </row>
    <row r="116" spans="1:65" s="2" customFormat="1" ht="16.5" customHeight="1" x14ac:dyDescent="0.2">
      <c r="A116" s="29"/>
      <c r="B116" s="30"/>
      <c r="C116" s="29"/>
      <c r="D116" s="29"/>
      <c r="E116" s="247" t="str">
        <f>E9</f>
        <v>SO 213 - Propustek v km 126.195</v>
      </c>
      <c r="F116" s="252"/>
      <c r="G116" s="252"/>
      <c r="H116" s="252"/>
      <c r="I116" s="29"/>
      <c r="J116" s="29"/>
      <c r="K116" s="29"/>
      <c r="L116" s="39"/>
      <c r="S116" s="29"/>
      <c r="T116" s="29"/>
      <c r="U116" s="29"/>
      <c r="V116" s="29"/>
      <c r="W116" s="29"/>
      <c r="X116" s="29"/>
      <c r="Y116" s="29"/>
      <c r="Z116" s="29"/>
      <c r="AA116" s="29"/>
      <c r="AB116" s="29"/>
      <c r="AC116" s="29"/>
      <c r="AD116" s="29"/>
      <c r="AE116" s="29"/>
    </row>
    <row r="117" spans="1:65" s="2" customFormat="1" ht="6.95" customHeight="1" x14ac:dyDescent="0.2">
      <c r="A117" s="29"/>
      <c r="B117" s="30"/>
      <c r="C117" s="29"/>
      <c r="D117" s="29"/>
      <c r="E117" s="29"/>
      <c r="F117" s="29"/>
      <c r="G117" s="29"/>
      <c r="H117" s="29"/>
      <c r="I117" s="29"/>
      <c r="J117" s="29"/>
      <c r="K117" s="29"/>
      <c r="L117" s="39"/>
      <c r="S117" s="29"/>
      <c r="T117" s="29"/>
      <c r="U117" s="29"/>
      <c r="V117" s="29"/>
      <c r="W117" s="29"/>
      <c r="X117" s="29"/>
      <c r="Y117" s="29"/>
      <c r="Z117" s="29"/>
      <c r="AA117" s="29"/>
      <c r="AB117" s="29"/>
      <c r="AC117" s="29"/>
      <c r="AD117" s="29"/>
      <c r="AE117" s="29"/>
    </row>
    <row r="118" spans="1:65" s="2" customFormat="1" ht="12" customHeight="1" x14ac:dyDescent="0.2">
      <c r="A118" s="29"/>
      <c r="B118" s="30"/>
      <c r="C118" s="26" t="s">
        <v>18</v>
      </c>
      <c r="D118" s="29"/>
      <c r="E118" s="29"/>
      <c r="F118" s="24" t="str">
        <f>F12</f>
        <v>Mezistaniční úsek km 128,431 – 122,460</v>
      </c>
      <c r="G118" s="29"/>
      <c r="H118" s="29"/>
      <c r="I118" s="26" t="s">
        <v>20</v>
      </c>
      <c r="J118" s="52" t="str">
        <f>IF(J12="","",J12)</f>
        <v>11. 2. 2021</v>
      </c>
      <c r="K118" s="29"/>
      <c r="L118" s="39"/>
      <c r="S118" s="29"/>
      <c r="T118" s="29"/>
      <c r="U118" s="29"/>
      <c r="V118" s="29"/>
      <c r="W118" s="29"/>
      <c r="X118" s="29"/>
      <c r="Y118" s="29"/>
      <c r="Z118" s="29"/>
      <c r="AA118" s="29"/>
      <c r="AB118" s="29"/>
      <c r="AC118" s="29"/>
      <c r="AD118" s="29"/>
      <c r="AE118" s="29"/>
    </row>
    <row r="119" spans="1:65" s="2" customFormat="1" ht="6.9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65" s="2" customFormat="1" ht="25.7" customHeight="1" x14ac:dyDescent="0.2">
      <c r="A120" s="29"/>
      <c r="B120" s="30"/>
      <c r="C120" s="26" t="s">
        <v>22</v>
      </c>
      <c r="D120" s="29"/>
      <c r="E120" s="29"/>
      <c r="F120" s="24" t="str">
        <f>E15</f>
        <v>SPRÁVA ŽELEZNIC, STÁTNÍ ORGANIZACE</v>
      </c>
      <c r="G120" s="29"/>
      <c r="H120" s="29"/>
      <c r="I120" s="26" t="s">
        <v>28</v>
      </c>
      <c r="J120" s="27" t="str">
        <f>E21</f>
        <v>Dopravní projektování spol. s r.o.</v>
      </c>
      <c r="K120" s="29"/>
      <c r="L120" s="39"/>
      <c r="S120" s="29"/>
      <c r="T120" s="29"/>
      <c r="U120" s="29"/>
      <c r="V120" s="29"/>
      <c r="W120" s="29"/>
      <c r="X120" s="29"/>
      <c r="Y120" s="29"/>
      <c r="Z120" s="29"/>
      <c r="AA120" s="29"/>
      <c r="AB120" s="29"/>
      <c r="AC120" s="29"/>
      <c r="AD120" s="29"/>
      <c r="AE120" s="29"/>
    </row>
    <row r="121" spans="1:65" s="2" customFormat="1" ht="25.7" customHeight="1" x14ac:dyDescent="0.2">
      <c r="A121" s="29"/>
      <c r="B121" s="30"/>
      <c r="C121" s="26" t="s">
        <v>26</v>
      </c>
      <c r="D121" s="29"/>
      <c r="E121" s="29"/>
      <c r="F121" s="24" t="str">
        <f>IF(E18="","",E18)</f>
        <v xml:space="preserve"> </v>
      </c>
      <c r="G121" s="29"/>
      <c r="H121" s="29"/>
      <c r="I121" s="26" t="s">
        <v>30</v>
      </c>
      <c r="J121" s="27" t="str">
        <f>E24</f>
        <v>Dopravní projektování spol. s r.o.</v>
      </c>
      <c r="K121" s="29"/>
      <c r="L121" s="39"/>
      <c r="S121" s="29"/>
      <c r="T121" s="29"/>
      <c r="U121" s="29"/>
      <c r="V121" s="29"/>
      <c r="W121" s="29"/>
      <c r="X121" s="29"/>
      <c r="Y121" s="29"/>
      <c r="Z121" s="29"/>
      <c r="AA121" s="29"/>
      <c r="AB121" s="29"/>
      <c r="AC121" s="29"/>
      <c r="AD121" s="29"/>
      <c r="AE121" s="29"/>
    </row>
    <row r="122" spans="1:65" s="2" customFormat="1" ht="10.35" customHeight="1" x14ac:dyDescent="0.2">
      <c r="A122" s="29"/>
      <c r="B122" s="30"/>
      <c r="C122" s="29"/>
      <c r="D122" s="29"/>
      <c r="E122" s="29"/>
      <c r="F122" s="29"/>
      <c r="G122" s="29"/>
      <c r="H122" s="29"/>
      <c r="I122" s="29"/>
      <c r="J122" s="29"/>
      <c r="K122" s="29"/>
      <c r="L122" s="39"/>
      <c r="S122" s="29"/>
      <c r="T122" s="29"/>
      <c r="U122" s="29"/>
      <c r="V122" s="29"/>
      <c r="W122" s="29"/>
      <c r="X122" s="29"/>
      <c r="Y122" s="29"/>
      <c r="Z122" s="29"/>
      <c r="AA122" s="29"/>
      <c r="AB122" s="29"/>
      <c r="AC122" s="29"/>
      <c r="AD122" s="29"/>
      <c r="AE122" s="29"/>
    </row>
    <row r="123" spans="1:65" s="11" customFormat="1" ht="29.25" customHeight="1" x14ac:dyDescent="0.2">
      <c r="A123" s="118"/>
      <c r="B123" s="119"/>
      <c r="C123" s="120" t="s">
        <v>143</v>
      </c>
      <c r="D123" s="121" t="s">
        <v>57</v>
      </c>
      <c r="E123" s="121" t="s">
        <v>53</v>
      </c>
      <c r="F123" s="121" t="s">
        <v>54</v>
      </c>
      <c r="G123" s="121" t="s">
        <v>144</v>
      </c>
      <c r="H123" s="121" t="s">
        <v>145</v>
      </c>
      <c r="I123" s="121" t="s">
        <v>146</v>
      </c>
      <c r="J123" s="121" t="s">
        <v>135</v>
      </c>
      <c r="K123" s="122" t="s">
        <v>147</v>
      </c>
      <c r="L123" s="123"/>
      <c r="M123" s="59" t="s">
        <v>1</v>
      </c>
      <c r="N123" s="60" t="s">
        <v>36</v>
      </c>
      <c r="O123" s="60" t="s">
        <v>148</v>
      </c>
      <c r="P123" s="60" t="s">
        <v>149</v>
      </c>
      <c r="Q123" s="60" t="s">
        <v>150</v>
      </c>
      <c r="R123" s="60" t="s">
        <v>151</v>
      </c>
      <c r="S123" s="60" t="s">
        <v>152</v>
      </c>
      <c r="T123" s="61" t="s">
        <v>153</v>
      </c>
      <c r="U123" s="118"/>
      <c r="V123" s="118"/>
      <c r="W123" s="118"/>
      <c r="X123" s="118"/>
      <c r="Y123" s="118"/>
      <c r="Z123" s="118"/>
      <c r="AA123" s="118"/>
      <c r="AB123" s="118"/>
      <c r="AC123" s="118"/>
      <c r="AD123" s="118"/>
      <c r="AE123" s="118"/>
    </row>
    <row r="124" spans="1:65" s="2" customFormat="1" ht="22.9" customHeight="1" x14ac:dyDescent="0.25">
      <c r="A124" s="29"/>
      <c r="B124" s="30"/>
      <c r="C124" s="66" t="s">
        <v>154</v>
      </c>
      <c r="D124" s="29"/>
      <c r="E124" s="29"/>
      <c r="F124" s="29"/>
      <c r="G124" s="29"/>
      <c r="H124" s="29"/>
      <c r="I124" s="29"/>
      <c r="J124" s="124">
        <f>BK124</f>
        <v>0</v>
      </c>
      <c r="K124" s="29"/>
      <c r="L124" s="30"/>
      <c r="M124" s="62"/>
      <c r="N124" s="53"/>
      <c r="O124" s="63"/>
      <c r="P124" s="125">
        <f>P125+P160+P173</f>
        <v>1928.3324</v>
      </c>
      <c r="Q124" s="63"/>
      <c r="R124" s="125">
        <f>R125+R160+R173</f>
        <v>35.218321500000002</v>
      </c>
      <c r="S124" s="63"/>
      <c r="T124" s="126">
        <f>T125+T160+T173</f>
        <v>10.589700000000002</v>
      </c>
      <c r="U124" s="29"/>
      <c r="V124" s="29"/>
      <c r="W124" s="29"/>
      <c r="X124" s="29"/>
      <c r="Y124" s="29"/>
      <c r="Z124" s="29"/>
      <c r="AA124" s="29"/>
      <c r="AB124" s="29"/>
      <c r="AC124" s="29"/>
      <c r="AD124" s="29"/>
      <c r="AE124" s="29"/>
      <c r="AT124" s="17" t="s">
        <v>71</v>
      </c>
      <c r="AU124" s="17" t="s">
        <v>137</v>
      </c>
      <c r="BK124" s="127">
        <f>BK125+BK160+BK173</f>
        <v>0</v>
      </c>
    </row>
    <row r="125" spans="1:65" s="12" customFormat="1" ht="25.9" customHeight="1" x14ac:dyDescent="0.2">
      <c r="B125" s="128"/>
      <c r="D125" s="129" t="s">
        <v>71</v>
      </c>
      <c r="E125" s="130" t="s">
        <v>155</v>
      </c>
      <c r="F125" s="130" t="s">
        <v>156</v>
      </c>
      <c r="J125" s="131">
        <f>BK125</f>
        <v>0</v>
      </c>
      <c r="L125" s="128"/>
      <c r="M125" s="132"/>
      <c r="N125" s="133"/>
      <c r="O125" s="133"/>
      <c r="P125" s="134">
        <f>P126+P137+P139</f>
        <v>1928.3324</v>
      </c>
      <c r="Q125" s="133"/>
      <c r="R125" s="134">
        <f>R126+R137+R139</f>
        <v>35.218321500000002</v>
      </c>
      <c r="S125" s="133"/>
      <c r="T125" s="135">
        <f>T126+T137+T139</f>
        <v>10.589700000000002</v>
      </c>
      <c r="AR125" s="129" t="s">
        <v>80</v>
      </c>
      <c r="AT125" s="136" t="s">
        <v>71</v>
      </c>
      <c r="AU125" s="136" t="s">
        <v>72</v>
      </c>
      <c r="AY125" s="129" t="s">
        <v>157</v>
      </c>
      <c r="BK125" s="137">
        <f>BK126+BK137+BK139</f>
        <v>0</v>
      </c>
    </row>
    <row r="126" spans="1:65" s="12" customFormat="1" ht="22.9" customHeight="1" x14ac:dyDescent="0.2">
      <c r="B126" s="128"/>
      <c r="D126" s="129" t="s">
        <v>71</v>
      </c>
      <c r="E126" s="138" t="s">
        <v>182</v>
      </c>
      <c r="F126" s="138" t="s">
        <v>1013</v>
      </c>
      <c r="J126" s="139">
        <f>BK126</f>
        <v>0</v>
      </c>
      <c r="L126" s="128"/>
      <c r="M126" s="132"/>
      <c r="N126" s="133"/>
      <c r="O126" s="133"/>
      <c r="P126" s="134">
        <f>SUM(P127:P136)</f>
        <v>517.81979999999999</v>
      </c>
      <c r="Q126" s="133"/>
      <c r="R126" s="134">
        <f>SUM(R127:R136)</f>
        <v>7.9989050000000006</v>
      </c>
      <c r="S126" s="133"/>
      <c r="T126" s="135">
        <f>SUM(T127:T136)</f>
        <v>0</v>
      </c>
      <c r="AR126" s="129" t="s">
        <v>80</v>
      </c>
      <c r="AT126" s="136" t="s">
        <v>71</v>
      </c>
      <c r="AU126" s="136" t="s">
        <v>80</v>
      </c>
      <c r="AY126" s="129" t="s">
        <v>157</v>
      </c>
      <c r="BK126" s="137">
        <f>SUM(BK127:BK136)</f>
        <v>0</v>
      </c>
    </row>
    <row r="127" spans="1:65" s="2" customFormat="1" ht="16.5" customHeight="1" x14ac:dyDescent="0.2">
      <c r="A127" s="29"/>
      <c r="B127" s="140"/>
      <c r="C127" s="141" t="s">
        <v>80</v>
      </c>
      <c r="D127" s="141" t="s">
        <v>160</v>
      </c>
      <c r="E127" s="142" t="s">
        <v>1014</v>
      </c>
      <c r="F127" s="143" t="s">
        <v>1015</v>
      </c>
      <c r="G127" s="144" t="s">
        <v>163</v>
      </c>
      <c r="H127" s="145">
        <v>26.4</v>
      </c>
      <c r="I127" s="146"/>
      <c r="J127" s="146">
        <f>ROUND(I127*H127,2)</f>
        <v>0</v>
      </c>
      <c r="K127" s="143" t="s">
        <v>201</v>
      </c>
      <c r="L127" s="30"/>
      <c r="M127" s="147" t="s">
        <v>1</v>
      </c>
      <c r="N127" s="148" t="s">
        <v>37</v>
      </c>
      <c r="O127" s="149">
        <v>3.407</v>
      </c>
      <c r="P127" s="149">
        <f>O127*H127</f>
        <v>89.944800000000001</v>
      </c>
      <c r="Q127" s="149">
        <v>0</v>
      </c>
      <c r="R127" s="149">
        <f>Q127*H127</f>
        <v>0</v>
      </c>
      <c r="S127" s="149">
        <v>0</v>
      </c>
      <c r="T127" s="150">
        <f>S127*H127</f>
        <v>0</v>
      </c>
      <c r="U127" s="29"/>
      <c r="V127" s="29"/>
      <c r="W127" s="29"/>
      <c r="X127" s="29"/>
      <c r="Y127" s="29"/>
      <c r="Z127" s="29"/>
      <c r="AA127" s="29"/>
      <c r="AB127" s="29"/>
      <c r="AC127" s="29"/>
      <c r="AD127" s="29"/>
      <c r="AE127" s="29"/>
      <c r="AR127" s="151" t="s">
        <v>165</v>
      </c>
      <c r="AT127" s="151" t="s">
        <v>160</v>
      </c>
      <c r="AU127" s="151" t="s">
        <v>82</v>
      </c>
      <c r="AY127" s="17" t="s">
        <v>157</v>
      </c>
      <c r="BE127" s="152">
        <f>IF(N127="základní",J127,0)</f>
        <v>0</v>
      </c>
      <c r="BF127" s="152">
        <f>IF(N127="snížená",J127,0)</f>
        <v>0</v>
      </c>
      <c r="BG127" s="152">
        <f>IF(N127="zákl. přenesená",J127,0)</f>
        <v>0</v>
      </c>
      <c r="BH127" s="152">
        <f>IF(N127="sníž. přenesená",J127,0)</f>
        <v>0</v>
      </c>
      <c r="BI127" s="152">
        <f>IF(N127="nulová",J127,0)</f>
        <v>0</v>
      </c>
      <c r="BJ127" s="17" t="s">
        <v>80</v>
      </c>
      <c r="BK127" s="152">
        <f>ROUND(I127*H127,2)</f>
        <v>0</v>
      </c>
      <c r="BL127" s="17" t="s">
        <v>165</v>
      </c>
      <c r="BM127" s="151" t="s">
        <v>1546</v>
      </c>
    </row>
    <row r="128" spans="1:65" s="2" customFormat="1" ht="58.5" x14ac:dyDescent="0.2">
      <c r="A128" s="29"/>
      <c r="B128" s="30"/>
      <c r="C128" s="29"/>
      <c r="D128" s="153" t="s">
        <v>167</v>
      </c>
      <c r="E128" s="29"/>
      <c r="F128" s="154" t="s">
        <v>1017</v>
      </c>
      <c r="G128" s="29"/>
      <c r="H128" s="29"/>
      <c r="I128" s="29"/>
      <c r="J128" s="29"/>
      <c r="K128" s="29"/>
      <c r="L128" s="30"/>
      <c r="M128" s="155"/>
      <c r="N128" s="156"/>
      <c r="O128" s="55"/>
      <c r="P128" s="55"/>
      <c r="Q128" s="55"/>
      <c r="R128" s="55"/>
      <c r="S128" s="55"/>
      <c r="T128" s="56"/>
      <c r="U128" s="29"/>
      <c r="V128" s="29"/>
      <c r="W128" s="29"/>
      <c r="X128" s="29"/>
      <c r="Y128" s="29"/>
      <c r="Z128" s="29"/>
      <c r="AA128" s="29"/>
      <c r="AB128" s="29"/>
      <c r="AC128" s="29"/>
      <c r="AD128" s="29"/>
      <c r="AE128" s="29"/>
      <c r="AT128" s="17" t="s">
        <v>167</v>
      </c>
      <c r="AU128" s="17" t="s">
        <v>82</v>
      </c>
    </row>
    <row r="129" spans="1:65" s="2" customFormat="1" ht="16.5" customHeight="1" x14ac:dyDescent="0.2">
      <c r="A129" s="29"/>
      <c r="B129" s="140"/>
      <c r="C129" s="141" t="s">
        <v>82</v>
      </c>
      <c r="D129" s="141" t="s">
        <v>160</v>
      </c>
      <c r="E129" s="142" t="s">
        <v>1023</v>
      </c>
      <c r="F129" s="143" t="s">
        <v>1024</v>
      </c>
      <c r="G129" s="144" t="s">
        <v>195</v>
      </c>
      <c r="H129" s="145">
        <v>92</v>
      </c>
      <c r="I129" s="146"/>
      <c r="J129" s="146">
        <f>ROUND(I129*H129,2)</f>
        <v>0</v>
      </c>
      <c r="K129" s="143" t="s">
        <v>201</v>
      </c>
      <c r="L129" s="30"/>
      <c r="M129" s="147" t="s">
        <v>1</v>
      </c>
      <c r="N129" s="148" t="s">
        <v>37</v>
      </c>
      <c r="O129" s="149">
        <v>3.14</v>
      </c>
      <c r="P129" s="149">
        <f>O129*H129</f>
        <v>288.88</v>
      </c>
      <c r="Q129" s="149">
        <v>4.1739999999999999E-2</v>
      </c>
      <c r="R129" s="149">
        <f>Q129*H129</f>
        <v>3.8400799999999999</v>
      </c>
      <c r="S129" s="149">
        <v>0</v>
      </c>
      <c r="T129" s="150">
        <f>S129*H129</f>
        <v>0</v>
      </c>
      <c r="U129" s="29"/>
      <c r="V129" s="29"/>
      <c r="W129" s="29"/>
      <c r="X129" s="29"/>
      <c r="Y129" s="29"/>
      <c r="Z129" s="29"/>
      <c r="AA129" s="29"/>
      <c r="AB129" s="29"/>
      <c r="AC129" s="29"/>
      <c r="AD129" s="29"/>
      <c r="AE129" s="29"/>
      <c r="AR129" s="151" t="s">
        <v>165</v>
      </c>
      <c r="AT129" s="151" t="s">
        <v>160</v>
      </c>
      <c r="AU129" s="151" t="s">
        <v>82</v>
      </c>
      <c r="AY129" s="17" t="s">
        <v>157</v>
      </c>
      <c r="BE129" s="152">
        <f>IF(N129="základní",J129,0)</f>
        <v>0</v>
      </c>
      <c r="BF129" s="152">
        <f>IF(N129="snížená",J129,0)</f>
        <v>0</v>
      </c>
      <c r="BG129" s="152">
        <f>IF(N129="zákl. přenesená",J129,0)</f>
        <v>0</v>
      </c>
      <c r="BH129" s="152">
        <f>IF(N129="sníž. přenesená",J129,0)</f>
        <v>0</v>
      </c>
      <c r="BI129" s="152">
        <f>IF(N129="nulová",J129,0)</f>
        <v>0</v>
      </c>
      <c r="BJ129" s="17" t="s">
        <v>80</v>
      </c>
      <c r="BK129" s="152">
        <f>ROUND(I129*H129,2)</f>
        <v>0</v>
      </c>
      <c r="BL129" s="17" t="s">
        <v>165</v>
      </c>
      <c r="BM129" s="151" t="s">
        <v>1547</v>
      </c>
    </row>
    <row r="130" spans="1:65" s="2" customFormat="1" ht="282.75" x14ac:dyDescent="0.2">
      <c r="A130" s="29"/>
      <c r="B130" s="30"/>
      <c r="C130" s="29"/>
      <c r="D130" s="153" t="s">
        <v>167</v>
      </c>
      <c r="E130" s="29"/>
      <c r="F130" s="154" t="s">
        <v>1026</v>
      </c>
      <c r="G130" s="29"/>
      <c r="H130" s="29"/>
      <c r="I130" s="29"/>
      <c r="J130" s="29"/>
      <c r="K130" s="29"/>
      <c r="L130" s="30"/>
      <c r="M130" s="155"/>
      <c r="N130" s="156"/>
      <c r="O130" s="55"/>
      <c r="P130" s="55"/>
      <c r="Q130" s="55"/>
      <c r="R130" s="55"/>
      <c r="S130" s="55"/>
      <c r="T130" s="56"/>
      <c r="U130" s="29"/>
      <c r="V130" s="29"/>
      <c r="W130" s="29"/>
      <c r="X130" s="29"/>
      <c r="Y130" s="29"/>
      <c r="Z130" s="29"/>
      <c r="AA130" s="29"/>
      <c r="AB130" s="29"/>
      <c r="AC130" s="29"/>
      <c r="AD130" s="29"/>
      <c r="AE130" s="29"/>
      <c r="AT130" s="17" t="s">
        <v>167</v>
      </c>
      <c r="AU130" s="17" t="s">
        <v>82</v>
      </c>
    </row>
    <row r="131" spans="1:65" s="2" customFormat="1" ht="16.5" customHeight="1" x14ac:dyDescent="0.2">
      <c r="A131" s="29"/>
      <c r="B131" s="140"/>
      <c r="C131" s="141" t="s">
        <v>182</v>
      </c>
      <c r="D131" s="141" t="s">
        <v>160</v>
      </c>
      <c r="E131" s="142" t="s">
        <v>1028</v>
      </c>
      <c r="F131" s="143" t="s">
        <v>1029</v>
      </c>
      <c r="G131" s="144" t="s">
        <v>195</v>
      </c>
      <c r="H131" s="145">
        <v>95</v>
      </c>
      <c r="I131" s="146"/>
      <c r="J131" s="146">
        <f>ROUND(I131*H131,2)</f>
        <v>0</v>
      </c>
      <c r="K131" s="143" t="s">
        <v>201</v>
      </c>
      <c r="L131" s="30"/>
      <c r="M131" s="147" t="s">
        <v>1</v>
      </c>
      <c r="N131" s="148" t="s">
        <v>37</v>
      </c>
      <c r="O131" s="149">
        <v>0.45</v>
      </c>
      <c r="P131" s="149">
        <f>O131*H131</f>
        <v>42.75</v>
      </c>
      <c r="Q131" s="149">
        <v>2.0000000000000002E-5</v>
      </c>
      <c r="R131" s="149">
        <f>Q131*H131</f>
        <v>1.9000000000000002E-3</v>
      </c>
      <c r="S131" s="149">
        <v>0</v>
      </c>
      <c r="T131" s="150">
        <f>S131*H131</f>
        <v>0</v>
      </c>
      <c r="U131" s="29"/>
      <c r="V131" s="29"/>
      <c r="W131" s="29"/>
      <c r="X131" s="29"/>
      <c r="Y131" s="29"/>
      <c r="Z131" s="29"/>
      <c r="AA131" s="29"/>
      <c r="AB131" s="29"/>
      <c r="AC131" s="29"/>
      <c r="AD131" s="29"/>
      <c r="AE131" s="29"/>
      <c r="AR131" s="151" t="s">
        <v>165</v>
      </c>
      <c r="AT131" s="151" t="s">
        <v>160</v>
      </c>
      <c r="AU131" s="151" t="s">
        <v>82</v>
      </c>
      <c r="AY131" s="17" t="s">
        <v>157</v>
      </c>
      <c r="BE131" s="152">
        <f>IF(N131="základní",J131,0)</f>
        <v>0</v>
      </c>
      <c r="BF131" s="152">
        <f>IF(N131="snížená",J131,0)</f>
        <v>0</v>
      </c>
      <c r="BG131" s="152">
        <f>IF(N131="zákl. přenesená",J131,0)</f>
        <v>0</v>
      </c>
      <c r="BH131" s="152">
        <f>IF(N131="sníž. přenesená",J131,0)</f>
        <v>0</v>
      </c>
      <c r="BI131" s="152">
        <f>IF(N131="nulová",J131,0)</f>
        <v>0</v>
      </c>
      <c r="BJ131" s="17" t="s">
        <v>80</v>
      </c>
      <c r="BK131" s="152">
        <f>ROUND(I131*H131,2)</f>
        <v>0</v>
      </c>
      <c r="BL131" s="17" t="s">
        <v>165</v>
      </c>
      <c r="BM131" s="151" t="s">
        <v>1548</v>
      </c>
    </row>
    <row r="132" spans="1:65" s="2" customFormat="1" ht="282.75" x14ac:dyDescent="0.2">
      <c r="A132" s="29"/>
      <c r="B132" s="30"/>
      <c r="C132" s="29"/>
      <c r="D132" s="153" t="s">
        <v>167</v>
      </c>
      <c r="E132" s="29"/>
      <c r="F132" s="154" t="s">
        <v>1026</v>
      </c>
      <c r="G132" s="29"/>
      <c r="H132" s="29"/>
      <c r="I132" s="29"/>
      <c r="J132" s="29"/>
      <c r="K132" s="29"/>
      <c r="L132" s="30"/>
      <c r="M132" s="155"/>
      <c r="N132" s="156"/>
      <c r="O132" s="55"/>
      <c r="P132" s="55"/>
      <c r="Q132" s="55"/>
      <c r="R132" s="55"/>
      <c r="S132" s="55"/>
      <c r="T132" s="56"/>
      <c r="U132" s="29"/>
      <c r="V132" s="29"/>
      <c r="W132" s="29"/>
      <c r="X132" s="29"/>
      <c r="Y132" s="29"/>
      <c r="Z132" s="29"/>
      <c r="AA132" s="29"/>
      <c r="AB132" s="29"/>
      <c r="AC132" s="29"/>
      <c r="AD132" s="29"/>
      <c r="AE132" s="29"/>
      <c r="AT132" s="17" t="s">
        <v>167</v>
      </c>
      <c r="AU132" s="17" t="s">
        <v>82</v>
      </c>
    </row>
    <row r="133" spans="1:65" s="2" customFormat="1" ht="24" x14ac:dyDescent="0.2">
      <c r="A133" s="29"/>
      <c r="B133" s="140"/>
      <c r="C133" s="141" t="s">
        <v>165</v>
      </c>
      <c r="D133" s="141" t="s">
        <v>160</v>
      </c>
      <c r="E133" s="142" t="s">
        <v>1031</v>
      </c>
      <c r="F133" s="143" t="s">
        <v>1032</v>
      </c>
      <c r="G133" s="144" t="s">
        <v>186</v>
      </c>
      <c r="H133" s="145">
        <v>2.5</v>
      </c>
      <c r="I133" s="146"/>
      <c r="J133" s="146">
        <f>ROUND(I133*H133,2)</f>
        <v>0</v>
      </c>
      <c r="K133" s="143" t="s">
        <v>201</v>
      </c>
      <c r="L133" s="30"/>
      <c r="M133" s="147" t="s">
        <v>1</v>
      </c>
      <c r="N133" s="148" t="s">
        <v>37</v>
      </c>
      <c r="O133" s="149">
        <v>38.497999999999998</v>
      </c>
      <c r="P133" s="149">
        <f>O133*H133</f>
        <v>96.24499999999999</v>
      </c>
      <c r="Q133" s="149">
        <v>1.04877</v>
      </c>
      <c r="R133" s="149">
        <f>Q133*H133</f>
        <v>2.6219250000000001</v>
      </c>
      <c r="S133" s="149">
        <v>0</v>
      </c>
      <c r="T133" s="150">
        <f>S133*H133</f>
        <v>0</v>
      </c>
      <c r="U133" s="29"/>
      <c r="V133" s="29"/>
      <c r="W133" s="29"/>
      <c r="X133" s="29"/>
      <c r="Y133" s="29"/>
      <c r="Z133" s="29"/>
      <c r="AA133" s="29"/>
      <c r="AB133" s="29"/>
      <c r="AC133" s="29"/>
      <c r="AD133" s="29"/>
      <c r="AE133" s="29"/>
      <c r="AR133" s="151" t="s">
        <v>165</v>
      </c>
      <c r="AT133" s="151" t="s">
        <v>160</v>
      </c>
      <c r="AU133" s="151" t="s">
        <v>82</v>
      </c>
      <c r="AY133" s="17" t="s">
        <v>157</v>
      </c>
      <c r="BE133" s="152">
        <f>IF(N133="základní",J133,0)</f>
        <v>0</v>
      </c>
      <c r="BF133" s="152">
        <f>IF(N133="snížená",J133,0)</f>
        <v>0</v>
      </c>
      <c r="BG133" s="152">
        <f>IF(N133="zákl. přenesená",J133,0)</f>
        <v>0</v>
      </c>
      <c r="BH133" s="152">
        <f>IF(N133="sníž. přenesená",J133,0)</f>
        <v>0</v>
      </c>
      <c r="BI133" s="152">
        <f>IF(N133="nulová",J133,0)</f>
        <v>0</v>
      </c>
      <c r="BJ133" s="17" t="s">
        <v>80</v>
      </c>
      <c r="BK133" s="152">
        <f>ROUND(I133*H133,2)</f>
        <v>0</v>
      </c>
      <c r="BL133" s="17" t="s">
        <v>165</v>
      </c>
      <c r="BM133" s="151" t="s">
        <v>1549</v>
      </c>
    </row>
    <row r="134" spans="1:65" s="2" customFormat="1" ht="146.25" x14ac:dyDescent="0.2">
      <c r="A134" s="29"/>
      <c r="B134" s="30"/>
      <c r="C134" s="29"/>
      <c r="D134" s="153" t="s">
        <v>167</v>
      </c>
      <c r="E134" s="29"/>
      <c r="F134" s="154" t="s">
        <v>1034</v>
      </c>
      <c r="G134" s="29"/>
      <c r="H134" s="29"/>
      <c r="I134" s="29"/>
      <c r="J134" s="29"/>
      <c r="K134" s="29"/>
      <c r="L134" s="30"/>
      <c r="M134" s="155"/>
      <c r="N134" s="156"/>
      <c r="O134" s="55"/>
      <c r="P134" s="55"/>
      <c r="Q134" s="55"/>
      <c r="R134" s="55"/>
      <c r="S134" s="55"/>
      <c r="T134" s="56"/>
      <c r="U134" s="29"/>
      <c r="V134" s="29"/>
      <c r="W134" s="29"/>
      <c r="X134" s="29"/>
      <c r="Y134" s="29"/>
      <c r="Z134" s="29"/>
      <c r="AA134" s="29"/>
      <c r="AB134" s="29"/>
      <c r="AC134" s="29"/>
      <c r="AD134" s="29"/>
      <c r="AE134" s="29"/>
      <c r="AT134" s="17" t="s">
        <v>167</v>
      </c>
      <c r="AU134" s="17" t="s">
        <v>82</v>
      </c>
    </row>
    <row r="135" spans="1:65" s="2" customFormat="1" ht="24" x14ac:dyDescent="0.2">
      <c r="A135" s="29"/>
      <c r="B135" s="140"/>
      <c r="C135" s="177" t="s">
        <v>158</v>
      </c>
      <c r="D135" s="177" t="s">
        <v>183</v>
      </c>
      <c r="E135" s="178" t="s">
        <v>1427</v>
      </c>
      <c r="F135" s="179" t="s">
        <v>1428</v>
      </c>
      <c r="G135" s="180" t="s">
        <v>186</v>
      </c>
      <c r="H135" s="181">
        <v>1.07</v>
      </c>
      <c r="I135" s="182"/>
      <c r="J135" s="182">
        <f>ROUND(I135*H135,2)</f>
        <v>0</v>
      </c>
      <c r="K135" s="179" t="s">
        <v>201</v>
      </c>
      <c r="L135" s="183"/>
      <c r="M135" s="184" t="s">
        <v>1</v>
      </c>
      <c r="N135" s="185" t="s">
        <v>37</v>
      </c>
      <c r="O135" s="149">
        <v>0</v>
      </c>
      <c r="P135" s="149">
        <f>O135*H135</f>
        <v>0</v>
      </c>
      <c r="Q135" s="149">
        <v>1</v>
      </c>
      <c r="R135" s="149">
        <f>Q135*H135</f>
        <v>1.07</v>
      </c>
      <c r="S135" s="149">
        <v>0</v>
      </c>
      <c r="T135" s="150">
        <f>S135*H135</f>
        <v>0</v>
      </c>
      <c r="U135" s="29"/>
      <c r="V135" s="29"/>
      <c r="W135" s="29"/>
      <c r="X135" s="29"/>
      <c r="Y135" s="29"/>
      <c r="Z135" s="29"/>
      <c r="AA135" s="29"/>
      <c r="AB135" s="29"/>
      <c r="AC135" s="29"/>
      <c r="AD135" s="29"/>
      <c r="AE135" s="29"/>
      <c r="AR135" s="151" t="s">
        <v>187</v>
      </c>
      <c r="AT135" s="151" t="s">
        <v>183</v>
      </c>
      <c r="AU135" s="151" t="s">
        <v>82</v>
      </c>
      <c r="AY135" s="17" t="s">
        <v>157</v>
      </c>
      <c r="BE135" s="152">
        <f>IF(N135="základní",J135,0)</f>
        <v>0</v>
      </c>
      <c r="BF135" s="152">
        <f>IF(N135="snížená",J135,0)</f>
        <v>0</v>
      </c>
      <c r="BG135" s="152">
        <f>IF(N135="zákl. přenesená",J135,0)</f>
        <v>0</v>
      </c>
      <c r="BH135" s="152">
        <f>IF(N135="sníž. přenesená",J135,0)</f>
        <v>0</v>
      </c>
      <c r="BI135" s="152">
        <f>IF(N135="nulová",J135,0)</f>
        <v>0</v>
      </c>
      <c r="BJ135" s="17" t="s">
        <v>80</v>
      </c>
      <c r="BK135" s="152">
        <f>ROUND(I135*H135,2)</f>
        <v>0</v>
      </c>
      <c r="BL135" s="17" t="s">
        <v>165</v>
      </c>
      <c r="BM135" s="151" t="s">
        <v>1550</v>
      </c>
    </row>
    <row r="136" spans="1:65" s="2" customFormat="1" ht="24" x14ac:dyDescent="0.2">
      <c r="A136" s="29"/>
      <c r="B136" s="140"/>
      <c r="C136" s="177" t="s">
        <v>204</v>
      </c>
      <c r="D136" s="177" t="s">
        <v>183</v>
      </c>
      <c r="E136" s="178" t="s">
        <v>1431</v>
      </c>
      <c r="F136" s="179" t="s">
        <v>1432</v>
      </c>
      <c r="G136" s="180" t="s">
        <v>186</v>
      </c>
      <c r="H136" s="181">
        <v>0.46500000000000002</v>
      </c>
      <c r="I136" s="182"/>
      <c r="J136" s="182">
        <f>ROUND(I136*H136,2)</f>
        <v>0</v>
      </c>
      <c r="K136" s="179" t="s">
        <v>201</v>
      </c>
      <c r="L136" s="183"/>
      <c r="M136" s="184" t="s">
        <v>1</v>
      </c>
      <c r="N136" s="185" t="s">
        <v>37</v>
      </c>
      <c r="O136" s="149">
        <v>0</v>
      </c>
      <c r="P136" s="149">
        <f>O136*H136</f>
        <v>0</v>
      </c>
      <c r="Q136" s="149">
        <v>1</v>
      </c>
      <c r="R136" s="149">
        <f>Q136*H136</f>
        <v>0.46500000000000002</v>
      </c>
      <c r="S136" s="149">
        <v>0</v>
      </c>
      <c r="T136" s="150">
        <f>S136*H136</f>
        <v>0</v>
      </c>
      <c r="U136" s="29"/>
      <c r="V136" s="29"/>
      <c r="W136" s="29"/>
      <c r="X136" s="29"/>
      <c r="Y136" s="29"/>
      <c r="Z136" s="29"/>
      <c r="AA136" s="29"/>
      <c r="AB136" s="29"/>
      <c r="AC136" s="29"/>
      <c r="AD136" s="29"/>
      <c r="AE136" s="29"/>
      <c r="AR136" s="151" t="s">
        <v>187</v>
      </c>
      <c r="AT136" s="151" t="s">
        <v>183</v>
      </c>
      <c r="AU136" s="151" t="s">
        <v>82</v>
      </c>
      <c r="AY136" s="17" t="s">
        <v>157</v>
      </c>
      <c r="BE136" s="152">
        <f>IF(N136="základní",J136,0)</f>
        <v>0</v>
      </c>
      <c r="BF136" s="152">
        <f>IF(N136="snížená",J136,0)</f>
        <v>0</v>
      </c>
      <c r="BG136" s="152">
        <f>IF(N136="zákl. přenesená",J136,0)</f>
        <v>0</v>
      </c>
      <c r="BH136" s="152">
        <f>IF(N136="sníž. přenesená",J136,0)</f>
        <v>0</v>
      </c>
      <c r="BI136" s="152">
        <f>IF(N136="nulová",J136,0)</f>
        <v>0</v>
      </c>
      <c r="BJ136" s="17" t="s">
        <v>80</v>
      </c>
      <c r="BK136" s="152">
        <f>ROUND(I136*H136,2)</f>
        <v>0</v>
      </c>
      <c r="BL136" s="17" t="s">
        <v>165</v>
      </c>
      <c r="BM136" s="151" t="s">
        <v>1551</v>
      </c>
    </row>
    <row r="137" spans="1:65" s="12" customFormat="1" ht="22.9" customHeight="1" x14ac:dyDescent="0.2">
      <c r="B137" s="128"/>
      <c r="D137" s="129" t="s">
        <v>71</v>
      </c>
      <c r="E137" s="138" t="s">
        <v>204</v>
      </c>
      <c r="F137" s="138" t="s">
        <v>1333</v>
      </c>
      <c r="J137" s="139">
        <f>BK137</f>
        <v>0</v>
      </c>
      <c r="L137" s="128"/>
      <c r="M137" s="132"/>
      <c r="N137" s="133"/>
      <c r="O137" s="133"/>
      <c r="P137" s="134">
        <f>P138</f>
        <v>48</v>
      </c>
      <c r="Q137" s="133"/>
      <c r="R137" s="134">
        <f>R138</f>
        <v>4.2624000000000002E-2</v>
      </c>
      <c r="S137" s="133"/>
      <c r="T137" s="135">
        <f>T138</f>
        <v>0</v>
      </c>
      <c r="AR137" s="129" t="s">
        <v>80</v>
      </c>
      <c r="AT137" s="136" t="s">
        <v>71</v>
      </c>
      <c r="AU137" s="136" t="s">
        <v>80</v>
      </c>
      <c r="AY137" s="129" t="s">
        <v>157</v>
      </c>
      <c r="BK137" s="137">
        <f>BK138</f>
        <v>0</v>
      </c>
    </row>
    <row r="138" spans="1:65" s="2" customFormat="1" ht="36" x14ac:dyDescent="0.2">
      <c r="A138" s="29"/>
      <c r="B138" s="140"/>
      <c r="C138" s="141" t="s">
        <v>212</v>
      </c>
      <c r="D138" s="141" t="s">
        <v>160</v>
      </c>
      <c r="E138" s="142" t="s">
        <v>1446</v>
      </c>
      <c r="F138" s="143" t="s">
        <v>1447</v>
      </c>
      <c r="G138" s="144" t="s">
        <v>195</v>
      </c>
      <c r="H138" s="145">
        <v>38.4</v>
      </c>
      <c r="I138" s="146"/>
      <c r="J138" s="146">
        <f>ROUND(I138*H138,2)</f>
        <v>0</v>
      </c>
      <c r="K138" s="143" t="s">
        <v>201</v>
      </c>
      <c r="L138" s="30"/>
      <c r="M138" s="147" t="s">
        <v>1</v>
      </c>
      <c r="N138" s="148" t="s">
        <v>37</v>
      </c>
      <c r="O138" s="149">
        <v>1.25</v>
      </c>
      <c r="P138" s="149">
        <f>O138*H138</f>
        <v>48</v>
      </c>
      <c r="Q138" s="149">
        <v>1.1100000000000001E-3</v>
      </c>
      <c r="R138" s="149">
        <f>Q138*H138</f>
        <v>4.2624000000000002E-2</v>
      </c>
      <c r="S138" s="149">
        <v>0</v>
      </c>
      <c r="T138" s="150">
        <f>S138*H138</f>
        <v>0</v>
      </c>
      <c r="U138" s="29"/>
      <c r="V138" s="29"/>
      <c r="W138" s="29"/>
      <c r="X138" s="29"/>
      <c r="Y138" s="29"/>
      <c r="Z138" s="29"/>
      <c r="AA138" s="29"/>
      <c r="AB138" s="29"/>
      <c r="AC138" s="29"/>
      <c r="AD138" s="29"/>
      <c r="AE138" s="29"/>
      <c r="AR138" s="151" t="s">
        <v>165</v>
      </c>
      <c r="AT138" s="151" t="s">
        <v>160</v>
      </c>
      <c r="AU138" s="151" t="s">
        <v>82</v>
      </c>
      <c r="AY138" s="17" t="s">
        <v>157</v>
      </c>
      <c r="BE138" s="152">
        <f>IF(N138="základní",J138,0)</f>
        <v>0</v>
      </c>
      <c r="BF138" s="152">
        <f>IF(N138="snížená",J138,0)</f>
        <v>0</v>
      </c>
      <c r="BG138" s="152">
        <f>IF(N138="zákl. přenesená",J138,0)</f>
        <v>0</v>
      </c>
      <c r="BH138" s="152">
        <f>IF(N138="sníž. přenesená",J138,0)</f>
        <v>0</v>
      </c>
      <c r="BI138" s="152">
        <f>IF(N138="nulová",J138,0)</f>
        <v>0</v>
      </c>
      <c r="BJ138" s="17" t="s">
        <v>80</v>
      </c>
      <c r="BK138" s="152">
        <f>ROUND(I138*H138,2)</f>
        <v>0</v>
      </c>
      <c r="BL138" s="17" t="s">
        <v>165</v>
      </c>
      <c r="BM138" s="151" t="s">
        <v>1552</v>
      </c>
    </row>
    <row r="139" spans="1:65" s="12" customFormat="1" ht="22.9" customHeight="1" x14ac:dyDescent="0.2">
      <c r="B139" s="128"/>
      <c r="D139" s="129" t="s">
        <v>71</v>
      </c>
      <c r="E139" s="138" t="s">
        <v>226</v>
      </c>
      <c r="F139" s="138" t="s">
        <v>917</v>
      </c>
      <c r="J139" s="139">
        <f>BK139</f>
        <v>0</v>
      </c>
      <c r="L139" s="128"/>
      <c r="M139" s="132"/>
      <c r="N139" s="133"/>
      <c r="O139" s="133"/>
      <c r="P139" s="134">
        <f>SUM(P140:P159)</f>
        <v>1362.5126</v>
      </c>
      <c r="Q139" s="133"/>
      <c r="R139" s="134">
        <f>SUM(R140:R159)</f>
        <v>27.176792500000001</v>
      </c>
      <c r="S139" s="133"/>
      <c r="T139" s="135">
        <f>SUM(T140:T159)</f>
        <v>10.589700000000002</v>
      </c>
      <c r="AR139" s="129" t="s">
        <v>80</v>
      </c>
      <c r="AT139" s="136" t="s">
        <v>71</v>
      </c>
      <c r="AU139" s="136" t="s">
        <v>80</v>
      </c>
      <c r="AY139" s="129" t="s">
        <v>157</v>
      </c>
      <c r="BK139" s="137">
        <f>SUM(BK140:BK159)</f>
        <v>0</v>
      </c>
    </row>
    <row r="140" spans="1:65" s="2" customFormat="1" ht="24" x14ac:dyDescent="0.2">
      <c r="A140" s="29"/>
      <c r="B140" s="140"/>
      <c r="C140" s="141" t="s">
        <v>187</v>
      </c>
      <c r="D140" s="141" t="s">
        <v>160</v>
      </c>
      <c r="E140" s="142" t="s">
        <v>1449</v>
      </c>
      <c r="F140" s="143" t="s">
        <v>1450</v>
      </c>
      <c r="G140" s="144" t="s">
        <v>275</v>
      </c>
      <c r="H140" s="145">
        <v>48</v>
      </c>
      <c r="I140" s="146"/>
      <c r="J140" s="146">
        <f>ROUND(I140*H140,2)</f>
        <v>0</v>
      </c>
      <c r="K140" s="143" t="s">
        <v>201</v>
      </c>
      <c r="L140" s="30"/>
      <c r="M140" s="147" t="s">
        <v>1</v>
      </c>
      <c r="N140" s="148" t="s">
        <v>37</v>
      </c>
      <c r="O140" s="149">
        <v>3.2549999999999999</v>
      </c>
      <c r="P140" s="149">
        <f>O140*H140</f>
        <v>156.24</v>
      </c>
      <c r="Q140" s="149">
        <v>1.17E-3</v>
      </c>
      <c r="R140" s="149">
        <f>Q140*H140</f>
        <v>5.6160000000000002E-2</v>
      </c>
      <c r="S140" s="149">
        <v>0</v>
      </c>
      <c r="T140" s="150">
        <f>S140*H140</f>
        <v>0</v>
      </c>
      <c r="U140" s="29"/>
      <c r="V140" s="29"/>
      <c r="W140" s="29"/>
      <c r="X140" s="29"/>
      <c r="Y140" s="29"/>
      <c r="Z140" s="29"/>
      <c r="AA140" s="29"/>
      <c r="AB140" s="29"/>
      <c r="AC140" s="29"/>
      <c r="AD140" s="29"/>
      <c r="AE140" s="29"/>
      <c r="AR140" s="151" t="s">
        <v>165</v>
      </c>
      <c r="AT140" s="151" t="s">
        <v>160</v>
      </c>
      <c r="AU140" s="151" t="s">
        <v>82</v>
      </c>
      <c r="AY140" s="17" t="s">
        <v>157</v>
      </c>
      <c r="BE140" s="152">
        <f>IF(N140="základní",J140,0)</f>
        <v>0</v>
      </c>
      <c r="BF140" s="152">
        <f>IF(N140="snížená",J140,0)</f>
        <v>0</v>
      </c>
      <c r="BG140" s="152">
        <f>IF(N140="zákl. přenesená",J140,0)</f>
        <v>0</v>
      </c>
      <c r="BH140" s="152">
        <f>IF(N140="sníž. přenesená",J140,0)</f>
        <v>0</v>
      </c>
      <c r="BI140" s="152">
        <f>IF(N140="nulová",J140,0)</f>
        <v>0</v>
      </c>
      <c r="BJ140" s="17" t="s">
        <v>80</v>
      </c>
      <c r="BK140" s="152">
        <f>ROUND(I140*H140,2)</f>
        <v>0</v>
      </c>
      <c r="BL140" s="17" t="s">
        <v>165</v>
      </c>
      <c r="BM140" s="151" t="s">
        <v>1553</v>
      </c>
    </row>
    <row r="141" spans="1:65" s="2" customFormat="1" ht="117" x14ac:dyDescent="0.2">
      <c r="A141" s="29"/>
      <c r="B141" s="30"/>
      <c r="C141" s="29"/>
      <c r="D141" s="153" t="s">
        <v>167</v>
      </c>
      <c r="E141" s="29"/>
      <c r="F141" s="154" t="s">
        <v>1452</v>
      </c>
      <c r="G141" s="29"/>
      <c r="H141" s="29"/>
      <c r="I141" s="29"/>
      <c r="J141" s="29"/>
      <c r="K141" s="29"/>
      <c r="L141" s="30"/>
      <c r="M141" s="155"/>
      <c r="N141" s="156"/>
      <c r="O141" s="55"/>
      <c r="P141" s="55"/>
      <c r="Q141" s="55"/>
      <c r="R141" s="55"/>
      <c r="S141" s="55"/>
      <c r="T141" s="56"/>
      <c r="U141" s="29"/>
      <c r="V141" s="29"/>
      <c r="W141" s="29"/>
      <c r="X141" s="29"/>
      <c r="Y141" s="29"/>
      <c r="Z141" s="29"/>
      <c r="AA141" s="29"/>
      <c r="AB141" s="29"/>
      <c r="AC141" s="29"/>
      <c r="AD141" s="29"/>
      <c r="AE141" s="29"/>
      <c r="AT141" s="17" t="s">
        <v>167</v>
      </c>
      <c r="AU141" s="17" t="s">
        <v>82</v>
      </c>
    </row>
    <row r="142" spans="1:65" s="2" customFormat="1" ht="24" x14ac:dyDescent="0.2">
      <c r="A142" s="29"/>
      <c r="B142" s="140"/>
      <c r="C142" s="141" t="s">
        <v>226</v>
      </c>
      <c r="D142" s="141" t="s">
        <v>160</v>
      </c>
      <c r="E142" s="142" t="s">
        <v>1453</v>
      </c>
      <c r="F142" s="143" t="s">
        <v>1454</v>
      </c>
      <c r="G142" s="144" t="s">
        <v>275</v>
      </c>
      <c r="H142" s="145">
        <v>48</v>
      </c>
      <c r="I142" s="146"/>
      <c r="J142" s="146">
        <f>ROUND(I142*H142,2)</f>
        <v>0</v>
      </c>
      <c r="K142" s="143" t="s">
        <v>201</v>
      </c>
      <c r="L142" s="30"/>
      <c r="M142" s="147" t="s">
        <v>1</v>
      </c>
      <c r="N142" s="148" t="s">
        <v>37</v>
      </c>
      <c r="O142" s="149">
        <v>1.327</v>
      </c>
      <c r="P142" s="149">
        <f>O142*H142</f>
        <v>63.695999999999998</v>
      </c>
      <c r="Q142" s="149">
        <v>5.8E-4</v>
      </c>
      <c r="R142" s="149">
        <f>Q142*H142</f>
        <v>2.784E-2</v>
      </c>
      <c r="S142" s="149">
        <v>0</v>
      </c>
      <c r="T142" s="150">
        <f>S142*H142</f>
        <v>0</v>
      </c>
      <c r="U142" s="29"/>
      <c r="V142" s="29"/>
      <c r="W142" s="29"/>
      <c r="X142" s="29"/>
      <c r="Y142" s="29"/>
      <c r="Z142" s="29"/>
      <c r="AA142" s="29"/>
      <c r="AB142" s="29"/>
      <c r="AC142" s="29"/>
      <c r="AD142" s="29"/>
      <c r="AE142" s="29"/>
      <c r="AR142" s="151" t="s">
        <v>165</v>
      </c>
      <c r="AT142" s="151" t="s">
        <v>160</v>
      </c>
      <c r="AU142" s="151" t="s">
        <v>82</v>
      </c>
      <c r="AY142" s="17" t="s">
        <v>157</v>
      </c>
      <c r="BE142" s="152">
        <f>IF(N142="základní",J142,0)</f>
        <v>0</v>
      </c>
      <c r="BF142" s="152">
        <f>IF(N142="snížená",J142,0)</f>
        <v>0</v>
      </c>
      <c r="BG142" s="152">
        <f>IF(N142="zákl. přenesená",J142,0)</f>
        <v>0</v>
      </c>
      <c r="BH142" s="152">
        <f>IF(N142="sníž. přenesená",J142,0)</f>
        <v>0</v>
      </c>
      <c r="BI142" s="152">
        <f>IF(N142="nulová",J142,0)</f>
        <v>0</v>
      </c>
      <c r="BJ142" s="17" t="s">
        <v>80</v>
      </c>
      <c r="BK142" s="152">
        <f>ROUND(I142*H142,2)</f>
        <v>0</v>
      </c>
      <c r="BL142" s="17" t="s">
        <v>165</v>
      </c>
      <c r="BM142" s="151" t="s">
        <v>1554</v>
      </c>
    </row>
    <row r="143" spans="1:65" s="2" customFormat="1" ht="117" x14ac:dyDescent="0.2">
      <c r="A143" s="29"/>
      <c r="B143" s="30"/>
      <c r="C143" s="29"/>
      <c r="D143" s="153" t="s">
        <v>167</v>
      </c>
      <c r="E143" s="29"/>
      <c r="F143" s="154" t="s">
        <v>1452</v>
      </c>
      <c r="G143" s="29"/>
      <c r="H143" s="29"/>
      <c r="I143" s="29"/>
      <c r="J143" s="29"/>
      <c r="K143" s="29"/>
      <c r="L143" s="30"/>
      <c r="M143" s="155"/>
      <c r="N143" s="156"/>
      <c r="O143" s="55"/>
      <c r="P143" s="55"/>
      <c r="Q143" s="55"/>
      <c r="R143" s="55"/>
      <c r="S143" s="55"/>
      <c r="T143" s="56"/>
      <c r="U143" s="29"/>
      <c r="V143" s="29"/>
      <c r="W143" s="29"/>
      <c r="X143" s="29"/>
      <c r="Y143" s="29"/>
      <c r="Z143" s="29"/>
      <c r="AA143" s="29"/>
      <c r="AB143" s="29"/>
      <c r="AC143" s="29"/>
      <c r="AD143" s="29"/>
      <c r="AE143" s="29"/>
      <c r="AT143" s="17" t="s">
        <v>167</v>
      </c>
      <c r="AU143" s="17" t="s">
        <v>82</v>
      </c>
    </row>
    <row r="144" spans="1:65" s="2" customFormat="1" ht="33" customHeight="1" x14ac:dyDescent="0.2">
      <c r="A144" s="29"/>
      <c r="B144" s="140"/>
      <c r="C144" s="141" t="s">
        <v>234</v>
      </c>
      <c r="D144" s="141" t="s">
        <v>160</v>
      </c>
      <c r="E144" s="142" t="s">
        <v>1456</v>
      </c>
      <c r="F144" s="143" t="s">
        <v>1457</v>
      </c>
      <c r="G144" s="144" t="s">
        <v>195</v>
      </c>
      <c r="H144" s="145">
        <v>41</v>
      </c>
      <c r="I144" s="146"/>
      <c r="J144" s="146">
        <f>ROUND(I144*H144,2)</f>
        <v>0</v>
      </c>
      <c r="K144" s="143" t="s">
        <v>201</v>
      </c>
      <c r="L144" s="30"/>
      <c r="M144" s="147" t="s">
        <v>1</v>
      </c>
      <c r="N144" s="148" t="s">
        <v>37</v>
      </c>
      <c r="O144" s="149">
        <v>3.55</v>
      </c>
      <c r="P144" s="149">
        <f>O144*H144</f>
        <v>145.54999999999998</v>
      </c>
      <c r="Q144" s="149">
        <v>0</v>
      </c>
      <c r="R144" s="149">
        <f>Q144*H144</f>
        <v>0</v>
      </c>
      <c r="S144" s="149">
        <v>6.9999999999999999E-4</v>
      </c>
      <c r="T144" s="150">
        <f>S144*H144</f>
        <v>2.87E-2</v>
      </c>
      <c r="U144" s="29"/>
      <c r="V144" s="29"/>
      <c r="W144" s="29"/>
      <c r="X144" s="29"/>
      <c r="Y144" s="29"/>
      <c r="Z144" s="29"/>
      <c r="AA144" s="29"/>
      <c r="AB144" s="29"/>
      <c r="AC144" s="29"/>
      <c r="AD144" s="29"/>
      <c r="AE144" s="29"/>
      <c r="AR144" s="151" t="s">
        <v>165</v>
      </c>
      <c r="AT144" s="151" t="s">
        <v>160</v>
      </c>
      <c r="AU144" s="151" t="s">
        <v>82</v>
      </c>
      <c r="AY144" s="17" t="s">
        <v>157</v>
      </c>
      <c r="BE144" s="152">
        <f>IF(N144="základní",J144,0)</f>
        <v>0</v>
      </c>
      <c r="BF144" s="152">
        <f>IF(N144="snížená",J144,0)</f>
        <v>0</v>
      </c>
      <c r="BG144" s="152">
        <f>IF(N144="zákl. přenesená",J144,0)</f>
        <v>0</v>
      </c>
      <c r="BH144" s="152">
        <f>IF(N144="sníž. přenesená",J144,0)</f>
        <v>0</v>
      </c>
      <c r="BI144" s="152">
        <f>IF(N144="nulová",J144,0)</f>
        <v>0</v>
      </c>
      <c r="BJ144" s="17" t="s">
        <v>80</v>
      </c>
      <c r="BK144" s="152">
        <f>ROUND(I144*H144,2)</f>
        <v>0</v>
      </c>
      <c r="BL144" s="17" t="s">
        <v>165</v>
      </c>
      <c r="BM144" s="151" t="s">
        <v>1555</v>
      </c>
    </row>
    <row r="145" spans="1:65" s="2" customFormat="1" ht="90" customHeight="1" x14ac:dyDescent="0.2">
      <c r="A145" s="29"/>
      <c r="B145" s="140"/>
      <c r="C145" s="141" t="s">
        <v>238</v>
      </c>
      <c r="D145" s="141" t="s">
        <v>160</v>
      </c>
      <c r="E145" s="142" t="s">
        <v>918</v>
      </c>
      <c r="F145" s="143" t="s">
        <v>919</v>
      </c>
      <c r="G145" s="144" t="s">
        <v>275</v>
      </c>
      <c r="H145" s="145">
        <v>50</v>
      </c>
      <c r="I145" s="146"/>
      <c r="J145" s="146">
        <f>ROUND(I145*H145,2)</f>
        <v>0</v>
      </c>
      <c r="K145" s="143" t="s">
        <v>201</v>
      </c>
      <c r="L145" s="30"/>
      <c r="M145" s="147" t="s">
        <v>1</v>
      </c>
      <c r="N145" s="148" t="s">
        <v>37</v>
      </c>
      <c r="O145" s="149">
        <v>1.4999999999999999E-2</v>
      </c>
      <c r="P145" s="149">
        <f>O145*H145</f>
        <v>0.75</v>
      </c>
      <c r="Q145" s="149">
        <v>0</v>
      </c>
      <c r="R145" s="149">
        <f>Q145*H145</f>
        <v>0</v>
      </c>
      <c r="S145" s="149">
        <v>0.19400000000000001</v>
      </c>
      <c r="T145" s="150">
        <f>S145*H145</f>
        <v>9.7000000000000011</v>
      </c>
      <c r="U145" s="29"/>
      <c r="V145" s="29"/>
      <c r="W145" s="29"/>
      <c r="X145" s="29"/>
      <c r="Y145" s="29"/>
      <c r="Z145" s="29"/>
      <c r="AA145" s="29"/>
      <c r="AB145" s="29"/>
      <c r="AC145" s="29"/>
      <c r="AD145" s="29"/>
      <c r="AE145" s="29"/>
      <c r="AR145" s="151" t="s">
        <v>165</v>
      </c>
      <c r="AT145" s="151" t="s">
        <v>160</v>
      </c>
      <c r="AU145" s="151" t="s">
        <v>82</v>
      </c>
      <c r="AY145" s="17" t="s">
        <v>157</v>
      </c>
      <c r="BE145" s="152">
        <f>IF(N145="základní",J145,0)</f>
        <v>0</v>
      </c>
      <c r="BF145" s="152">
        <f>IF(N145="snížená",J145,0)</f>
        <v>0</v>
      </c>
      <c r="BG145" s="152">
        <f>IF(N145="zákl. přenesená",J145,0)</f>
        <v>0</v>
      </c>
      <c r="BH145" s="152">
        <f>IF(N145="sníž. přenesená",J145,0)</f>
        <v>0</v>
      </c>
      <c r="BI145" s="152">
        <f>IF(N145="nulová",J145,0)</f>
        <v>0</v>
      </c>
      <c r="BJ145" s="17" t="s">
        <v>80</v>
      </c>
      <c r="BK145" s="152">
        <f>ROUND(I145*H145,2)</f>
        <v>0</v>
      </c>
      <c r="BL145" s="17" t="s">
        <v>165</v>
      </c>
      <c r="BM145" s="151" t="s">
        <v>1556</v>
      </c>
    </row>
    <row r="146" spans="1:65" s="2" customFormat="1" ht="68.25" x14ac:dyDescent="0.2">
      <c r="A146" s="29"/>
      <c r="B146" s="30"/>
      <c r="C146" s="29"/>
      <c r="D146" s="153" t="s">
        <v>167</v>
      </c>
      <c r="E146" s="29"/>
      <c r="F146" s="154" t="s">
        <v>921</v>
      </c>
      <c r="G146" s="29"/>
      <c r="H146" s="29"/>
      <c r="I146" s="29"/>
      <c r="J146" s="29"/>
      <c r="K146" s="29"/>
      <c r="L146" s="30"/>
      <c r="M146" s="155"/>
      <c r="N146" s="156"/>
      <c r="O146" s="55"/>
      <c r="P146" s="55"/>
      <c r="Q146" s="55"/>
      <c r="R146" s="55"/>
      <c r="S146" s="55"/>
      <c r="T146" s="56"/>
      <c r="U146" s="29"/>
      <c r="V146" s="29"/>
      <c r="W146" s="29"/>
      <c r="X146" s="29"/>
      <c r="Y146" s="29"/>
      <c r="Z146" s="29"/>
      <c r="AA146" s="29"/>
      <c r="AB146" s="29"/>
      <c r="AC146" s="29"/>
      <c r="AD146" s="29"/>
      <c r="AE146" s="29"/>
      <c r="AT146" s="17" t="s">
        <v>167</v>
      </c>
      <c r="AU146" s="17" t="s">
        <v>82</v>
      </c>
    </row>
    <row r="147" spans="1:65" s="2" customFormat="1" ht="24" x14ac:dyDescent="0.2">
      <c r="A147" s="29"/>
      <c r="B147" s="140"/>
      <c r="C147" s="141" t="s">
        <v>241</v>
      </c>
      <c r="D147" s="141" t="s">
        <v>160</v>
      </c>
      <c r="E147" s="142" t="s">
        <v>1460</v>
      </c>
      <c r="F147" s="143" t="s">
        <v>1461</v>
      </c>
      <c r="G147" s="144" t="s">
        <v>163</v>
      </c>
      <c r="H147" s="145">
        <v>10</v>
      </c>
      <c r="I147" s="146"/>
      <c r="J147" s="146">
        <f>ROUND(I147*H147,2)</f>
        <v>0</v>
      </c>
      <c r="K147" s="143" t="s">
        <v>201</v>
      </c>
      <c r="L147" s="30"/>
      <c r="M147" s="147" t="s">
        <v>1</v>
      </c>
      <c r="N147" s="148" t="s">
        <v>37</v>
      </c>
      <c r="O147" s="149">
        <v>3.64</v>
      </c>
      <c r="P147" s="149">
        <f>O147*H147</f>
        <v>36.4</v>
      </c>
      <c r="Q147" s="149">
        <v>0</v>
      </c>
      <c r="R147" s="149">
        <f>Q147*H147</f>
        <v>0</v>
      </c>
      <c r="S147" s="149">
        <v>1.5E-3</v>
      </c>
      <c r="T147" s="150">
        <f>S147*H147</f>
        <v>1.4999999999999999E-2</v>
      </c>
      <c r="U147" s="29"/>
      <c r="V147" s="29"/>
      <c r="W147" s="29"/>
      <c r="X147" s="29"/>
      <c r="Y147" s="29"/>
      <c r="Z147" s="29"/>
      <c r="AA147" s="29"/>
      <c r="AB147" s="29"/>
      <c r="AC147" s="29"/>
      <c r="AD147" s="29"/>
      <c r="AE147" s="29"/>
      <c r="AR147" s="151" t="s">
        <v>165</v>
      </c>
      <c r="AT147" s="151" t="s">
        <v>160</v>
      </c>
      <c r="AU147" s="151" t="s">
        <v>82</v>
      </c>
      <c r="AY147" s="17" t="s">
        <v>157</v>
      </c>
      <c r="BE147" s="152">
        <f>IF(N147="základní",J147,0)</f>
        <v>0</v>
      </c>
      <c r="BF147" s="152">
        <f>IF(N147="snížená",J147,0)</f>
        <v>0</v>
      </c>
      <c r="BG147" s="152">
        <f>IF(N147="zákl. přenesená",J147,0)</f>
        <v>0</v>
      </c>
      <c r="BH147" s="152">
        <f>IF(N147="sníž. přenesená",J147,0)</f>
        <v>0</v>
      </c>
      <c r="BI147" s="152">
        <f>IF(N147="nulová",J147,0)</f>
        <v>0</v>
      </c>
      <c r="BJ147" s="17" t="s">
        <v>80</v>
      </c>
      <c r="BK147" s="152">
        <f>ROUND(I147*H147,2)</f>
        <v>0</v>
      </c>
      <c r="BL147" s="17" t="s">
        <v>165</v>
      </c>
      <c r="BM147" s="151" t="s">
        <v>1557</v>
      </c>
    </row>
    <row r="148" spans="1:65" s="2" customFormat="1" ht="29.25" x14ac:dyDescent="0.2">
      <c r="A148" s="29"/>
      <c r="B148" s="30"/>
      <c r="C148" s="29"/>
      <c r="D148" s="153" t="s">
        <v>167</v>
      </c>
      <c r="E148" s="29"/>
      <c r="F148" s="154" t="s">
        <v>1463</v>
      </c>
      <c r="G148" s="29"/>
      <c r="H148" s="29"/>
      <c r="I148" s="29"/>
      <c r="J148" s="29"/>
      <c r="K148" s="29"/>
      <c r="L148" s="30"/>
      <c r="M148" s="155"/>
      <c r="N148" s="156"/>
      <c r="O148" s="55"/>
      <c r="P148" s="55"/>
      <c r="Q148" s="55"/>
      <c r="R148" s="55"/>
      <c r="S148" s="55"/>
      <c r="T148" s="56"/>
      <c r="U148" s="29"/>
      <c r="V148" s="29"/>
      <c r="W148" s="29"/>
      <c r="X148" s="29"/>
      <c r="Y148" s="29"/>
      <c r="Z148" s="29"/>
      <c r="AA148" s="29"/>
      <c r="AB148" s="29"/>
      <c r="AC148" s="29"/>
      <c r="AD148" s="29"/>
      <c r="AE148" s="29"/>
      <c r="AT148" s="17" t="s">
        <v>167</v>
      </c>
      <c r="AU148" s="17" t="s">
        <v>82</v>
      </c>
    </row>
    <row r="149" spans="1:65" s="2" customFormat="1" ht="36" x14ac:dyDescent="0.2">
      <c r="A149" s="29"/>
      <c r="B149" s="140"/>
      <c r="C149" s="141" t="s">
        <v>247</v>
      </c>
      <c r="D149" s="141" t="s">
        <v>160</v>
      </c>
      <c r="E149" s="142" t="s">
        <v>1465</v>
      </c>
      <c r="F149" s="143" t="s">
        <v>1466</v>
      </c>
      <c r="G149" s="144" t="s">
        <v>236</v>
      </c>
      <c r="H149" s="145">
        <v>132</v>
      </c>
      <c r="I149" s="146"/>
      <c r="J149" s="146">
        <f>ROUND(I149*H149,2)</f>
        <v>0</v>
      </c>
      <c r="K149" s="143" t="s">
        <v>201</v>
      </c>
      <c r="L149" s="30"/>
      <c r="M149" s="147" t="s">
        <v>1</v>
      </c>
      <c r="N149" s="148" t="s">
        <v>37</v>
      </c>
      <c r="O149" s="149">
        <v>0.308</v>
      </c>
      <c r="P149" s="149">
        <f>O149*H149</f>
        <v>40.655999999999999</v>
      </c>
      <c r="Q149" s="149">
        <v>2.0000000000000001E-4</v>
      </c>
      <c r="R149" s="149">
        <f>Q149*H149</f>
        <v>2.64E-2</v>
      </c>
      <c r="S149" s="149">
        <v>0</v>
      </c>
      <c r="T149" s="150">
        <f>S149*H149</f>
        <v>0</v>
      </c>
      <c r="U149" s="29"/>
      <c r="V149" s="29"/>
      <c r="W149" s="29"/>
      <c r="X149" s="29"/>
      <c r="Y149" s="29"/>
      <c r="Z149" s="29"/>
      <c r="AA149" s="29"/>
      <c r="AB149" s="29"/>
      <c r="AC149" s="29"/>
      <c r="AD149" s="29"/>
      <c r="AE149" s="29"/>
      <c r="AR149" s="151" t="s">
        <v>165</v>
      </c>
      <c r="AT149" s="151" t="s">
        <v>160</v>
      </c>
      <c r="AU149" s="151" t="s">
        <v>82</v>
      </c>
      <c r="AY149" s="17" t="s">
        <v>157</v>
      </c>
      <c r="BE149" s="152">
        <f>IF(N149="základní",J149,0)</f>
        <v>0</v>
      </c>
      <c r="BF149" s="152">
        <f>IF(N149="snížená",J149,0)</f>
        <v>0</v>
      </c>
      <c r="BG149" s="152">
        <f>IF(N149="zákl. přenesená",J149,0)</f>
        <v>0</v>
      </c>
      <c r="BH149" s="152">
        <f>IF(N149="sníž. přenesená",J149,0)</f>
        <v>0</v>
      </c>
      <c r="BI149" s="152">
        <f>IF(N149="nulová",J149,0)</f>
        <v>0</v>
      </c>
      <c r="BJ149" s="17" t="s">
        <v>80</v>
      </c>
      <c r="BK149" s="152">
        <f>ROUND(I149*H149,2)</f>
        <v>0</v>
      </c>
      <c r="BL149" s="17" t="s">
        <v>165</v>
      </c>
      <c r="BM149" s="151" t="s">
        <v>1558</v>
      </c>
    </row>
    <row r="150" spans="1:65" s="2" customFormat="1" ht="97.5" x14ac:dyDescent="0.2">
      <c r="A150" s="29"/>
      <c r="B150" s="30"/>
      <c r="C150" s="29"/>
      <c r="D150" s="153" t="s">
        <v>167</v>
      </c>
      <c r="E150" s="29"/>
      <c r="F150" s="154" t="s">
        <v>1468</v>
      </c>
      <c r="G150" s="29"/>
      <c r="H150" s="29"/>
      <c r="I150" s="29"/>
      <c r="J150" s="29"/>
      <c r="K150" s="29"/>
      <c r="L150" s="30"/>
      <c r="M150" s="155"/>
      <c r="N150" s="156"/>
      <c r="O150" s="55"/>
      <c r="P150" s="55"/>
      <c r="Q150" s="55"/>
      <c r="R150" s="55"/>
      <c r="S150" s="55"/>
      <c r="T150" s="56"/>
      <c r="U150" s="29"/>
      <c r="V150" s="29"/>
      <c r="W150" s="29"/>
      <c r="X150" s="29"/>
      <c r="Y150" s="29"/>
      <c r="Z150" s="29"/>
      <c r="AA150" s="29"/>
      <c r="AB150" s="29"/>
      <c r="AC150" s="29"/>
      <c r="AD150" s="29"/>
      <c r="AE150" s="29"/>
      <c r="AT150" s="17" t="s">
        <v>167</v>
      </c>
      <c r="AU150" s="17" t="s">
        <v>82</v>
      </c>
    </row>
    <row r="151" spans="1:65" s="2" customFormat="1" ht="24" x14ac:dyDescent="0.2">
      <c r="A151" s="29"/>
      <c r="B151" s="140"/>
      <c r="C151" s="141" t="s">
        <v>251</v>
      </c>
      <c r="D151" s="141" t="s">
        <v>160</v>
      </c>
      <c r="E151" s="142" t="s">
        <v>1559</v>
      </c>
      <c r="F151" s="143" t="s">
        <v>1560</v>
      </c>
      <c r="G151" s="144" t="s">
        <v>275</v>
      </c>
      <c r="H151" s="145">
        <v>47</v>
      </c>
      <c r="I151" s="146"/>
      <c r="J151" s="146">
        <f>ROUND(I151*H151,2)</f>
        <v>0</v>
      </c>
      <c r="K151" s="143" t="s">
        <v>201</v>
      </c>
      <c r="L151" s="30"/>
      <c r="M151" s="147" t="s">
        <v>1</v>
      </c>
      <c r="N151" s="148" t="s">
        <v>37</v>
      </c>
      <c r="O151" s="149">
        <v>0.60699999999999998</v>
      </c>
      <c r="P151" s="149">
        <f>O151*H151</f>
        <v>28.529</v>
      </c>
      <c r="Q151" s="149">
        <v>8.0000000000000007E-5</v>
      </c>
      <c r="R151" s="149">
        <f>Q151*H151</f>
        <v>3.7600000000000003E-3</v>
      </c>
      <c r="S151" s="149">
        <v>1.7999999999999999E-2</v>
      </c>
      <c r="T151" s="150">
        <f>S151*H151</f>
        <v>0.84599999999999997</v>
      </c>
      <c r="U151" s="29"/>
      <c r="V151" s="29"/>
      <c r="W151" s="29"/>
      <c r="X151" s="29"/>
      <c r="Y151" s="29"/>
      <c r="Z151" s="29"/>
      <c r="AA151" s="29"/>
      <c r="AB151" s="29"/>
      <c r="AC151" s="29"/>
      <c r="AD151" s="29"/>
      <c r="AE151" s="29"/>
      <c r="AR151" s="151" t="s">
        <v>165</v>
      </c>
      <c r="AT151" s="151" t="s">
        <v>160</v>
      </c>
      <c r="AU151" s="151" t="s">
        <v>82</v>
      </c>
      <c r="AY151" s="17" t="s">
        <v>157</v>
      </c>
      <c r="BE151" s="152">
        <f>IF(N151="základní",J151,0)</f>
        <v>0</v>
      </c>
      <c r="BF151" s="152">
        <f>IF(N151="snížená",J151,0)</f>
        <v>0</v>
      </c>
      <c r="BG151" s="152">
        <f>IF(N151="zákl. přenesená",J151,0)</f>
        <v>0</v>
      </c>
      <c r="BH151" s="152">
        <f>IF(N151="sníž. přenesená",J151,0)</f>
        <v>0</v>
      </c>
      <c r="BI151" s="152">
        <f>IF(N151="nulová",J151,0)</f>
        <v>0</v>
      </c>
      <c r="BJ151" s="17" t="s">
        <v>80</v>
      </c>
      <c r="BK151" s="152">
        <f>ROUND(I151*H151,2)</f>
        <v>0</v>
      </c>
      <c r="BL151" s="17" t="s">
        <v>165</v>
      </c>
      <c r="BM151" s="151" t="s">
        <v>1561</v>
      </c>
    </row>
    <row r="152" spans="1:65" s="2" customFormat="1" ht="36" x14ac:dyDescent="0.2">
      <c r="A152" s="29"/>
      <c r="B152" s="140"/>
      <c r="C152" s="141" t="s">
        <v>8</v>
      </c>
      <c r="D152" s="141" t="s">
        <v>160</v>
      </c>
      <c r="E152" s="142" t="s">
        <v>1495</v>
      </c>
      <c r="F152" s="143" t="s">
        <v>1496</v>
      </c>
      <c r="G152" s="144" t="s">
        <v>195</v>
      </c>
      <c r="H152" s="145">
        <v>17.25</v>
      </c>
      <c r="I152" s="146"/>
      <c r="J152" s="146">
        <f>ROUND(I152*H152,2)</f>
        <v>0</v>
      </c>
      <c r="K152" s="143" t="s">
        <v>201</v>
      </c>
      <c r="L152" s="30"/>
      <c r="M152" s="147" t="s">
        <v>1</v>
      </c>
      <c r="N152" s="148" t="s">
        <v>37</v>
      </c>
      <c r="O152" s="149">
        <v>1.8320000000000001</v>
      </c>
      <c r="P152" s="149">
        <f>O152*H152</f>
        <v>31.602</v>
      </c>
      <c r="Q152" s="149">
        <v>0.12273000000000001</v>
      </c>
      <c r="R152" s="149">
        <f>Q152*H152</f>
        <v>2.1170925</v>
      </c>
      <c r="S152" s="149">
        <v>0</v>
      </c>
      <c r="T152" s="150">
        <f>S152*H152</f>
        <v>0</v>
      </c>
      <c r="U152" s="29"/>
      <c r="V152" s="29"/>
      <c r="W152" s="29"/>
      <c r="X152" s="29"/>
      <c r="Y152" s="29"/>
      <c r="Z152" s="29"/>
      <c r="AA152" s="29"/>
      <c r="AB152" s="29"/>
      <c r="AC152" s="29"/>
      <c r="AD152" s="29"/>
      <c r="AE152" s="29"/>
      <c r="AR152" s="151" t="s">
        <v>165</v>
      </c>
      <c r="AT152" s="151" t="s">
        <v>160</v>
      </c>
      <c r="AU152" s="151" t="s">
        <v>82</v>
      </c>
      <c r="AY152" s="17" t="s">
        <v>157</v>
      </c>
      <c r="BE152" s="152">
        <f>IF(N152="základní",J152,0)</f>
        <v>0</v>
      </c>
      <c r="BF152" s="152">
        <f>IF(N152="snížená",J152,0)</f>
        <v>0</v>
      </c>
      <c r="BG152" s="152">
        <f>IF(N152="zákl. přenesená",J152,0)</f>
        <v>0</v>
      </c>
      <c r="BH152" s="152">
        <f>IF(N152="sníž. přenesená",J152,0)</f>
        <v>0</v>
      </c>
      <c r="BI152" s="152">
        <f>IF(N152="nulová",J152,0)</f>
        <v>0</v>
      </c>
      <c r="BJ152" s="17" t="s">
        <v>80</v>
      </c>
      <c r="BK152" s="152">
        <f>ROUND(I152*H152,2)</f>
        <v>0</v>
      </c>
      <c r="BL152" s="17" t="s">
        <v>165</v>
      </c>
      <c r="BM152" s="151" t="s">
        <v>1562</v>
      </c>
    </row>
    <row r="153" spans="1:65" s="2" customFormat="1" ht="107.25" x14ac:dyDescent="0.2">
      <c r="A153" s="29"/>
      <c r="B153" s="30"/>
      <c r="C153" s="29"/>
      <c r="D153" s="153" t="s">
        <v>167</v>
      </c>
      <c r="E153" s="29"/>
      <c r="F153" s="154" t="s">
        <v>1080</v>
      </c>
      <c r="G153" s="29"/>
      <c r="H153" s="29"/>
      <c r="I153" s="29"/>
      <c r="J153" s="29"/>
      <c r="K153" s="29"/>
      <c r="L153" s="30"/>
      <c r="M153" s="155"/>
      <c r="N153" s="156"/>
      <c r="O153" s="55"/>
      <c r="P153" s="55"/>
      <c r="Q153" s="55"/>
      <c r="R153" s="55"/>
      <c r="S153" s="55"/>
      <c r="T153" s="56"/>
      <c r="U153" s="29"/>
      <c r="V153" s="29"/>
      <c r="W153" s="29"/>
      <c r="X153" s="29"/>
      <c r="Y153" s="29"/>
      <c r="Z153" s="29"/>
      <c r="AA153" s="29"/>
      <c r="AB153" s="29"/>
      <c r="AC153" s="29"/>
      <c r="AD153" s="29"/>
      <c r="AE153" s="29"/>
      <c r="AT153" s="17" t="s">
        <v>167</v>
      </c>
      <c r="AU153" s="17" t="s">
        <v>82</v>
      </c>
    </row>
    <row r="154" spans="1:65" s="2" customFormat="1" ht="36" x14ac:dyDescent="0.2">
      <c r="A154" s="29"/>
      <c r="B154" s="140"/>
      <c r="C154" s="141" t="s">
        <v>262</v>
      </c>
      <c r="D154" s="141" t="s">
        <v>160</v>
      </c>
      <c r="E154" s="142" t="s">
        <v>1088</v>
      </c>
      <c r="F154" s="143" t="s">
        <v>1089</v>
      </c>
      <c r="G154" s="144" t="s">
        <v>195</v>
      </c>
      <c r="H154" s="145">
        <v>52</v>
      </c>
      <c r="I154" s="146"/>
      <c r="J154" s="146">
        <f>ROUND(I154*H154,2)</f>
        <v>0</v>
      </c>
      <c r="K154" s="143" t="s">
        <v>201</v>
      </c>
      <c r="L154" s="30"/>
      <c r="M154" s="147" t="s">
        <v>1</v>
      </c>
      <c r="N154" s="148" t="s">
        <v>37</v>
      </c>
      <c r="O154" s="149">
        <v>0.45</v>
      </c>
      <c r="P154" s="149">
        <f>O154*H154</f>
        <v>23.400000000000002</v>
      </c>
      <c r="Q154" s="149">
        <v>0</v>
      </c>
      <c r="R154" s="149">
        <f>Q154*H154</f>
        <v>0</v>
      </c>
      <c r="S154" s="149">
        <v>0</v>
      </c>
      <c r="T154" s="150">
        <f>S154*H154</f>
        <v>0</v>
      </c>
      <c r="U154" s="29"/>
      <c r="V154" s="29"/>
      <c r="W154" s="29"/>
      <c r="X154" s="29"/>
      <c r="Y154" s="29"/>
      <c r="Z154" s="29"/>
      <c r="AA154" s="29"/>
      <c r="AB154" s="29"/>
      <c r="AC154" s="29"/>
      <c r="AD154" s="29"/>
      <c r="AE154" s="29"/>
      <c r="AR154" s="151" t="s">
        <v>165</v>
      </c>
      <c r="AT154" s="151" t="s">
        <v>160</v>
      </c>
      <c r="AU154" s="151" t="s">
        <v>82</v>
      </c>
      <c r="AY154" s="17" t="s">
        <v>157</v>
      </c>
      <c r="BE154" s="152">
        <f>IF(N154="základní",J154,0)</f>
        <v>0</v>
      </c>
      <c r="BF154" s="152">
        <f>IF(N154="snížená",J154,0)</f>
        <v>0</v>
      </c>
      <c r="BG154" s="152">
        <f>IF(N154="zákl. přenesená",J154,0)</f>
        <v>0</v>
      </c>
      <c r="BH154" s="152">
        <f>IF(N154="sníž. přenesená",J154,0)</f>
        <v>0</v>
      </c>
      <c r="BI154" s="152">
        <f>IF(N154="nulová",J154,0)</f>
        <v>0</v>
      </c>
      <c r="BJ154" s="17" t="s">
        <v>80</v>
      </c>
      <c r="BK154" s="152">
        <f>ROUND(I154*H154,2)</f>
        <v>0</v>
      </c>
      <c r="BL154" s="17" t="s">
        <v>165</v>
      </c>
      <c r="BM154" s="151" t="s">
        <v>1563</v>
      </c>
    </row>
    <row r="155" spans="1:65" s="2" customFormat="1" ht="39" x14ac:dyDescent="0.2">
      <c r="A155" s="29"/>
      <c r="B155" s="30"/>
      <c r="C155" s="29"/>
      <c r="D155" s="153" t="s">
        <v>167</v>
      </c>
      <c r="E155" s="29"/>
      <c r="F155" s="154" t="s">
        <v>1087</v>
      </c>
      <c r="G155" s="29"/>
      <c r="H155" s="29"/>
      <c r="I155" s="29"/>
      <c r="J155" s="29"/>
      <c r="K155" s="29"/>
      <c r="L155" s="30"/>
      <c r="M155" s="155"/>
      <c r="N155" s="156"/>
      <c r="O155" s="55"/>
      <c r="P155" s="55"/>
      <c r="Q155" s="55"/>
      <c r="R155" s="55"/>
      <c r="S155" s="55"/>
      <c r="T155" s="56"/>
      <c r="U155" s="29"/>
      <c r="V155" s="29"/>
      <c r="W155" s="29"/>
      <c r="X155" s="29"/>
      <c r="Y155" s="29"/>
      <c r="Z155" s="29"/>
      <c r="AA155" s="29"/>
      <c r="AB155" s="29"/>
      <c r="AC155" s="29"/>
      <c r="AD155" s="29"/>
      <c r="AE155" s="29"/>
      <c r="AT155" s="17" t="s">
        <v>167</v>
      </c>
      <c r="AU155" s="17" t="s">
        <v>82</v>
      </c>
    </row>
    <row r="156" spans="1:65" s="2" customFormat="1" ht="36" x14ac:dyDescent="0.2">
      <c r="A156" s="29"/>
      <c r="B156" s="140"/>
      <c r="C156" s="141" t="s">
        <v>267</v>
      </c>
      <c r="D156" s="141" t="s">
        <v>160</v>
      </c>
      <c r="E156" s="142" t="s">
        <v>1500</v>
      </c>
      <c r="F156" s="143" t="s">
        <v>1501</v>
      </c>
      <c r="G156" s="144" t="s">
        <v>195</v>
      </c>
      <c r="H156" s="145">
        <v>33</v>
      </c>
      <c r="I156" s="146"/>
      <c r="J156" s="146">
        <f>ROUND(I156*H156,2)</f>
        <v>0</v>
      </c>
      <c r="K156" s="143" t="s">
        <v>201</v>
      </c>
      <c r="L156" s="30"/>
      <c r="M156" s="147" t="s">
        <v>1</v>
      </c>
      <c r="N156" s="148" t="s">
        <v>37</v>
      </c>
      <c r="O156" s="149">
        <v>2.16</v>
      </c>
      <c r="P156" s="149">
        <f>O156*H156</f>
        <v>71.28</v>
      </c>
      <c r="Q156" s="149">
        <v>5.8279999999999998E-2</v>
      </c>
      <c r="R156" s="149">
        <f>Q156*H156</f>
        <v>1.9232399999999998</v>
      </c>
      <c r="S156" s="149">
        <v>0</v>
      </c>
      <c r="T156" s="150">
        <f>S156*H156</f>
        <v>0</v>
      </c>
      <c r="U156" s="29"/>
      <c r="V156" s="29"/>
      <c r="W156" s="29"/>
      <c r="X156" s="29"/>
      <c r="Y156" s="29"/>
      <c r="Z156" s="29"/>
      <c r="AA156" s="29"/>
      <c r="AB156" s="29"/>
      <c r="AC156" s="29"/>
      <c r="AD156" s="29"/>
      <c r="AE156" s="29"/>
      <c r="AR156" s="151" t="s">
        <v>165</v>
      </c>
      <c r="AT156" s="151" t="s">
        <v>160</v>
      </c>
      <c r="AU156" s="151" t="s">
        <v>82</v>
      </c>
      <c r="AY156" s="17" t="s">
        <v>157</v>
      </c>
      <c r="BE156" s="152">
        <f>IF(N156="základní",J156,0)</f>
        <v>0</v>
      </c>
      <c r="BF156" s="152">
        <f>IF(N156="snížená",J156,0)</f>
        <v>0</v>
      </c>
      <c r="BG156" s="152">
        <f>IF(N156="zákl. přenesená",J156,0)</f>
        <v>0</v>
      </c>
      <c r="BH156" s="152">
        <f>IF(N156="sníž. přenesená",J156,0)</f>
        <v>0</v>
      </c>
      <c r="BI156" s="152">
        <f>IF(N156="nulová",J156,0)</f>
        <v>0</v>
      </c>
      <c r="BJ156" s="17" t="s">
        <v>80</v>
      </c>
      <c r="BK156" s="152">
        <f>ROUND(I156*H156,2)</f>
        <v>0</v>
      </c>
      <c r="BL156" s="17" t="s">
        <v>165</v>
      </c>
      <c r="BM156" s="151" t="s">
        <v>1564</v>
      </c>
    </row>
    <row r="157" spans="1:65" s="2" customFormat="1" ht="126.75" x14ac:dyDescent="0.2">
      <c r="A157" s="29"/>
      <c r="B157" s="30"/>
      <c r="C157" s="29"/>
      <c r="D157" s="153" t="s">
        <v>167</v>
      </c>
      <c r="E157" s="29"/>
      <c r="F157" s="154" t="s">
        <v>1503</v>
      </c>
      <c r="G157" s="29"/>
      <c r="H157" s="29"/>
      <c r="I157" s="29"/>
      <c r="J157" s="29"/>
      <c r="K157" s="29"/>
      <c r="L157" s="30"/>
      <c r="M157" s="155"/>
      <c r="N157" s="156"/>
      <c r="O157" s="55"/>
      <c r="P157" s="55"/>
      <c r="Q157" s="55"/>
      <c r="R157" s="55"/>
      <c r="S157" s="55"/>
      <c r="T157" s="56"/>
      <c r="U157" s="29"/>
      <c r="V157" s="29"/>
      <c r="W157" s="29"/>
      <c r="X157" s="29"/>
      <c r="Y157" s="29"/>
      <c r="Z157" s="29"/>
      <c r="AA157" s="29"/>
      <c r="AB157" s="29"/>
      <c r="AC157" s="29"/>
      <c r="AD157" s="29"/>
      <c r="AE157" s="29"/>
      <c r="AT157" s="17" t="s">
        <v>167</v>
      </c>
      <c r="AU157" s="17" t="s">
        <v>82</v>
      </c>
    </row>
    <row r="158" spans="1:65" s="2" customFormat="1" ht="36" x14ac:dyDescent="0.2">
      <c r="A158" s="29"/>
      <c r="B158" s="140"/>
      <c r="C158" s="141" t="s">
        <v>272</v>
      </c>
      <c r="D158" s="141" t="s">
        <v>160</v>
      </c>
      <c r="E158" s="142" t="s">
        <v>1505</v>
      </c>
      <c r="F158" s="143" t="s">
        <v>1506</v>
      </c>
      <c r="G158" s="144" t="s">
        <v>195</v>
      </c>
      <c r="H158" s="145">
        <v>230.8</v>
      </c>
      <c r="I158" s="146"/>
      <c r="J158" s="146">
        <f>ROUND(I158*H158,2)</f>
        <v>0</v>
      </c>
      <c r="K158" s="143" t="s">
        <v>201</v>
      </c>
      <c r="L158" s="30"/>
      <c r="M158" s="147" t="s">
        <v>1</v>
      </c>
      <c r="N158" s="148" t="s">
        <v>37</v>
      </c>
      <c r="O158" s="149">
        <v>3.3119999999999998</v>
      </c>
      <c r="P158" s="149">
        <f>O158*H158</f>
        <v>764.40959999999995</v>
      </c>
      <c r="Q158" s="149">
        <v>9.9750000000000005E-2</v>
      </c>
      <c r="R158" s="149">
        <f>Q158*H158</f>
        <v>23.022300000000001</v>
      </c>
      <c r="S158" s="149">
        <v>0</v>
      </c>
      <c r="T158" s="150">
        <f>S158*H158</f>
        <v>0</v>
      </c>
      <c r="U158" s="29"/>
      <c r="V158" s="29"/>
      <c r="W158" s="29"/>
      <c r="X158" s="29"/>
      <c r="Y158" s="29"/>
      <c r="Z158" s="29"/>
      <c r="AA158" s="29"/>
      <c r="AB158" s="29"/>
      <c r="AC158" s="29"/>
      <c r="AD158" s="29"/>
      <c r="AE158" s="29"/>
      <c r="AR158" s="151" t="s">
        <v>165</v>
      </c>
      <c r="AT158" s="151" t="s">
        <v>160</v>
      </c>
      <c r="AU158" s="151" t="s">
        <v>82</v>
      </c>
      <c r="AY158" s="17" t="s">
        <v>157</v>
      </c>
      <c r="BE158" s="152">
        <f>IF(N158="základní",J158,0)</f>
        <v>0</v>
      </c>
      <c r="BF158" s="152">
        <f>IF(N158="snížená",J158,0)</f>
        <v>0</v>
      </c>
      <c r="BG158" s="152">
        <f>IF(N158="zákl. přenesená",J158,0)</f>
        <v>0</v>
      </c>
      <c r="BH158" s="152">
        <f>IF(N158="sníž. přenesená",J158,0)</f>
        <v>0</v>
      </c>
      <c r="BI158" s="152">
        <f>IF(N158="nulová",J158,0)</f>
        <v>0</v>
      </c>
      <c r="BJ158" s="17" t="s">
        <v>80</v>
      </c>
      <c r="BK158" s="152">
        <f>ROUND(I158*H158,2)</f>
        <v>0</v>
      </c>
      <c r="BL158" s="17" t="s">
        <v>165</v>
      </c>
      <c r="BM158" s="151" t="s">
        <v>1565</v>
      </c>
    </row>
    <row r="159" spans="1:65" s="2" customFormat="1" ht="126.75" x14ac:dyDescent="0.2">
      <c r="A159" s="29"/>
      <c r="B159" s="30"/>
      <c r="C159" s="29"/>
      <c r="D159" s="153" t="s">
        <v>167</v>
      </c>
      <c r="E159" s="29"/>
      <c r="F159" s="154" t="s">
        <v>1503</v>
      </c>
      <c r="G159" s="29"/>
      <c r="H159" s="29"/>
      <c r="I159" s="29"/>
      <c r="J159" s="29"/>
      <c r="K159" s="29"/>
      <c r="L159" s="30"/>
      <c r="M159" s="155"/>
      <c r="N159" s="156"/>
      <c r="O159" s="55"/>
      <c r="P159" s="55"/>
      <c r="Q159" s="55"/>
      <c r="R159" s="55"/>
      <c r="S159" s="55"/>
      <c r="T159" s="56"/>
      <c r="U159" s="29"/>
      <c r="V159" s="29"/>
      <c r="W159" s="29"/>
      <c r="X159" s="29"/>
      <c r="Y159" s="29"/>
      <c r="Z159" s="29"/>
      <c r="AA159" s="29"/>
      <c r="AB159" s="29"/>
      <c r="AC159" s="29"/>
      <c r="AD159" s="29"/>
      <c r="AE159" s="29"/>
      <c r="AT159" s="17" t="s">
        <v>167</v>
      </c>
      <c r="AU159" s="17" t="s">
        <v>82</v>
      </c>
    </row>
    <row r="160" spans="1:65" s="12" customFormat="1" ht="25.9" customHeight="1" x14ac:dyDescent="0.2">
      <c r="B160" s="128"/>
      <c r="D160" s="129" t="s">
        <v>71</v>
      </c>
      <c r="E160" s="130" t="s">
        <v>325</v>
      </c>
      <c r="F160" s="130" t="s">
        <v>326</v>
      </c>
      <c r="J160" s="131">
        <f>BK160</f>
        <v>0</v>
      </c>
      <c r="L160" s="128"/>
      <c r="M160" s="132"/>
      <c r="N160" s="133"/>
      <c r="O160" s="133"/>
      <c r="P160" s="134">
        <f>SUM(P161:P172)</f>
        <v>0</v>
      </c>
      <c r="Q160" s="133"/>
      <c r="R160" s="134">
        <f>SUM(R161:R172)</f>
        <v>0</v>
      </c>
      <c r="S160" s="133"/>
      <c r="T160" s="135">
        <f>SUM(T161:T172)</f>
        <v>0</v>
      </c>
      <c r="AR160" s="129" t="s">
        <v>165</v>
      </c>
      <c r="AT160" s="136" t="s">
        <v>71</v>
      </c>
      <c r="AU160" s="136" t="s">
        <v>72</v>
      </c>
      <c r="AY160" s="129" t="s">
        <v>157</v>
      </c>
      <c r="BK160" s="137">
        <f>SUM(BK161:BK172)</f>
        <v>0</v>
      </c>
    </row>
    <row r="161" spans="1:65" s="2" customFormat="1" ht="156.75" customHeight="1" x14ac:dyDescent="0.2">
      <c r="A161" s="29"/>
      <c r="B161" s="140"/>
      <c r="C161" s="141" t="s">
        <v>290</v>
      </c>
      <c r="D161" s="141" t="s">
        <v>160</v>
      </c>
      <c r="E161" s="142" t="s">
        <v>633</v>
      </c>
      <c r="F161" s="143" t="s">
        <v>940</v>
      </c>
      <c r="G161" s="144" t="s">
        <v>186</v>
      </c>
      <c r="H161" s="145">
        <v>9.6999999999999993</v>
      </c>
      <c r="I161" s="146"/>
      <c r="J161" s="146">
        <f>ROUND(I161*H161,2)</f>
        <v>0</v>
      </c>
      <c r="K161" s="143" t="s">
        <v>330</v>
      </c>
      <c r="L161" s="30"/>
      <c r="M161" s="147" t="s">
        <v>1</v>
      </c>
      <c r="N161" s="148" t="s">
        <v>37</v>
      </c>
      <c r="O161" s="149">
        <v>0</v>
      </c>
      <c r="P161" s="149">
        <f>O161*H161</f>
        <v>0</v>
      </c>
      <c r="Q161" s="149">
        <v>0</v>
      </c>
      <c r="R161" s="149">
        <f>Q161*H161</f>
        <v>0</v>
      </c>
      <c r="S161" s="149">
        <v>0</v>
      </c>
      <c r="T161" s="150">
        <f>S161*H161</f>
        <v>0</v>
      </c>
      <c r="U161" s="29"/>
      <c r="V161" s="29"/>
      <c r="W161" s="29"/>
      <c r="X161" s="29"/>
      <c r="Y161" s="29"/>
      <c r="Z161" s="29"/>
      <c r="AA161" s="29"/>
      <c r="AB161" s="29"/>
      <c r="AC161" s="29"/>
      <c r="AD161" s="29"/>
      <c r="AE161" s="29"/>
      <c r="AR161" s="151" t="s">
        <v>331</v>
      </c>
      <c r="AT161" s="151" t="s">
        <v>160</v>
      </c>
      <c r="AU161" s="151" t="s">
        <v>80</v>
      </c>
      <c r="AY161" s="17" t="s">
        <v>157</v>
      </c>
      <c r="BE161" s="152">
        <f>IF(N161="základní",J161,0)</f>
        <v>0</v>
      </c>
      <c r="BF161" s="152">
        <f>IF(N161="snížená",J161,0)</f>
        <v>0</v>
      </c>
      <c r="BG161" s="152">
        <f>IF(N161="zákl. přenesená",J161,0)</f>
        <v>0</v>
      </c>
      <c r="BH161" s="152">
        <f>IF(N161="sníž. přenesená",J161,0)</f>
        <v>0</v>
      </c>
      <c r="BI161" s="152">
        <f>IF(N161="nulová",J161,0)</f>
        <v>0</v>
      </c>
      <c r="BJ161" s="17" t="s">
        <v>80</v>
      </c>
      <c r="BK161" s="152">
        <f>ROUND(I161*H161,2)</f>
        <v>0</v>
      </c>
      <c r="BL161" s="17" t="s">
        <v>331</v>
      </c>
      <c r="BM161" s="151" t="s">
        <v>1566</v>
      </c>
    </row>
    <row r="162" spans="1:65" s="2" customFormat="1" ht="87.75" x14ac:dyDescent="0.2">
      <c r="A162" s="29"/>
      <c r="B162" s="30"/>
      <c r="C162" s="29"/>
      <c r="D162" s="153" t="s">
        <v>167</v>
      </c>
      <c r="E162" s="29"/>
      <c r="F162" s="154" t="s">
        <v>333</v>
      </c>
      <c r="G162" s="29"/>
      <c r="H162" s="29"/>
      <c r="I162" s="29"/>
      <c r="J162" s="29"/>
      <c r="K162" s="29"/>
      <c r="L162" s="30"/>
      <c r="M162" s="155"/>
      <c r="N162" s="156"/>
      <c r="O162" s="55"/>
      <c r="P162" s="55"/>
      <c r="Q162" s="55"/>
      <c r="R162" s="55"/>
      <c r="S162" s="55"/>
      <c r="T162" s="56"/>
      <c r="U162" s="29"/>
      <c r="V162" s="29"/>
      <c r="W162" s="29"/>
      <c r="X162" s="29"/>
      <c r="Y162" s="29"/>
      <c r="Z162" s="29"/>
      <c r="AA162" s="29"/>
      <c r="AB162" s="29"/>
      <c r="AC162" s="29"/>
      <c r="AD162" s="29"/>
      <c r="AE162" s="29"/>
      <c r="AT162" s="17" t="s">
        <v>167</v>
      </c>
      <c r="AU162" s="17" t="s">
        <v>80</v>
      </c>
    </row>
    <row r="163" spans="1:65" s="13" customFormat="1" x14ac:dyDescent="0.2">
      <c r="B163" s="157"/>
      <c r="D163" s="153" t="s">
        <v>169</v>
      </c>
      <c r="E163" s="158" t="s">
        <v>1</v>
      </c>
      <c r="F163" s="159" t="s">
        <v>1567</v>
      </c>
      <c r="H163" s="158" t="s">
        <v>1</v>
      </c>
      <c r="L163" s="157"/>
      <c r="M163" s="160"/>
      <c r="N163" s="161"/>
      <c r="O163" s="161"/>
      <c r="P163" s="161"/>
      <c r="Q163" s="161"/>
      <c r="R163" s="161"/>
      <c r="S163" s="161"/>
      <c r="T163" s="162"/>
      <c r="AT163" s="158" t="s">
        <v>169</v>
      </c>
      <c r="AU163" s="158" t="s">
        <v>80</v>
      </c>
      <c r="AV163" s="13" t="s">
        <v>80</v>
      </c>
      <c r="AW163" s="13" t="s">
        <v>171</v>
      </c>
      <c r="AX163" s="13" t="s">
        <v>72</v>
      </c>
      <c r="AY163" s="158" t="s">
        <v>157</v>
      </c>
    </row>
    <row r="164" spans="1:65" s="14" customFormat="1" x14ac:dyDescent="0.2">
      <c r="B164" s="163"/>
      <c r="D164" s="153" t="s">
        <v>169</v>
      </c>
      <c r="E164" s="164" t="s">
        <v>1</v>
      </c>
      <c r="F164" s="165" t="s">
        <v>1568</v>
      </c>
      <c r="H164" s="166">
        <v>9.6999999999999993</v>
      </c>
      <c r="L164" s="163"/>
      <c r="M164" s="167"/>
      <c r="N164" s="168"/>
      <c r="O164" s="168"/>
      <c r="P164" s="168"/>
      <c r="Q164" s="168"/>
      <c r="R164" s="168"/>
      <c r="S164" s="168"/>
      <c r="T164" s="169"/>
      <c r="AT164" s="164" t="s">
        <v>169</v>
      </c>
      <c r="AU164" s="164" t="s">
        <v>80</v>
      </c>
      <c r="AV164" s="14" t="s">
        <v>82</v>
      </c>
      <c r="AW164" s="14" t="s">
        <v>171</v>
      </c>
      <c r="AX164" s="14" t="s">
        <v>72</v>
      </c>
      <c r="AY164" s="164" t="s">
        <v>157</v>
      </c>
    </row>
    <row r="165" spans="1:65" s="15" customFormat="1" x14ac:dyDescent="0.2">
      <c r="B165" s="170"/>
      <c r="D165" s="153" t="s">
        <v>169</v>
      </c>
      <c r="E165" s="171" t="s">
        <v>1</v>
      </c>
      <c r="F165" s="172" t="s">
        <v>175</v>
      </c>
      <c r="H165" s="173">
        <v>9.6999999999999993</v>
      </c>
      <c r="L165" s="170"/>
      <c r="M165" s="174"/>
      <c r="N165" s="175"/>
      <c r="O165" s="175"/>
      <c r="P165" s="175"/>
      <c r="Q165" s="175"/>
      <c r="R165" s="175"/>
      <c r="S165" s="175"/>
      <c r="T165" s="176"/>
      <c r="AT165" s="171" t="s">
        <v>169</v>
      </c>
      <c r="AU165" s="171" t="s">
        <v>80</v>
      </c>
      <c r="AV165" s="15" t="s">
        <v>165</v>
      </c>
      <c r="AW165" s="15" t="s">
        <v>171</v>
      </c>
      <c r="AX165" s="15" t="s">
        <v>80</v>
      </c>
      <c r="AY165" s="171" t="s">
        <v>157</v>
      </c>
    </row>
    <row r="166" spans="1:65" s="2" customFormat="1" ht="84" x14ac:dyDescent="0.2">
      <c r="A166" s="29"/>
      <c r="B166" s="140"/>
      <c r="C166" s="141" t="s">
        <v>300</v>
      </c>
      <c r="D166" s="141" t="s">
        <v>160</v>
      </c>
      <c r="E166" s="142" t="s">
        <v>391</v>
      </c>
      <c r="F166" s="143" t="s">
        <v>392</v>
      </c>
      <c r="G166" s="144" t="s">
        <v>236</v>
      </c>
      <c r="H166" s="145">
        <v>1</v>
      </c>
      <c r="I166" s="146"/>
      <c r="J166" s="146">
        <f>ROUND(I166*H166,2)</f>
        <v>0</v>
      </c>
      <c r="K166" s="143" t="s">
        <v>330</v>
      </c>
      <c r="L166" s="30"/>
      <c r="M166" s="147" t="s">
        <v>1</v>
      </c>
      <c r="N166" s="148" t="s">
        <v>37</v>
      </c>
      <c r="O166" s="149">
        <v>0</v>
      </c>
      <c r="P166" s="149">
        <f>O166*H166</f>
        <v>0</v>
      </c>
      <c r="Q166" s="149">
        <v>0</v>
      </c>
      <c r="R166" s="149">
        <f>Q166*H166</f>
        <v>0</v>
      </c>
      <c r="S166" s="149">
        <v>0</v>
      </c>
      <c r="T166" s="150">
        <f>S166*H166</f>
        <v>0</v>
      </c>
      <c r="U166" s="29"/>
      <c r="V166" s="29"/>
      <c r="W166" s="29"/>
      <c r="X166" s="29"/>
      <c r="Y166" s="29"/>
      <c r="Z166" s="29"/>
      <c r="AA166" s="29"/>
      <c r="AB166" s="29"/>
      <c r="AC166" s="29"/>
      <c r="AD166" s="29"/>
      <c r="AE166" s="29"/>
      <c r="AR166" s="151" t="s">
        <v>331</v>
      </c>
      <c r="AT166" s="151" t="s">
        <v>160</v>
      </c>
      <c r="AU166" s="151" t="s">
        <v>80</v>
      </c>
      <c r="AY166" s="17" t="s">
        <v>157</v>
      </c>
      <c r="BE166" s="152">
        <f>IF(N166="základní",J166,0)</f>
        <v>0</v>
      </c>
      <c r="BF166" s="152">
        <f>IF(N166="snížená",J166,0)</f>
        <v>0</v>
      </c>
      <c r="BG166" s="152">
        <f>IF(N166="zákl. přenesená",J166,0)</f>
        <v>0</v>
      </c>
      <c r="BH166" s="152">
        <f>IF(N166="sníž. přenesená",J166,0)</f>
        <v>0</v>
      </c>
      <c r="BI166" s="152">
        <f>IF(N166="nulová",J166,0)</f>
        <v>0</v>
      </c>
      <c r="BJ166" s="17" t="s">
        <v>80</v>
      </c>
      <c r="BK166" s="152">
        <f>ROUND(I166*H166,2)</f>
        <v>0</v>
      </c>
      <c r="BL166" s="17" t="s">
        <v>331</v>
      </c>
      <c r="BM166" s="151" t="s">
        <v>1569</v>
      </c>
    </row>
    <row r="167" spans="1:65" s="2" customFormat="1" ht="48.75" x14ac:dyDescent="0.2">
      <c r="A167" s="29"/>
      <c r="B167" s="30"/>
      <c r="C167" s="29"/>
      <c r="D167" s="153" t="s">
        <v>167</v>
      </c>
      <c r="E167" s="29"/>
      <c r="F167" s="154" t="s">
        <v>394</v>
      </c>
      <c r="G167" s="29"/>
      <c r="H167" s="29"/>
      <c r="I167" s="29"/>
      <c r="J167" s="29"/>
      <c r="K167" s="29"/>
      <c r="L167" s="30"/>
      <c r="M167" s="155"/>
      <c r="N167" s="156"/>
      <c r="O167" s="55"/>
      <c r="P167" s="55"/>
      <c r="Q167" s="55"/>
      <c r="R167" s="55"/>
      <c r="S167" s="55"/>
      <c r="T167" s="56"/>
      <c r="U167" s="29"/>
      <c r="V167" s="29"/>
      <c r="W167" s="29"/>
      <c r="X167" s="29"/>
      <c r="Y167" s="29"/>
      <c r="Z167" s="29"/>
      <c r="AA167" s="29"/>
      <c r="AB167" s="29"/>
      <c r="AC167" s="29"/>
      <c r="AD167" s="29"/>
      <c r="AE167" s="29"/>
      <c r="AT167" s="17" t="s">
        <v>167</v>
      </c>
      <c r="AU167" s="17" t="s">
        <v>80</v>
      </c>
    </row>
    <row r="168" spans="1:65" s="2" customFormat="1" ht="90" customHeight="1" x14ac:dyDescent="0.2">
      <c r="A168" s="29"/>
      <c r="B168" s="140"/>
      <c r="C168" s="141" t="s">
        <v>7</v>
      </c>
      <c r="D168" s="141" t="s">
        <v>160</v>
      </c>
      <c r="E168" s="142" t="s">
        <v>679</v>
      </c>
      <c r="F168" s="143" t="s">
        <v>1404</v>
      </c>
      <c r="G168" s="144" t="s">
        <v>186</v>
      </c>
      <c r="H168" s="145">
        <v>9.6999999999999993</v>
      </c>
      <c r="I168" s="146"/>
      <c r="J168" s="146">
        <f>ROUND(I168*H168,2)</f>
        <v>0</v>
      </c>
      <c r="K168" s="143" t="s">
        <v>330</v>
      </c>
      <c r="L168" s="30"/>
      <c r="M168" s="147" t="s">
        <v>1</v>
      </c>
      <c r="N168" s="148" t="s">
        <v>37</v>
      </c>
      <c r="O168" s="149">
        <v>0</v>
      </c>
      <c r="P168" s="149">
        <f>O168*H168</f>
        <v>0</v>
      </c>
      <c r="Q168" s="149">
        <v>0</v>
      </c>
      <c r="R168" s="149">
        <f>Q168*H168</f>
        <v>0</v>
      </c>
      <c r="S168" s="149">
        <v>0</v>
      </c>
      <c r="T168" s="150">
        <f>S168*H168</f>
        <v>0</v>
      </c>
      <c r="U168" s="29"/>
      <c r="V168" s="29"/>
      <c r="W168" s="29"/>
      <c r="X168" s="29"/>
      <c r="Y168" s="29"/>
      <c r="Z168" s="29"/>
      <c r="AA168" s="29"/>
      <c r="AB168" s="29"/>
      <c r="AC168" s="29"/>
      <c r="AD168" s="29"/>
      <c r="AE168" s="29"/>
      <c r="AR168" s="151" t="s">
        <v>165</v>
      </c>
      <c r="AT168" s="151" t="s">
        <v>160</v>
      </c>
      <c r="AU168" s="151" t="s">
        <v>80</v>
      </c>
      <c r="AY168" s="17" t="s">
        <v>157</v>
      </c>
      <c r="BE168" s="152">
        <f>IF(N168="základní",J168,0)</f>
        <v>0</v>
      </c>
      <c r="BF168" s="152">
        <f>IF(N168="snížená",J168,0)</f>
        <v>0</v>
      </c>
      <c r="BG168" s="152">
        <f>IF(N168="zákl. přenesená",J168,0)</f>
        <v>0</v>
      </c>
      <c r="BH168" s="152">
        <f>IF(N168="sníž. přenesená",J168,0)</f>
        <v>0</v>
      </c>
      <c r="BI168" s="152">
        <f>IF(N168="nulová",J168,0)</f>
        <v>0</v>
      </c>
      <c r="BJ168" s="17" t="s">
        <v>80</v>
      </c>
      <c r="BK168" s="152">
        <f>ROUND(I168*H168,2)</f>
        <v>0</v>
      </c>
      <c r="BL168" s="17" t="s">
        <v>165</v>
      </c>
      <c r="BM168" s="151" t="s">
        <v>1570</v>
      </c>
    </row>
    <row r="169" spans="1:65" s="2" customFormat="1" ht="58.5" x14ac:dyDescent="0.2">
      <c r="A169" s="29"/>
      <c r="B169" s="30"/>
      <c r="C169" s="29"/>
      <c r="D169" s="153" t="s">
        <v>167</v>
      </c>
      <c r="E169" s="29"/>
      <c r="F169" s="154" t="s">
        <v>405</v>
      </c>
      <c r="G169" s="29"/>
      <c r="H169" s="29"/>
      <c r="I169" s="29"/>
      <c r="J169" s="29"/>
      <c r="K169" s="29"/>
      <c r="L169" s="30"/>
      <c r="M169" s="155"/>
      <c r="N169" s="156"/>
      <c r="O169" s="55"/>
      <c r="P169" s="55"/>
      <c r="Q169" s="55"/>
      <c r="R169" s="55"/>
      <c r="S169" s="55"/>
      <c r="T169" s="56"/>
      <c r="U169" s="29"/>
      <c r="V169" s="29"/>
      <c r="W169" s="29"/>
      <c r="X169" s="29"/>
      <c r="Y169" s="29"/>
      <c r="Z169" s="29"/>
      <c r="AA169" s="29"/>
      <c r="AB169" s="29"/>
      <c r="AC169" s="29"/>
      <c r="AD169" s="29"/>
      <c r="AE169" s="29"/>
      <c r="AT169" s="17" t="s">
        <v>167</v>
      </c>
      <c r="AU169" s="17" t="s">
        <v>80</v>
      </c>
    </row>
    <row r="170" spans="1:65" s="13" customFormat="1" x14ac:dyDescent="0.2">
      <c r="B170" s="157"/>
      <c r="D170" s="153" t="s">
        <v>169</v>
      </c>
      <c r="E170" s="158" t="s">
        <v>1</v>
      </c>
      <c r="F170" s="159" t="s">
        <v>1406</v>
      </c>
      <c r="H170" s="158" t="s">
        <v>1</v>
      </c>
      <c r="L170" s="157"/>
      <c r="M170" s="160"/>
      <c r="N170" s="161"/>
      <c r="O170" s="161"/>
      <c r="P170" s="161"/>
      <c r="Q170" s="161"/>
      <c r="R170" s="161"/>
      <c r="S170" s="161"/>
      <c r="T170" s="162"/>
      <c r="AT170" s="158" t="s">
        <v>169</v>
      </c>
      <c r="AU170" s="158" t="s">
        <v>80</v>
      </c>
      <c r="AV170" s="13" t="s">
        <v>80</v>
      </c>
      <c r="AW170" s="13" t="s">
        <v>171</v>
      </c>
      <c r="AX170" s="13" t="s">
        <v>72</v>
      </c>
      <c r="AY170" s="158" t="s">
        <v>157</v>
      </c>
    </row>
    <row r="171" spans="1:65" s="14" customFormat="1" x14ac:dyDescent="0.2">
      <c r="B171" s="163"/>
      <c r="D171" s="153" t="s">
        <v>169</v>
      </c>
      <c r="E171" s="164" t="s">
        <v>1</v>
      </c>
      <c r="F171" s="165" t="s">
        <v>1571</v>
      </c>
      <c r="H171" s="166">
        <v>9.6999999999999993</v>
      </c>
      <c r="L171" s="163"/>
      <c r="M171" s="167"/>
      <c r="N171" s="168"/>
      <c r="O171" s="168"/>
      <c r="P171" s="168"/>
      <c r="Q171" s="168"/>
      <c r="R171" s="168"/>
      <c r="S171" s="168"/>
      <c r="T171" s="169"/>
      <c r="AT171" s="164" t="s">
        <v>169</v>
      </c>
      <c r="AU171" s="164" t="s">
        <v>80</v>
      </c>
      <c r="AV171" s="14" t="s">
        <v>82</v>
      </c>
      <c r="AW171" s="14" t="s">
        <v>171</v>
      </c>
      <c r="AX171" s="14" t="s">
        <v>72</v>
      </c>
      <c r="AY171" s="164" t="s">
        <v>157</v>
      </c>
    </row>
    <row r="172" spans="1:65" s="15" customFormat="1" x14ac:dyDescent="0.2">
      <c r="B172" s="170"/>
      <c r="D172" s="153" t="s">
        <v>169</v>
      </c>
      <c r="E172" s="171" t="s">
        <v>1</v>
      </c>
      <c r="F172" s="172" t="s">
        <v>175</v>
      </c>
      <c r="H172" s="173">
        <v>9.6999999999999993</v>
      </c>
      <c r="L172" s="170"/>
      <c r="M172" s="174"/>
      <c r="N172" s="175"/>
      <c r="O172" s="175"/>
      <c r="P172" s="175"/>
      <c r="Q172" s="175"/>
      <c r="R172" s="175"/>
      <c r="S172" s="175"/>
      <c r="T172" s="176"/>
      <c r="AT172" s="171" t="s">
        <v>169</v>
      </c>
      <c r="AU172" s="171" t="s">
        <v>80</v>
      </c>
      <c r="AV172" s="15" t="s">
        <v>165</v>
      </c>
      <c r="AW172" s="15" t="s">
        <v>171</v>
      </c>
      <c r="AX172" s="15" t="s">
        <v>80</v>
      </c>
      <c r="AY172" s="171" t="s">
        <v>157</v>
      </c>
    </row>
    <row r="173" spans="1:65" s="12" customFormat="1" ht="25.9" customHeight="1" x14ac:dyDescent="0.2">
      <c r="B173" s="128"/>
      <c r="D173" s="129" t="s">
        <v>71</v>
      </c>
      <c r="E173" s="130" t="s">
        <v>411</v>
      </c>
      <c r="F173" s="130" t="s">
        <v>412</v>
      </c>
      <c r="J173" s="131">
        <f>BK173</f>
        <v>0</v>
      </c>
      <c r="L173" s="128"/>
      <c r="M173" s="132"/>
      <c r="N173" s="133"/>
      <c r="O173" s="133"/>
      <c r="P173" s="134">
        <f>P174+P181</f>
        <v>0</v>
      </c>
      <c r="Q173" s="133"/>
      <c r="R173" s="134">
        <f>R174+R181</f>
        <v>0</v>
      </c>
      <c r="S173" s="133"/>
      <c r="T173" s="135">
        <f>T174+T181</f>
        <v>0</v>
      </c>
      <c r="AR173" s="129" t="s">
        <v>158</v>
      </c>
      <c r="AT173" s="136" t="s">
        <v>71</v>
      </c>
      <c r="AU173" s="136" t="s">
        <v>72</v>
      </c>
      <c r="AY173" s="129" t="s">
        <v>157</v>
      </c>
      <c r="BK173" s="137">
        <f>BK174+BK181</f>
        <v>0</v>
      </c>
    </row>
    <row r="174" spans="1:65" s="12" customFormat="1" ht="22.9" customHeight="1" x14ac:dyDescent="0.2">
      <c r="B174" s="128"/>
      <c r="D174" s="129" t="s">
        <v>71</v>
      </c>
      <c r="E174" s="138" t="s">
        <v>1135</v>
      </c>
      <c r="F174" s="138" t="s">
        <v>1136</v>
      </c>
      <c r="J174" s="139">
        <f>BK174</f>
        <v>0</v>
      </c>
      <c r="L174" s="128"/>
      <c r="M174" s="132"/>
      <c r="N174" s="133"/>
      <c r="O174" s="133"/>
      <c r="P174" s="134">
        <f>SUM(P175:P180)</f>
        <v>0</v>
      </c>
      <c r="Q174" s="133"/>
      <c r="R174" s="134">
        <f>SUM(R175:R180)</f>
        <v>0</v>
      </c>
      <c r="S174" s="133"/>
      <c r="T174" s="135">
        <f>SUM(T175:T180)</f>
        <v>0</v>
      </c>
      <c r="AR174" s="129" t="s">
        <v>158</v>
      </c>
      <c r="AT174" s="136" t="s">
        <v>71</v>
      </c>
      <c r="AU174" s="136" t="s">
        <v>80</v>
      </c>
      <c r="AY174" s="129" t="s">
        <v>157</v>
      </c>
      <c r="BK174" s="137">
        <f>SUM(BK175:BK180)</f>
        <v>0</v>
      </c>
    </row>
    <row r="175" spans="1:65" s="2" customFormat="1" ht="16.5" customHeight="1" x14ac:dyDescent="0.2">
      <c r="A175" s="29"/>
      <c r="B175" s="140"/>
      <c r="C175" s="141" t="s">
        <v>309</v>
      </c>
      <c r="D175" s="141" t="s">
        <v>160</v>
      </c>
      <c r="E175" s="142" t="s">
        <v>1407</v>
      </c>
      <c r="F175" s="143" t="s">
        <v>1408</v>
      </c>
      <c r="G175" s="144" t="s">
        <v>1409</v>
      </c>
      <c r="H175" s="145">
        <v>1</v>
      </c>
      <c r="I175" s="146"/>
      <c r="J175" s="146">
        <f>ROUND(I175*H175,2)</f>
        <v>0</v>
      </c>
      <c r="K175" s="143" t="s">
        <v>201</v>
      </c>
      <c r="L175" s="30"/>
      <c r="M175" s="147" t="s">
        <v>1</v>
      </c>
      <c r="N175" s="148" t="s">
        <v>37</v>
      </c>
      <c r="O175" s="149">
        <v>0</v>
      </c>
      <c r="P175" s="149">
        <f>O175*H175</f>
        <v>0</v>
      </c>
      <c r="Q175" s="149">
        <v>0</v>
      </c>
      <c r="R175" s="149">
        <f>Q175*H175</f>
        <v>0</v>
      </c>
      <c r="S175" s="149">
        <v>0</v>
      </c>
      <c r="T175" s="150">
        <f>S175*H175</f>
        <v>0</v>
      </c>
      <c r="U175" s="29"/>
      <c r="V175" s="29"/>
      <c r="W175" s="29"/>
      <c r="X175" s="29"/>
      <c r="Y175" s="29"/>
      <c r="Z175" s="29"/>
      <c r="AA175" s="29"/>
      <c r="AB175" s="29"/>
      <c r="AC175" s="29"/>
      <c r="AD175" s="29"/>
      <c r="AE175" s="29"/>
      <c r="AR175" s="151" t="s">
        <v>1140</v>
      </c>
      <c r="AT175" s="151" t="s">
        <v>160</v>
      </c>
      <c r="AU175" s="151" t="s">
        <v>82</v>
      </c>
      <c r="AY175" s="17" t="s">
        <v>157</v>
      </c>
      <c r="BE175" s="152">
        <f>IF(N175="základní",J175,0)</f>
        <v>0</v>
      </c>
      <c r="BF175" s="152">
        <f>IF(N175="snížená",J175,0)</f>
        <v>0</v>
      </c>
      <c r="BG175" s="152">
        <f>IF(N175="zákl. přenesená",J175,0)</f>
        <v>0</v>
      </c>
      <c r="BH175" s="152">
        <f>IF(N175="sníž. přenesená",J175,0)</f>
        <v>0</v>
      </c>
      <c r="BI175" s="152">
        <f>IF(N175="nulová",J175,0)</f>
        <v>0</v>
      </c>
      <c r="BJ175" s="17" t="s">
        <v>80</v>
      </c>
      <c r="BK175" s="152">
        <f>ROUND(I175*H175,2)</f>
        <v>0</v>
      </c>
      <c r="BL175" s="17" t="s">
        <v>1140</v>
      </c>
      <c r="BM175" s="151" t="s">
        <v>1572</v>
      </c>
    </row>
    <row r="176" spans="1:65" s="2" customFormat="1" ht="29.25" x14ac:dyDescent="0.2">
      <c r="A176" s="29"/>
      <c r="B176" s="30"/>
      <c r="C176" s="29"/>
      <c r="D176" s="153" t="s">
        <v>167</v>
      </c>
      <c r="E176" s="29"/>
      <c r="F176" s="154" t="s">
        <v>1142</v>
      </c>
      <c r="G176" s="29"/>
      <c r="H176" s="29"/>
      <c r="I176" s="29"/>
      <c r="J176" s="29"/>
      <c r="K176" s="29"/>
      <c r="L176" s="30"/>
      <c r="M176" s="155"/>
      <c r="N176" s="156"/>
      <c r="O176" s="55"/>
      <c r="P176" s="55"/>
      <c r="Q176" s="55"/>
      <c r="R176" s="55"/>
      <c r="S176" s="55"/>
      <c r="T176" s="56"/>
      <c r="U176" s="29"/>
      <c r="V176" s="29"/>
      <c r="W176" s="29"/>
      <c r="X176" s="29"/>
      <c r="Y176" s="29"/>
      <c r="Z176" s="29"/>
      <c r="AA176" s="29"/>
      <c r="AB176" s="29"/>
      <c r="AC176" s="29"/>
      <c r="AD176" s="29"/>
      <c r="AE176" s="29"/>
      <c r="AT176" s="17" t="s">
        <v>167</v>
      </c>
      <c r="AU176" s="17" t="s">
        <v>82</v>
      </c>
    </row>
    <row r="177" spans="1:65" s="2" customFormat="1" ht="16.5" customHeight="1" x14ac:dyDescent="0.2">
      <c r="A177" s="29"/>
      <c r="B177" s="140"/>
      <c r="C177" s="141" t="s">
        <v>317</v>
      </c>
      <c r="D177" s="141" t="s">
        <v>160</v>
      </c>
      <c r="E177" s="142" t="s">
        <v>1411</v>
      </c>
      <c r="F177" s="143" t="s">
        <v>1412</v>
      </c>
      <c r="G177" s="144" t="s">
        <v>1409</v>
      </c>
      <c r="H177" s="145">
        <v>1</v>
      </c>
      <c r="I177" s="146"/>
      <c r="J177" s="146">
        <f>ROUND(I177*H177,2)</f>
        <v>0</v>
      </c>
      <c r="K177" s="143" t="s">
        <v>201</v>
      </c>
      <c r="L177" s="30"/>
      <c r="M177" s="147" t="s">
        <v>1</v>
      </c>
      <c r="N177" s="148" t="s">
        <v>37</v>
      </c>
      <c r="O177" s="149">
        <v>0</v>
      </c>
      <c r="P177" s="149">
        <f>O177*H177</f>
        <v>0</v>
      </c>
      <c r="Q177" s="149">
        <v>0</v>
      </c>
      <c r="R177" s="149">
        <f>Q177*H177</f>
        <v>0</v>
      </c>
      <c r="S177" s="149">
        <v>0</v>
      </c>
      <c r="T177" s="150">
        <f>S177*H177</f>
        <v>0</v>
      </c>
      <c r="U177" s="29"/>
      <c r="V177" s="29"/>
      <c r="W177" s="29"/>
      <c r="X177" s="29"/>
      <c r="Y177" s="29"/>
      <c r="Z177" s="29"/>
      <c r="AA177" s="29"/>
      <c r="AB177" s="29"/>
      <c r="AC177" s="29"/>
      <c r="AD177" s="29"/>
      <c r="AE177" s="29"/>
      <c r="AR177" s="151" t="s">
        <v>1140</v>
      </c>
      <c r="AT177" s="151" t="s">
        <v>160</v>
      </c>
      <c r="AU177" s="151" t="s">
        <v>82</v>
      </c>
      <c r="AY177" s="17" t="s">
        <v>157</v>
      </c>
      <c r="BE177" s="152">
        <f>IF(N177="základní",J177,0)</f>
        <v>0</v>
      </c>
      <c r="BF177" s="152">
        <f>IF(N177="snížená",J177,0)</f>
        <v>0</v>
      </c>
      <c r="BG177" s="152">
        <f>IF(N177="zákl. přenesená",J177,0)</f>
        <v>0</v>
      </c>
      <c r="BH177" s="152">
        <f>IF(N177="sníž. přenesená",J177,0)</f>
        <v>0</v>
      </c>
      <c r="BI177" s="152">
        <f>IF(N177="nulová",J177,0)</f>
        <v>0</v>
      </c>
      <c r="BJ177" s="17" t="s">
        <v>80</v>
      </c>
      <c r="BK177" s="152">
        <f>ROUND(I177*H177,2)</f>
        <v>0</v>
      </c>
      <c r="BL177" s="17" t="s">
        <v>1140</v>
      </c>
      <c r="BM177" s="151" t="s">
        <v>1573</v>
      </c>
    </row>
    <row r="178" spans="1:65" s="2" customFormat="1" ht="29.25" x14ac:dyDescent="0.2">
      <c r="A178" s="29"/>
      <c r="B178" s="30"/>
      <c r="C178" s="29"/>
      <c r="D178" s="153" t="s">
        <v>167</v>
      </c>
      <c r="E178" s="29"/>
      <c r="F178" s="154" t="s">
        <v>1142</v>
      </c>
      <c r="G178" s="29"/>
      <c r="H178" s="29"/>
      <c r="I178" s="29"/>
      <c r="J178" s="29"/>
      <c r="K178" s="29"/>
      <c r="L178" s="30"/>
      <c r="M178" s="155"/>
      <c r="N178" s="156"/>
      <c r="O178" s="55"/>
      <c r="P178" s="55"/>
      <c r="Q178" s="55"/>
      <c r="R178" s="55"/>
      <c r="S178" s="55"/>
      <c r="T178" s="56"/>
      <c r="U178" s="29"/>
      <c r="V178" s="29"/>
      <c r="W178" s="29"/>
      <c r="X178" s="29"/>
      <c r="Y178" s="29"/>
      <c r="Z178" s="29"/>
      <c r="AA178" s="29"/>
      <c r="AB178" s="29"/>
      <c r="AC178" s="29"/>
      <c r="AD178" s="29"/>
      <c r="AE178" s="29"/>
      <c r="AT178" s="17" t="s">
        <v>167</v>
      </c>
      <c r="AU178" s="17" t="s">
        <v>82</v>
      </c>
    </row>
    <row r="179" spans="1:65" s="2" customFormat="1" ht="16.5" customHeight="1" x14ac:dyDescent="0.2">
      <c r="A179" s="29"/>
      <c r="B179" s="140"/>
      <c r="C179" s="141" t="s">
        <v>327</v>
      </c>
      <c r="D179" s="141" t="s">
        <v>160</v>
      </c>
      <c r="E179" s="142" t="s">
        <v>1414</v>
      </c>
      <c r="F179" s="143" t="s">
        <v>1415</v>
      </c>
      <c r="G179" s="144" t="s">
        <v>1409</v>
      </c>
      <c r="H179" s="145">
        <v>1</v>
      </c>
      <c r="I179" s="146"/>
      <c r="J179" s="146">
        <f>ROUND(I179*H179,2)</f>
        <v>0</v>
      </c>
      <c r="K179" s="143" t="s">
        <v>201</v>
      </c>
      <c r="L179" s="30"/>
      <c r="M179" s="147" t="s">
        <v>1</v>
      </c>
      <c r="N179" s="148" t="s">
        <v>37</v>
      </c>
      <c r="O179" s="149">
        <v>0</v>
      </c>
      <c r="P179" s="149">
        <f>O179*H179</f>
        <v>0</v>
      </c>
      <c r="Q179" s="149">
        <v>0</v>
      </c>
      <c r="R179" s="149">
        <f>Q179*H179</f>
        <v>0</v>
      </c>
      <c r="S179" s="149">
        <v>0</v>
      </c>
      <c r="T179" s="150">
        <f>S179*H179</f>
        <v>0</v>
      </c>
      <c r="U179" s="29"/>
      <c r="V179" s="29"/>
      <c r="W179" s="29"/>
      <c r="X179" s="29"/>
      <c r="Y179" s="29"/>
      <c r="Z179" s="29"/>
      <c r="AA179" s="29"/>
      <c r="AB179" s="29"/>
      <c r="AC179" s="29"/>
      <c r="AD179" s="29"/>
      <c r="AE179" s="29"/>
      <c r="AR179" s="151" t="s">
        <v>1140</v>
      </c>
      <c r="AT179" s="151" t="s">
        <v>160</v>
      </c>
      <c r="AU179" s="151" t="s">
        <v>82</v>
      </c>
      <c r="AY179" s="17" t="s">
        <v>157</v>
      </c>
      <c r="BE179" s="152">
        <f>IF(N179="základní",J179,0)</f>
        <v>0</v>
      </c>
      <c r="BF179" s="152">
        <f>IF(N179="snížená",J179,0)</f>
        <v>0</v>
      </c>
      <c r="BG179" s="152">
        <f>IF(N179="zákl. přenesená",J179,0)</f>
        <v>0</v>
      </c>
      <c r="BH179" s="152">
        <f>IF(N179="sníž. přenesená",J179,0)</f>
        <v>0</v>
      </c>
      <c r="BI179" s="152">
        <f>IF(N179="nulová",J179,0)</f>
        <v>0</v>
      </c>
      <c r="BJ179" s="17" t="s">
        <v>80</v>
      </c>
      <c r="BK179" s="152">
        <f>ROUND(I179*H179,2)</f>
        <v>0</v>
      </c>
      <c r="BL179" s="17" t="s">
        <v>1140</v>
      </c>
      <c r="BM179" s="151" t="s">
        <v>1574</v>
      </c>
    </row>
    <row r="180" spans="1:65" s="2" customFormat="1" ht="29.25" x14ac:dyDescent="0.2">
      <c r="A180" s="29"/>
      <c r="B180" s="30"/>
      <c r="C180" s="29"/>
      <c r="D180" s="153" t="s">
        <v>167</v>
      </c>
      <c r="E180" s="29"/>
      <c r="F180" s="154" t="s">
        <v>1142</v>
      </c>
      <c r="G180" s="29"/>
      <c r="H180" s="29"/>
      <c r="I180" s="29"/>
      <c r="J180" s="29"/>
      <c r="K180" s="29"/>
      <c r="L180" s="30"/>
      <c r="M180" s="155"/>
      <c r="N180" s="156"/>
      <c r="O180" s="55"/>
      <c r="P180" s="55"/>
      <c r="Q180" s="55"/>
      <c r="R180" s="55"/>
      <c r="S180" s="55"/>
      <c r="T180" s="56"/>
      <c r="U180" s="29"/>
      <c r="V180" s="29"/>
      <c r="W180" s="29"/>
      <c r="X180" s="29"/>
      <c r="Y180" s="29"/>
      <c r="Z180" s="29"/>
      <c r="AA180" s="29"/>
      <c r="AB180" s="29"/>
      <c r="AC180" s="29"/>
      <c r="AD180" s="29"/>
      <c r="AE180" s="29"/>
      <c r="AT180" s="17" t="s">
        <v>167</v>
      </c>
      <c r="AU180" s="17" t="s">
        <v>82</v>
      </c>
    </row>
    <row r="181" spans="1:65" s="12" customFormat="1" ht="22.9" customHeight="1" x14ac:dyDescent="0.2">
      <c r="B181" s="128"/>
      <c r="D181" s="129" t="s">
        <v>71</v>
      </c>
      <c r="E181" s="138" t="s">
        <v>1543</v>
      </c>
      <c r="F181" s="138" t="s">
        <v>1544</v>
      </c>
      <c r="J181" s="139">
        <f>BK181</f>
        <v>0</v>
      </c>
      <c r="L181" s="128"/>
      <c r="M181" s="132"/>
      <c r="N181" s="133"/>
      <c r="O181" s="133"/>
      <c r="P181" s="134">
        <f>SUM(P182:P183)</f>
        <v>0</v>
      </c>
      <c r="Q181" s="133"/>
      <c r="R181" s="134">
        <f>SUM(R182:R183)</f>
        <v>0</v>
      </c>
      <c r="S181" s="133"/>
      <c r="T181" s="135">
        <f>SUM(T182:T183)</f>
        <v>0</v>
      </c>
      <c r="AR181" s="129" t="s">
        <v>158</v>
      </c>
      <c r="AT181" s="136" t="s">
        <v>71</v>
      </c>
      <c r="AU181" s="136" t="s">
        <v>80</v>
      </c>
      <c r="AY181" s="129" t="s">
        <v>157</v>
      </c>
      <c r="BK181" s="137">
        <f>SUM(BK182:BK183)</f>
        <v>0</v>
      </c>
    </row>
    <row r="182" spans="1:65" s="2" customFormat="1" ht="16.5" customHeight="1" x14ac:dyDescent="0.2">
      <c r="A182" s="29"/>
      <c r="B182" s="140"/>
      <c r="C182" s="141" t="s">
        <v>335</v>
      </c>
      <c r="D182" s="141" t="s">
        <v>160</v>
      </c>
      <c r="E182" s="142" t="s">
        <v>1575</v>
      </c>
      <c r="F182" s="143" t="s">
        <v>1544</v>
      </c>
      <c r="G182" s="144" t="s">
        <v>1409</v>
      </c>
      <c r="H182" s="145">
        <v>1</v>
      </c>
      <c r="I182" s="146"/>
      <c r="J182" s="146">
        <f>ROUND(I182*H182,2)</f>
        <v>0</v>
      </c>
      <c r="K182" s="143" t="s">
        <v>201</v>
      </c>
      <c r="L182" s="30"/>
      <c r="M182" s="147" t="s">
        <v>1</v>
      </c>
      <c r="N182" s="148" t="s">
        <v>37</v>
      </c>
      <c r="O182" s="149">
        <v>0</v>
      </c>
      <c r="P182" s="149">
        <f>O182*H182</f>
        <v>0</v>
      </c>
      <c r="Q182" s="149">
        <v>0</v>
      </c>
      <c r="R182" s="149">
        <f>Q182*H182</f>
        <v>0</v>
      </c>
      <c r="S182" s="149">
        <v>0</v>
      </c>
      <c r="T182" s="150">
        <f>S182*H182</f>
        <v>0</v>
      </c>
      <c r="U182" s="29"/>
      <c r="V182" s="29"/>
      <c r="W182" s="29"/>
      <c r="X182" s="29"/>
      <c r="Y182" s="29"/>
      <c r="Z182" s="29"/>
      <c r="AA182" s="29"/>
      <c r="AB182" s="29"/>
      <c r="AC182" s="29"/>
      <c r="AD182" s="29"/>
      <c r="AE182" s="29"/>
      <c r="AR182" s="151" t="s">
        <v>1140</v>
      </c>
      <c r="AT182" s="151" t="s">
        <v>160</v>
      </c>
      <c r="AU182" s="151" t="s">
        <v>82</v>
      </c>
      <c r="AY182" s="17" t="s">
        <v>157</v>
      </c>
      <c r="BE182" s="152">
        <f>IF(N182="základní",J182,0)</f>
        <v>0</v>
      </c>
      <c r="BF182" s="152">
        <f>IF(N182="snížená",J182,0)</f>
        <v>0</v>
      </c>
      <c r="BG182" s="152">
        <f>IF(N182="zákl. přenesená",J182,0)</f>
        <v>0</v>
      </c>
      <c r="BH182" s="152">
        <f>IF(N182="sníž. přenesená",J182,0)</f>
        <v>0</v>
      </c>
      <c r="BI182" s="152">
        <f>IF(N182="nulová",J182,0)</f>
        <v>0</v>
      </c>
      <c r="BJ182" s="17" t="s">
        <v>80</v>
      </c>
      <c r="BK182" s="152">
        <f>ROUND(I182*H182,2)</f>
        <v>0</v>
      </c>
      <c r="BL182" s="17" t="s">
        <v>1140</v>
      </c>
      <c r="BM182" s="151" t="s">
        <v>1576</v>
      </c>
    </row>
    <row r="183" spans="1:65" s="2" customFormat="1" ht="29.25" x14ac:dyDescent="0.2">
      <c r="A183" s="29"/>
      <c r="B183" s="30"/>
      <c r="C183" s="29"/>
      <c r="D183" s="153" t="s">
        <v>167</v>
      </c>
      <c r="E183" s="29"/>
      <c r="F183" s="154" t="s">
        <v>1577</v>
      </c>
      <c r="G183" s="29"/>
      <c r="H183" s="29"/>
      <c r="I183" s="29"/>
      <c r="J183" s="29"/>
      <c r="K183" s="29"/>
      <c r="L183" s="30"/>
      <c r="M183" s="189"/>
      <c r="N183" s="190"/>
      <c r="O183" s="191"/>
      <c r="P183" s="191"/>
      <c r="Q183" s="191"/>
      <c r="R183" s="191"/>
      <c r="S183" s="191"/>
      <c r="T183" s="192"/>
      <c r="U183" s="29"/>
      <c r="V183" s="29"/>
      <c r="W183" s="29"/>
      <c r="X183" s="29"/>
      <c r="Y183" s="29"/>
      <c r="Z183" s="29"/>
      <c r="AA183" s="29"/>
      <c r="AB183" s="29"/>
      <c r="AC183" s="29"/>
      <c r="AD183" s="29"/>
      <c r="AE183" s="29"/>
      <c r="AT183" s="17" t="s">
        <v>167</v>
      </c>
      <c r="AU183" s="17" t="s">
        <v>82</v>
      </c>
    </row>
    <row r="184" spans="1:65" s="2" customFormat="1" ht="6.95" customHeight="1" x14ac:dyDescent="0.2">
      <c r="A184" s="29"/>
      <c r="B184" s="44"/>
      <c r="C184" s="45"/>
      <c r="D184" s="45"/>
      <c r="E184" s="45"/>
      <c r="F184" s="45"/>
      <c r="G184" s="45"/>
      <c r="H184" s="45"/>
      <c r="I184" s="45"/>
      <c r="J184" s="45"/>
      <c r="K184" s="45"/>
      <c r="L184" s="30"/>
      <c r="M184" s="29"/>
      <c r="O184" s="29"/>
      <c r="P184" s="29"/>
      <c r="Q184" s="29"/>
      <c r="R184" s="29"/>
      <c r="S184" s="29"/>
      <c r="T184" s="29"/>
      <c r="U184" s="29"/>
      <c r="V184" s="29"/>
      <c r="W184" s="29"/>
      <c r="X184" s="29"/>
      <c r="Y184" s="29"/>
      <c r="Z184" s="29"/>
      <c r="AA184" s="29"/>
      <c r="AB184" s="29"/>
      <c r="AC184" s="29"/>
      <c r="AD184" s="29"/>
      <c r="AE184" s="29"/>
    </row>
  </sheetData>
  <autoFilter ref="C123:K183"/>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92"/>
  <sheetViews>
    <sheetView showGridLines="0" topLeftCell="A119" workbookViewId="0">
      <selection activeCell="I134" sqref="I134:I291"/>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0"/>
    </row>
    <row r="2" spans="1:46" s="1" customFormat="1" ht="36.950000000000003" customHeight="1" x14ac:dyDescent="0.2">
      <c r="L2" s="232" t="s">
        <v>5</v>
      </c>
      <c r="M2" s="233"/>
      <c r="N2" s="233"/>
      <c r="O2" s="233"/>
      <c r="P2" s="233"/>
      <c r="Q2" s="233"/>
      <c r="R2" s="233"/>
      <c r="S2" s="233"/>
      <c r="T2" s="233"/>
      <c r="U2" s="233"/>
      <c r="V2" s="233"/>
      <c r="AT2" s="17" t="s">
        <v>102</v>
      </c>
    </row>
    <row r="3" spans="1:46" s="1" customFormat="1" ht="6.95" customHeight="1" x14ac:dyDescent="0.2">
      <c r="B3" s="18"/>
      <c r="C3" s="19"/>
      <c r="D3" s="19"/>
      <c r="E3" s="19"/>
      <c r="F3" s="19"/>
      <c r="G3" s="19"/>
      <c r="H3" s="19"/>
      <c r="I3" s="19"/>
      <c r="J3" s="19"/>
      <c r="K3" s="19"/>
      <c r="L3" s="20"/>
      <c r="AT3" s="17" t="s">
        <v>82</v>
      </c>
    </row>
    <row r="4" spans="1:46" s="1" customFormat="1" ht="24.95" customHeight="1" x14ac:dyDescent="0.2">
      <c r="B4" s="20"/>
      <c r="D4" s="21" t="s">
        <v>130</v>
      </c>
      <c r="L4" s="20"/>
      <c r="M4" s="91" t="s">
        <v>10</v>
      </c>
      <c r="AT4" s="17" t="s">
        <v>3</v>
      </c>
    </row>
    <row r="5" spans="1:46" s="1" customFormat="1" ht="6.95" customHeight="1" x14ac:dyDescent="0.2">
      <c r="B5" s="20"/>
      <c r="L5" s="20"/>
    </row>
    <row r="6" spans="1:46" s="1" customFormat="1" ht="12" customHeight="1" x14ac:dyDescent="0.2">
      <c r="B6" s="20"/>
      <c r="D6" s="26" t="s">
        <v>14</v>
      </c>
      <c r="L6" s="20"/>
    </row>
    <row r="7" spans="1:46" s="1" customFormat="1" ht="16.5" customHeight="1" x14ac:dyDescent="0.2">
      <c r="B7" s="20"/>
      <c r="E7" s="253" t="str">
        <f>'Rekapitulace stavby'!K6</f>
        <v>Oprava trati Moravské Bránice – Moravský Krumlov</v>
      </c>
      <c r="F7" s="254"/>
      <c r="G7" s="254"/>
      <c r="H7" s="254"/>
      <c r="L7" s="20"/>
    </row>
    <row r="8" spans="1:46" s="2" customFormat="1" ht="12" customHeight="1" x14ac:dyDescent="0.2">
      <c r="A8" s="29"/>
      <c r="B8" s="30"/>
      <c r="C8" s="29"/>
      <c r="D8" s="26" t="s">
        <v>131</v>
      </c>
      <c r="E8" s="29"/>
      <c r="F8" s="29"/>
      <c r="G8" s="29"/>
      <c r="H8" s="29"/>
      <c r="I8" s="29"/>
      <c r="J8" s="29"/>
      <c r="K8" s="29"/>
      <c r="L8" s="39"/>
      <c r="S8" s="29"/>
      <c r="T8" s="29"/>
      <c r="U8" s="29"/>
      <c r="V8" s="29"/>
      <c r="W8" s="29"/>
      <c r="X8" s="29"/>
      <c r="Y8" s="29"/>
      <c r="Z8" s="29"/>
      <c r="AA8" s="29"/>
      <c r="AB8" s="29"/>
      <c r="AC8" s="29"/>
      <c r="AD8" s="29"/>
      <c r="AE8" s="29"/>
    </row>
    <row r="9" spans="1:46" s="2" customFormat="1" ht="16.5" customHeight="1" x14ac:dyDescent="0.2">
      <c r="A9" s="29"/>
      <c r="B9" s="30"/>
      <c r="C9" s="29"/>
      <c r="D9" s="29"/>
      <c r="E9" s="247" t="s">
        <v>1578</v>
      </c>
      <c r="F9" s="252"/>
      <c r="G9" s="252"/>
      <c r="H9" s="252"/>
      <c r="I9" s="29"/>
      <c r="J9" s="29"/>
      <c r="K9" s="29"/>
      <c r="L9" s="39"/>
      <c r="S9" s="29"/>
      <c r="T9" s="29"/>
      <c r="U9" s="29"/>
      <c r="V9" s="29"/>
      <c r="W9" s="29"/>
      <c r="X9" s="29"/>
      <c r="Y9" s="29"/>
      <c r="Z9" s="29"/>
      <c r="AA9" s="29"/>
      <c r="AB9" s="29"/>
      <c r="AC9" s="29"/>
      <c r="AD9" s="29"/>
      <c r="AE9" s="29"/>
    </row>
    <row r="10" spans="1:46" s="2" customFormat="1" x14ac:dyDescent="0.2">
      <c r="A10" s="29"/>
      <c r="B10" s="30"/>
      <c r="C10" s="29"/>
      <c r="D10" s="29"/>
      <c r="E10" s="29"/>
      <c r="F10" s="29"/>
      <c r="G10" s="29"/>
      <c r="H10" s="29"/>
      <c r="I10" s="29"/>
      <c r="J10" s="29"/>
      <c r="K10" s="29"/>
      <c r="L10" s="39"/>
      <c r="S10" s="29"/>
      <c r="T10" s="29"/>
      <c r="U10" s="29"/>
      <c r="V10" s="29"/>
      <c r="W10" s="29"/>
      <c r="X10" s="29"/>
      <c r="Y10" s="29"/>
      <c r="Z10" s="29"/>
      <c r="AA10" s="29"/>
      <c r="AB10" s="29"/>
      <c r="AC10" s="29"/>
      <c r="AD10" s="29"/>
      <c r="AE10" s="29"/>
    </row>
    <row r="11" spans="1:46" s="2" customFormat="1" ht="12" customHeight="1" x14ac:dyDescent="0.2">
      <c r="A11" s="29"/>
      <c r="B11" s="30"/>
      <c r="C11" s="29"/>
      <c r="D11" s="26" t="s">
        <v>16</v>
      </c>
      <c r="E11" s="29"/>
      <c r="F11" s="24" t="s">
        <v>1</v>
      </c>
      <c r="G11" s="29"/>
      <c r="H11" s="29"/>
      <c r="I11" s="26" t="s">
        <v>17</v>
      </c>
      <c r="J11" s="24" t="s">
        <v>1</v>
      </c>
      <c r="K11" s="29"/>
      <c r="L11" s="39"/>
      <c r="S11" s="29"/>
      <c r="T11" s="29"/>
      <c r="U11" s="29"/>
      <c r="V11" s="29"/>
      <c r="W11" s="29"/>
      <c r="X11" s="29"/>
      <c r="Y11" s="29"/>
      <c r="Z11" s="29"/>
      <c r="AA11" s="29"/>
      <c r="AB11" s="29"/>
      <c r="AC11" s="29"/>
      <c r="AD11" s="29"/>
      <c r="AE11" s="29"/>
    </row>
    <row r="12" spans="1:46" s="2" customFormat="1" ht="12" customHeight="1" x14ac:dyDescent="0.2">
      <c r="A12" s="29"/>
      <c r="B12" s="30"/>
      <c r="C12" s="29"/>
      <c r="D12" s="26" t="s">
        <v>18</v>
      </c>
      <c r="E12" s="29"/>
      <c r="F12" s="24" t="s">
        <v>19</v>
      </c>
      <c r="G12" s="29"/>
      <c r="H12" s="29"/>
      <c r="I12" s="26" t="s">
        <v>20</v>
      </c>
      <c r="J12" s="52" t="str">
        <f>'Rekapitulace stavby'!AN8</f>
        <v>11. 2. 2021</v>
      </c>
      <c r="K12" s="29"/>
      <c r="L12" s="39"/>
      <c r="S12" s="29"/>
      <c r="T12" s="29"/>
      <c r="U12" s="29"/>
      <c r="V12" s="29"/>
      <c r="W12" s="29"/>
      <c r="X12" s="29"/>
      <c r="Y12" s="29"/>
      <c r="Z12" s="29"/>
      <c r="AA12" s="29"/>
      <c r="AB12" s="29"/>
      <c r="AC12" s="29"/>
      <c r="AD12" s="29"/>
      <c r="AE12" s="29"/>
    </row>
    <row r="13" spans="1:46" s="2" customFormat="1" ht="10.9" customHeight="1" x14ac:dyDescent="0.2">
      <c r="A13" s="29"/>
      <c r="B13" s="30"/>
      <c r="C13" s="29"/>
      <c r="D13" s="29"/>
      <c r="E13" s="29"/>
      <c r="F13" s="29"/>
      <c r="G13" s="29"/>
      <c r="H13" s="29"/>
      <c r="I13" s="29"/>
      <c r="J13" s="29"/>
      <c r="K13" s="29"/>
      <c r="L13" s="39"/>
      <c r="S13" s="29"/>
      <c r="T13" s="29"/>
      <c r="U13" s="29"/>
      <c r="V13" s="29"/>
      <c r="W13" s="29"/>
      <c r="X13" s="29"/>
      <c r="Y13" s="29"/>
      <c r="Z13" s="29"/>
      <c r="AA13" s="29"/>
      <c r="AB13" s="29"/>
      <c r="AC13" s="29"/>
      <c r="AD13" s="29"/>
      <c r="AE13" s="29"/>
    </row>
    <row r="14" spans="1:46" s="2" customFormat="1" ht="12" customHeight="1" x14ac:dyDescent="0.2">
      <c r="A14" s="29"/>
      <c r="B14" s="30"/>
      <c r="C14" s="29"/>
      <c r="D14" s="26" t="s">
        <v>22</v>
      </c>
      <c r="E14" s="29"/>
      <c r="F14" s="29"/>
      <c r="G14" s="29"/>
      <c r="H14" s="29"/>
      <c r="I14" s="26" t="s">
        <v>23</v>
      </c>
      <c r="J14" s="24" t="s">
        <v>1</v>
      </c>
      <c r="K14" s="29"/>
      <c r="L14" s="39"/>
      <c r="S14" s="29"/>
      <c r="T14" s="29"/>
      <c r="U14" s="29"/>
      <c r="V14" s="29"/>
      <c r="W14" s="29"/>
      <c r="X14" s="29"/>
      <c r="Y14" s="29"/>
      <c r="Z14" s="29"/>
      <c r="AA14" s="29"/>
      <c r="AB14" s="29"/>
      <c r="AC14" s="29"/>
      <c r="AD14" s="29"/>
      <c r="AE14" s="29"/>
    </row>
    <row r="15" spans="1:46" s="2" customFormat="1" ht="18" customHeight="1" x14ac:dyDescent="0.2">
      <c r="A15" s="29"/>
      <c r="B15" s="30"/>
      <c r="C15" s="29"/>
      <c r="D15" s="29"/>
      <c r="E15" s="24" t="s">
        <v>24</v>
      </c>
      <c r="F15" s="29"/>
      <c r="G15" s="29"/>
      <c r="H15" s="29"/>
      <c r="I15" s="26" t="s">
        <v>25</v>
      </c>
      <c r="J15" s="24" t="s">
        <v>1</v>
      </c>
      <c r="K15" s="29"/>
      <c r="L15" s="39"/>
      <c r="S15" s="29"/>
      <c r="T15" s="29"/>
      <c r="U15" s="29"/>
      <c r="V15" s="29"/>
      <c r="W15" s="29"/>
      <c r="X15" s="29"/>
      <c r="Y15" s="29"/>
      <c r="Z15" s="29"/>
      <c r="AA15" s="29"/>
      <c r="AB15" s="29"/>
      <c r="AC15" s="29"/>
      <c r="AD15" s="29"/>
      <c r="AE15" s="29"/>
    </row>
    <row r="16" spans="1:46" s="2" customFormat="1" ht="6.95" customHeight="1" x14ac:dyDescent="0.2">
      <c r="A16" s="29"/>
      <c r="B16" s="30"/>
      <c r="C16" s="29"/>
      <c r="D16" s="29"/>
      <c r="E16" s="29"/>
      <c r="F16" s="29"/>
      <c r="G16" s="29"/>
      <c r="H16" s="29"/>
      <c r="I16" s="29"/>
      <c r="J16" s="29"/>
      <c r="K16" s="29"/>
      <c r="L16" s="39"/>
      <c r="S16" s="29"/>
      <c r="T16" s="29"/>
      <c r="U16" s="29"/>
      <c r="V16" s="29"/>
      <c r="W16" s="29"/>
      <c r="X16" s="29"/>
      <c r="Y16" s="29"/>
      <c r="Z16" s="29"/>
      <c r="AA16" s="29"/>
      <c r="AB16" s="29"/>
      <c r="AC16" s="29"/>
      <c r="AD16" s="29"/>
      <c r="AE16" s="29"/>
    </row>
    <row r="17" spans="1:31" s="2" customFormat="1" ht="12" customHeight="1" x14ac:dyDescent="0.2">
      <c r="A17" s="29"/>
      <c r="B17" s="30"/>
      <c r="C17" s="29"/>
      <c r="D17" s="26" t="s">
        <v>26</v>
      </c>
      <c r="E17" s="29"/>
      <c r="F17" s="29"/>
      <c r="G17" s="29"/>
      <c r="H17" s="29"/>
      <c r="I17" s="26" t="s">
        <v>23</v>
      </c>
      <c r="J17" s="24" t="str">
        <f>'Rekapitulace stavby'!AN13</f>
        <v/>
      </c>
      <c r="K17" s="29"/>
      <c r="L17" s="39"/>
      <c r="S17" s="29"/>
      <c r="T17" s="29"/>
      <c r="U17" s="29"/>
      <c r="V17" s="29"/>
      <c r="W17" s="29"/>
      <c r="X17" s="29"/>
      <c r="Y17" s="29"/>
      <c r="Z17" s="29"/>
      <c r="AA17" s="29"/>
      <c r="AB17" s="29"/>
      <c r="AC17" s="29"/>
      <c r="AD17" s="29"/>
      <c r="AE17" s="29"/>
    </row>
    <row r="18" spans="1:31" s="2" customFormat="1" ht="18" customHeight="1" x14ac:dyDescent="0.2">
      <c r="A18" s="29"/>
      <c r="B18" s="30"/>
      <c r="C18" s="29"/>
      <c r="D18" s="29"/>
      <c r="E18" s="241" t="str">
        <f>'Rekapitulace stavby'!E14</f>
        <v xml:space="preserve"> </v>
      </c>
      <c r="F18" s="241"/>
      <c r="G18" s="241"/>
      <c r="H18" s="241"/>
      <c r="I18" s="26" t="s">
        <v>25</v>
      </c>
      <c r="J18" s="24" t="str">
        <f>'Rekapitulace stavby'!AN14</f>
        <v/>
      </c>
      <c r="K18" s="29"/>
      <c r="L18" s="39"/>
      <c r="S18" s="29"/>
      <c r="T18" s="29"/>
      <c r="U18" s="29"/>
      <c r="V18" s="29"/>
      <c r="W18" s="29"/>
      <c r="X18" s="29"/>
      <c r="Y18" s="29"/>
      <c r="Z18" s="29"/>
      <c r="AA18" s="29"/>
      <c r="AB18" s="29"/>
      <c r="AC18" s="29"/>
      <c r="AD18" s="29"/>
      <c r="AE18" s="29"/>
    </row>
    <row r="19" spans="1:31" s="2" customFormat="1" ht="6.95" customHeight="1" x14ac:dyDescent="0.2">
      <c r="A19" s="29"/>
      <c r="B19" s="30"/>
      <c r="C19" s="29"/>
      <c r="D19" s="29"/>
      <c r="E19" s="29"/>
      <c r="F19" s="29"/>
      <c r="G19" s="29"/>
      <c r="H19" s="29"/>
      <c r="I19" s="29"/>
      <c r="J19" s="29"/>
      <c r="K19" s="29"/>
      <c r="L19" s="39"/>
      <c r="S19" s="29"/>
      <c r="T19" s="29"/>
      <c r="U19" s="29"/>
      <c r="V19" s="29"/>
      <c r="W19" s="29"/>
      <c r="X19" s="29"/>
      <c r="Y19" s="29"/>
      <c r="Z19" s="29"/>
      <c r="AA19" s="29"/>
      <c r="AB19" s="29"/>
      <c r="AC19" s="29"/>
      <c r="AD19" s="29"/>
      <c r="AE19" s="29"/>
    </row>
    <row r="20" spans="1:31" s="2" customFormat="1" ht="12" customHeight="1" x14ac:dyDescent="0.2">
      <c r="A20" s="29"/>
      <c r="B20" s="30"/>
      <c r="C20" s="29"/>
      <c r="D20" s="26" t="s">
        <v>28</v>
      </c>
      <c r="E20" s="29"/>
      <c r="F20" s="29"/>
      <c r="G20" s="29"/>
      <c r="H20" s="29"/>
      <c r="I20" s="26" t="s">
        <v>23</v>
      </c>
      <c r="J20" s="24" t="s">
        <v>1</v>
      </c>
      <c r="K20" s="29"/>
      <c r="L20" s="39"/>
      <c r="S20" s="29"/>
      <c r="T20" s="29"/>
      <c r="U20" s="29"/>
      <c r="V20" s="29"/>
      <c r="W20" s="29"/>
      <c r="X20" s="29"/>
      <c r="Y20" s="29"/>
      <c r="Z20" s="29"/>
      <c r="AA20" s="29"/>
      <c r="AB20" s="29"/>
      <c r="AC20" s="29"/>
      <c r="AD20" s="29"/>
      <c r="AE20" s="29"/>
    </row>
    <row r="21" spans="1:31" s="2" customFormat="1" ht="18" customHeight="1" x14ac:dyDescent="0.2">
      <c r="A21" s="29"/>
      <c r="B21" s="30"/>
      <c r="C21" s="29"/>
      <c r="D21" s="29"/>
      <c r="E21" s="24" t="s">
        <v>29</v>
      </c>
      <c r="F21" s="29"/>
      <c r="G21" s="29"/>
      <c r="H21" s="29"/>
      <c r="I21" s="26" t="s">
        <v>25</v>
      </c>
      <c r="J21" s="24" t="s">
        <v>1</v>
      </c>
      <c r="K21" s="29"/>
      <c r="L21" s="39"/>
      <c r="S21" s="29"/>
      <c r="T21" s="29"/>
      <c r="U21" s="29"/>
      <c r="V21" s="29"/>
      <c r="W21" s="29"/>
      <c r="X21" s="29"/>
      <c r="Y21" s="29"/>
      <c r="Z21" s="29"/>
      <c r="AA21" s="29"/>
      <c r="AB21" s="29"/>
      <c r="AC21" s="29"/>
      <c r="AD21" s="29"/>
      <c r="AE21" s="29"/>
    </row>
    <row r="22" spans="1:31" s="2" customFormat="1" ht="6.95" customHeight="1" x14ac:dyDescent="0.2">
      <c r="A22" s="29"/>
      <c r="B22" s="30"/>
      <c r="C22" s="29"/>
      <c r="D22" s="29"/>
      <c r="E22" s="29"/>
      <c r="F22" s="29"/>
      <c r="G22" s="29"/>
      <c r="H22" s="29"/>
      <c r="I22" s="29"/>
      <c r="J22" s="29"/>
      <c r="K22" s="29"/>
      <c r="L22" s="39"/>
      <c r="S22" s="29"/>
      <c r="T22" s="29"/>
      <c r="U22" s="29"/>
      <c r="V22" s="29"/>
      <c r="W22" s="29"/>
      <c r="X22" s="29"/>
      <c r="Y22" s="29"/>
      <c r="Z22" s="29"/>
      <c r="AA22" s="29"/>
      <c r="AB22" s="29"/>
      <c r="AC22" s="29"/>
      <c r="AD22" s="29"/>
      <c r="AE22" s="29"/>
    </row>
    <row r="23" spans="1:31" s="2" customFormat="1" ht="12" customHeight="1" x14ac:dyDescent="0.2">
      <c r="A23" s="29"/>
      <c r="B23" s="30"/>
      <c r="C23" s="29"/>
      <c r="D23" s="26" t="s">
        <v>30</v>
      </c>
      <c r="E23" s="29"/>
      <c r="F23" s="29"/>
      <c r="G23" s="29"/>
      <c r="H23" s="29"/>
      <c r="I23" s="26" t="s">
        <v>23</v>
      </c>
      <c r="J23" s="24" t="s">
        <v>1</v>
      </c>
      <c r="K23" s="29"/>
      <c r="L23" s="39"/>
      <c r="S23" s="29"/>
      <c r="T23" s="29"/>
      <c r="U23" s="29"/>
      <c r="V23" s="29"/>
      <c r="W23" s="29"/>
      <c r="X23" s="29"/>
      <c r="Y23" s="29"/>
      <c r="Z23" s="29"/>
      <c r="AA23" s="29"/>
      <c r="AB23" s="29"/>
      <c r="AC23" s="29"/>
      <c r="AD23" s="29"/>
      <c r="AE23" s="29"/>
    </row>
    <row r="24" spans="1:31" s="2" customFormat="1" ht="18" customHeight="1" x14ac:dyDescent="0.2">
      <c r="A24" s="29"/>
      <c r="B24" s="30"/>
      <c r="C24" s="29"/>
      <c r="D24" s="29"/>
      <c r="E24" s="24" t="s">
        <v>29</v>
      </c>
      <c r="F24" s="29"/>
      <c r="G24" s="29"/>
      <c r="H24" s="29"/>
      <c r="I24" s="26" t="s">
        <v>25</v>
      </c>
      <c r="J24" s="24" t="s">
        <v>1</v>
      </c>
      <c r="K24" s="29"/>
      <c r="L24" s="39"/>
      <c r="S24" s="29"/>
      <c r="T24" s="29"/>
      <c r="U24" s="29"/>
      <c r="V24" s="29"/>
      <c r="W24" s="29"/>
      <c r="X24" s="29"/>
      <c r="Y24" s="29"/>
      <c r="Z24" s="29"/>
      <c r="AA24" s="29"/>
      <c r="AB24" s="29"/>
      <c r="AC24" s="29"/>
      <c r="AD24" s="29"/>
      <c r="AE24" s="29"/>
    </row>
    <row r="25" spans="1:31" s="2" customFormat="1" ht="6.95" customHeight="1" x14ac:dyDescent="0.2">
      <c r="A25" s="29"/>
      <c r="B25" s="30"/>
      <c r="C25" s="29"/>
      <c r="D25" s="29"/>
      <c r="E25" s="29"/>
      <c r="F25" s="29"/>
      <c r="G25" s="29"/>
      <c r="H25" s="29"/>
      <c r="I25" s="29"/>
      <c r="J25" s="29"/>
      <c r="K25" s="29"/>
      <c r="L25" s="39"/>
      <c r="S25" s="29"/>
      <c r="T25" s="29"/>
      <c r="U25" s="29"/>
      <c r="V25" s="29"/>
      <c r="W25" s="29"/>
      <c r="X25" s="29"/>
      <c r="Y25" s="29"/>
      <c r="Z25" s="29"/>
      <c r="AA25" s="29"/>
      <c r="AB25" s="29"/>
      <c r="AC25" s="29"/>
      <c r="AD25" s="29"/>
      <c r="AE25" s="29"/>
    </row>
    <row r="26" spans="1:31" s="2" customFormat="1" ht="12" customHeight="1" x14ac:dyDescent="0.2">
      <c r="A26" s="29"/>
      <c r="B26" s="30"/>
      <c r="C26" s="29"/>
      <c r="D26" s="26" t="s">
        <v>31</v>
      </c>
      <c r="E26" s="29"/>
      <c r="F26" s="29"/>
      <c r="G26" s="29"/>
      <c r="H26" s="29"/>
      <c r="I26" s="29"/>
      <c r="J26" s="29"/>
      <c r="K26" s="29"/>
      <c r="L26" s="39"/>
      <c r="S26" s="29"/>
      <c r="T26" s="29"/>
      <c r="U26" s="29"/>
      <c r="V26" s="29"/>
      <c r="W26" s="29"/>
      <c r="X26" s="29"/>
      <c r="Y26" s="29"/>
      <c r="Z26" s="29"/>
      <c r="AA26" s="29"/>
      <c r="AB26" s="29"/>
      <c r="AC26" s="29"/>
      <c r="AD26" s="29"/>
      <c r="AE26" s="29"/>
    </row>
    <row r="27" spans="1:31" s="8" customFormat="1" ht="16.5" customHeight="1" x14ac:dyDescent="0.2">
      <c r="A27" s="92"/>
      <c r="B27" s="93"/>
      <c r="C27" s="92"/>
      <c r="D27" s="92"/>
      <c r="E27" s="243" t="s">
        <v>1</v>
      </c>
      <c r="F27" s="243"/>
      <c r="G27" s="243"/>
      <c r="H27" s="243"/>
      <c r="I27" s="92"/>
      <c r="J27" s="92"/>
      <c r="K27" s="92"/>
      <c r="L27" s="94"/>
      <c r="S27" s="92"/>
      <c r="T27" s="92"/>
      <c r="U27" s="92"/>
      <c r="V27" s="92"/>
      <c r="W27" s="92"/>
      <c r="X27" s="92"/>
      <c r="Y27" s="92"/>
      <c r="Z27" s="92"/>
      <c r="AA27" s="92"/>
      <c r="AB27" s="92"/>
      <c r="AC27" s="92"/>
      <c r="AD27" s="92"/>
      <c r="AE27" s="92"/>
    </row>
    <row r="28" spans="1:31" s="2" customFormat="1" ht="6.95" customHeight="1" x14ac:dyDescent="0.2">
      <c r="A28" s="29"/>
      <c r="B28" s="30"/>
      <c r="C28" s="29"/>
      <c r="D28" s="29"/>
      <c r="E28" s="29"/>
      <c r="F28" s="29"/>
      <c r="G28" s="29"/>
      <c r="H28" s="29"/>
      <c r="I28" s="29"/>
      <c r="J28" s="29"/>
      <c r="K28" s="29"/>
      <c r="L28" s="39"/>
      <c r="S28" s="29"/>
      <c r="T28" s="29"/>
      <c r="U28" s="29"/>
      <c r="V28" s="29"/>
      <c r="W28" s="29"/>
      <c r="X28" s="29"/>
      <c r="Y28" s="29"/>
      <c r="Z28" s="29"/>
      <c r="AA28" s="29"/>
      <c r="AB28" s="29"/>
      <c r="AC28" s="29"/>
      <c r="AD28" s="29"/>
      <c r="AE28" s="29"/>
    </row>
    <row r="29" spans="1:31" s="2" customFormat="1" ht="6.95" customHeight="1" x14ac:dyDescent="0.2">
      <c r="A29" s="29"/>
      <c r="B29" s="30"/>
      <c r="C29" s="29"/>
      <c r="D29" s="63"/>
      <c r="E29" s="63"/>
      <c r="F29" s="63"/>
      <c r="G29" s="63"/>
      <c r="H29" s="63"/>
      <c r="I29" s="63"/>
      <c r="J29" s="63"/>
      <c r="K29" s="63"/>
      <c r="L29" s="39"/>
      <c r="S29" s="29"/>
      <c r="T29" s="29"/>
      <c r="U29" s="29"/>
      <c r="V29" s="29"/>
      <c r="W29" s="29"/>
      <c r="X29" s="29"/>
      <c r="Y29" s="29"/>
      <c r="Z29" s="29"/>
      <c r="AA29" s="29"/>
      <c r="AB29" s="29"/>
      <c r="AC29" s="29"/>
      <c r="AD29" s="29"/>
      <c r="AE29" s="29"/>
    </row>
    <row r="30" spans="1:31" s="2" customFormat="1" ht="25.35" customHeight="1" x14ac:dyDescent="0.2">
      <c r="A30" s="29"/>
      <c r="B30" s="30"/>
      <c r="C30" s="29"/>
      <c r="D30" s="95" t="s">
        <v>32</v>
      </c>
      <c r="E30" s="29"/>
      <c r="F30" s="29"/>
      <c r="G30" s="29"/>
      <c r="H30" s="29"/>
      <c r="I30" s="29"/>
      <c r="J30" s="68">
        <f>ROUND(J131, 2)</f>
        <v>0</v>
      </c>
      <c r="K30" s="29"/>
      <c r="L30" s="39"/>
      <c r="S30" s="29"/>
      <c r="T30" s="29"/>
      <c r="U30" s="29"/>
      <c r="V30" s="29"/>
      <c r="W30" s="29"/>
      <c r="X30" s="29"/>
      <c r="Y30" s="29"/>
      <c r="Z30" s="29"/>
      <c r="AA30" s="29"/>
      <c r="AB30" s="29"/>
      <c r="AC30" s="29"/>
      <c r="AD30" s="29"/>
      <c r="AE30" s="29"/>
    </row>
    <row r="31" spans="1:31" s="2" customFormat="1" ht="6.95" customHeight="1" x14ac:dyDescent="0.2">
      <c r="A31" s="29"/>
      <c r="B31" s="30"/>
      <c r="C31" s="29"/>
      <c r="D31" s="63"/>
      <c r="E31" s="63"/>
      <c r="F31" s="63"/>
      <c r="G31" s="63"/>
      <c r="H31" s="63"/>
      <c r="I31" s="63"/>
      <c r="J31" s="63"/>
      <c r="K31" s="63"/>
      <c r="L31" s="39"/>
      <c r="S31" s="29"/>
      <c r="T31" s="29"/>
      <c r="U31" s="29"/>
      <c r="V31" s="29"/>
      <c r="W31" s="29"/>
      <c r="X31" s="29"/>
      <c r="Y31" s="29"/>
      <c r="Z31" s="29"/>
      <c r="AA31" s="29"/>
      <c r="AB31" s="29"/>
      <c r="AC31" s="29"/>
      <c r="AD31" s="29"/>
      <c r="AE31" s="29"/>
    </row>
    <row r="32" spans="1:31" s="2" customFormat="1" ht="14.45" customHeight="1" x14ac:dyDescent="0.2">
      <c r="A32" s="29"/>
      <c r="B32" s="30"/>
      <c r="C32" s="29"/>
      <c r="D32" s="29"/>
      <c r="E32" s="29"/>
      <c r="F32" s="33" t="s">
        <v>34</v>
      </c>
      <c r="G32" s="29"/>
      <c r="H32" s="29"/>
      <c r="I32" s="33" t="s">
        <v>33</v>
      </c>
      <c r="J32" s="33" t="s">
        <v>35</v>
      </c>
      <c r="K32" s="29"/>
      <c r="L32" s="39"/>
      <c r="S32" s="29"/>
      <c r="T32" s="29"/>
      <c r="U32" s="29"/>
      <c r="V32" s="29"/>
      <c r="W32" s="29"/>
      <c r="X32" s="29"/>
      <c r="Y32" s="29"/>
      <c r="Z32" s="29"/>
      <c r="AA32" s="29"/>
      <c r="AB32" s="29"/>
      <c r="AC32" s="29"/>
      <c r="AD32" s="29"/>
      <c r="AE32" s="29"/>
    </row>
    <row r="33" spans="1:31" s="2" customFormat="1" ht="14.45" customHeight="1" x14ac:dyDescent="0.2">
      <c r="A33" s="29"/>
      <c r="B33" s="30"/>
      <c r="C33" s="29"/>
      <c r="D33" s="96" t="s">
        <v>36</v>
      </c>
      <c r="E33" s="26" t="s">
        <v>37</v>
      </c>
      <c r="F33" s="97">
        <f>ROUND((SUM(BE131:BE291)),  2)</f>
        <v>0</v>
      </c>
      <c r="G33" s="29"/>
      <c r="H33" s="29"/>
      <c r="I33" s="98">
        <v>0.21</v>
      </c>
      <c r="J33" s="97">
        <f>ROUND(((SUM(BE131:BE291))*I33),  2)</f>
        <v>0</v>
      </c>
      <c r="K33" s="29"/>
      <c r="L33" s="39"/>
      <c r="S33" s="29"/>
      <c r="T33" s="29"/>
      <c r="U33" s="29"/>
      <c r="V33" s="29"/>
      <c r="W33" s="29"/>
      <c r="X33" s="29"/>
      <c r="Y33" s="29"/>
      <c r="Z33" s="29"/>
      <c r="AA33" s="29"/>
      <c r="AB33" s="29"/>
      <c r="AC33" s="29"/>
      <c r="AD33" s="29"/>
      <c r="AE33" s="29"/>
    </row>
    <row r="34" spans="1:31" s="2" customFormat="1" ht="14.45" customHeight="1" x14ac:dyDescent="0.2">
      <c r="A34" s="29"/>
      <c r="B34" s="30"/>
      <c r="C34" s="29"/>
      <c r="D34" s="29"/>
      <c r="E34" s="26" t="s">
        <v>38</v>
      </c>
      <c r="F34" s="97">
        <f>ROUND((SUM(BF131:BF291)),  2)</f>
        <v>0</v>
      </c>
      <c r="G34" s="29"/>
      <c r="H34" s="29"/>
      <c r="I34" s="98">
        <v>0.15</v>
      </c>
      <c r="J34" s="97">
        <f>ROUND(((SUM(BF131:BF291))*I34),  2)</f>
        <v>0</v>
      </c>
      <c r="K34" s="29"/>
      <c r="L34" s="39"/>
      <c r="S34" s="29"/>
      <c r="T34" s="29"/>
      <c r="U34" s="29"/>
      <c r="V34" s="29"/>
      <c r="W34" s="29"/>
      <c r="X34" s="29"/>
      <c r="Y34" s="29"/>
      <c r="Z34" s="29"/>
      <c r="AA34" s="29"/>
      <c r="AB34" s="29"/>
      <c r="AC34" s="29"/>
      <c r="AD34" s="29"/>
      <c r="AE34" s="29"/>
    </row>
    <row r="35" spans="1:31" s="2" customFormat="1" ht="14.45" hidden="1" customHeight="1" x14ac:dyDescent="0.2">
      <c r="A35" s="29"/>
      <c r="B35" s="30"/>
      <c r="C35" s="29"/>
      <c r="D35" s="29"/>
      <c r="E35" s="26" t="s">
        <v>39</v>
      </c>
      <c r="F35" s="97">
        <f>ROUND((SUM(BG131:BG291)),  2)</f>
        <v>0</v>
      </c>
      <c r="G35" s="29"/>
      <c r="H35" s="29"/>
      <c r="I35" s="98">
        <v>0.21</v>
      </c>
      <c r="J35" s="97">
        <f>0</f>
        <v>0</v>
      </c>
      <c r="K35" s="29"/>
      <c r="L35" s="39"/>
      <c r="S35" s="29"/>
      <c r="T35" s="29"/>
      <c r="U35" s="29"/>
      <c r="V35" s="29"/>
      <c r="W35" s="29"/>
      <c r="X35" s="29"/>
      <c r="Y35" s="29"/>
      <c r="Z35" s="29"/>
      <c r="AA35" s="29"/>
      <c r="AB35" s="29"/>
      <c r="AC35" s="29"/>
      <c r="AD35" s="29"/>
      <c r="AE35" s="29"/>
    </row>
    <row r="36" spans="1:31" s="2" customFormat="1" ht="14.45" hidden="1" customHeight="1" x14ac:dyDescent="0.2">
      <c r="A36" s="29"/>
      <c r="B36" s="30"/>
      <c r="C36" s="29"/>
      <c r="D36" s="29"/>
      <c r="E36" s="26" t="s">
        <v>40</v>
      </c>
      <c r="F36" s="97">
        <f>ROUND((SUM(BH131:BH291)),  2)</f>
        <v>0</v>
      </c>
      <c r="G36" s="29"/>
      <c r="H36" s="29"/>
      <c r="I36" s="98">
        <v>0.15</v>
      </c>
      <c r="J36" s="97">
        <f>0</f>
        <v>0</v>
      </c>
      <c r="K36" s="29"/>
      <c r="L36" s="39"/>
      <c r="S36" s="29"/>
      <c r="T36" s="29"/>
      <c r="U36" s="29"/>
      <c r="V36" s="29"/>
      <c r="W36" s="29"/>
      <c r="X36" s="29"/>
      <c r="Y36" s="29"/>
      <c r="Z36" s="29"/>
      <c r="AA36" s="29"/>
      <c r="AB36" s="29"/>
      <c r="AC36" s="29"/>
      <c r="AD36" s="29"/>
      <c r="AE36" s="29"/>
    </row>
    <row r="37" spans="1:31" s="2" customFormat="1" ht="14.45" hidden="1" customHeight="1" x14ac:dyDescent="0.2">
      <c r="A37" s="29"/>
      <c r="B37" s="30"/>
      <c r="C37" s="29"/>
      <c r="D37" s="29"/>
      <c r="E37" s="26" t="s">
        <v>41</v>
      </c>
      <c r="F37" s="97">
        <f>ROUND((SUM(BI131:BI291)),  2)</f>
        <v>0</v>
      </c>
      <c r="G37" s="29"/>
      <c r="H37" s="29"/>
      <c r="I37" s="98">
        <v>0</v>
      </c>
      <c r="J37" s="97">
        <f>0</f>
        <v>0</v>
      </c>
      <c r="K37" s="29"/>
      <c r="L37" s="39"/>
      <c r="S37" s="29"/>
      <c r="T37" s="29"/>
      <c r="U37" s="29"/>
      <c r="V37" s="29"/>
      <c r="W37" s="29"/>
      <c r="X37" s="29"/>
      <c r="Y37" s="29"/>
      <c r="Z37" s="29"/>
      <c r="AA37" s="29"/>
      <c r="AB37" s="29"/>
      <c r="AC37" s="29"/>
      <c r="AD37" s="29"/>
      <c r="AE37" s="29"/>
    </row>
    <row r="38" spans="1:31" s="2" customFormat="1" ht="6.95" customHeight="1" x14ac:dyDescent="0.2">
      <c r="A38" s="29"/>
      <c r="B38" s="30"/>
      <c r="C38" s="29"/>
      <c r="D38" s="29"/>
      <c r="E38" s="29"/>
      <c r="F38" s="29"/>
      <c r="G38" s="29"/>
      <c r="H38" s="29"/>
      <c r="I38" s="29"/>
      <c r="J38" s="29"/>
      <c r="K38" s="29"/>
      <c r="L38" s="39"/>
      <c r="S38" s="29"/>
      <c r="T38" s="29"/>
      <c r="U38" s="29"/>
      <c r="V38" s="29"/>
      <c r="W38" s="29"/>
      <c r="X38" s="29"/>
      <c r="Y38" s="29"/>
      <c r="Z38" s="29"/>
      <c r="AA38" s="29"/>
      <c r="AB38" s="29"/>
      <c r="AC38" s="29"/>
      <c r="AD38" s="29"/>
      <c r="AE38" s="29"/>
    </row>
    <row r="39" spans="1:31" s="2" customFormat="1" ht="25.35" customHeight="1" x14ac:dyDescent="0.2">
      <c r="A39" s="29"/>
      <c r="B39" s="30"/>
      <c r="C39" s="99"/>
      <c r="D39" s="100" t="s">
        <v>42</v>
      </c>
      <c r="E39" s="57"/>
      <c r="F39" s="57"/>
      <c r="G39" s="101" t="s">
        <v>43</v>
      </c>
      <c r="H39" s="102" t="s">
        <v>44</v>
      </c>
      <c r="I39" s="57"/>
      <c r="J39" s="103">
        <f>SUM(J30:J37)</f>
        <v>0</v>
      </c>
      <c r="K39" s="104"/>
      <c r="L39" s="39"/>
      <c r="S39" s="29"/>
      <c r="T39" s="29"/>
      <c r="U39" s="29"/>
      <c r="V39" s="29"/>
      <c r="W39" s="29"/>
      <c r="X39" s="29"/>
      <c r="Y39" s="29"/>
      <c r="Z39" s="29"/>
      <c r="AA39" s="29"/>
      <c r="AB39" s="29"/>
      <c r="AC39" s="29"/>
      <c r="AD39" s="29"/>
      <c r="AE39" s="29"/>
    </row>
    <row r="40" spans="1:31" s="2" customFormat="1" ht="14.45" customHeight="1" x14ac:dyDescent="0.2">
      <c r="A40" s="29"/>
      <c r="B40" s="30"/>
      <c r="C40" s="29"/>
      <c r="D40" s="29"/>
      <c r="E40" s="29"/>
      <c r="F40" s="29"/>
      <c r="G40" s="29"/>
      <c r="H40" s="29"/>
      <c r="I40" s="29"/>
      <c r="J40" s="29"/>
      <c r="K40" s="29"/>
      <c r="L40" s="39"/>
      <c r="S40" s="29"/>
      <c r="T40" s="29"/>
      <c r="U40" s="29"/>
      <c r="V40" s="29"/>
      <c r="W40" s="29"/>
      <c r="X40" s="29"/>
      <c r="Y40" s="29"/>
      <c r="Z40" s="29"/>
      <c r="AA40" s="29"/>
      <c r="AB40" s="29"/>
      <c r="AC40" s="29"/>
      <c r="AD40" s="29"/>
      <c r="AE40" s="29"/>
    </row>
    <row r="41" spans="1:31" s="1" customFormat="1" ht="14.45" customHeight="1" x14ac:dyDescent="0.2">
      <c r="B41" s="20"/>
      <c r="L41" s="20"/>
    </row>
    <row r="42" spans="1:31" s="1" customFormat="1" ht="14.45" customHeight="1" x14ac:dyDescent="0.2">
      <c r="B42" s="20"/>
      <c r="L42" s="20"/>
    </row>
    <row r="43" spans="1:31" s="1" customFormat="1" ht="14.45" customHeight="1" x14ac:dyDescent="0.2">
      <c r="B43" s="20"/>
      <c r="L43" s="20"/>
    </row>
    <row r="44" spans="1:31" s="1" customFormat="1" ht="14.45" customHeight="1" x14ac:dyDescent="0.2">
      <c r="B44" s="20"/>
      <c r="L44" s="20"/>
    </row>
    <row r="45" spans="1:31" s="1" customFormat="1" ht="14.45" customHeight="1" x14ac:dyDescent="0.2">
      <c r="B45" s="20"/>
      <c r="L45" s="20"/>
    </row>
    <row r="46" spans="1:31" s="1" customFormat="1" ht="14.45" customHeight="1" x14ac:dyDescent="0.2">
      <c r="B46" s="20"/>
      <c r="L46" s="20"/>
    </row>
    <row r="47" spans="1:31" s="1" customFormat="1" ht="14.45" customHeight="1" x14ac:dyDescent="0.2">
      <c r="B47" s="20"/>
      <c r="L47" s="20"/>
    </row>
    <row r="48" spans="1:31" s="1" customFormat="1" ht="14.45" customHeight="1" x14ac:dyDescent="0.2">
      <c r="B48" s="20"/>
      <c r="L48" s="20"/>
    </row>
    <row r="49" spans="1:31" s="1" customFormat="1" ht="14.45" customHeight="1" x14ac:dyDescent="0.2">
      <c r="B49" s="20"/>
      <c r="L49" s="20"/>
    </row>
    <row r="50" spans="1:31" s="2" customFormat="1" ht="14.45" customHeight="1" x14ac:dyDescent="0.2">
      <c r="B50" s="39"/>
      <c r="D50" s="40" t="s">
        <v>45</v>
      </c>
      <c r="E50" s="41"/>
      <c r="F50" s="41"/>
      <c r="G50" s="40" t="s">
        <v>46</v>
      </c>
      <c r="H50" s="41"/>
      <c r="I50" s="41"/>
      <c r="J50" s="41"/>
      <c r="K50" s="41"/>
      <c r="L50" s="39"/>
    </row>
    <row r="51" spans="1:31" x14ac:dyDescent="0.2">
      <c r="B51" s="20"/>
      <c r="L51" s="20"/>
    </row>
    <row r="52" spans="1:31" x14ac:dyDescent="0.2">
      <c r="B52" s="20"/>
      <c r="L52" s="20"/>
    </row>
    <row r="53" spans="1:31" x14ac:dyDescent="0.2">
      <c r="B53" s="20"/>
      <c r="L53" s="20"/>
    </row>
    <row r="54" spans="1:31" x14ac:dyDescent="0.2">
      <c r="B54" s="20"/>
      <c r="L54" s="20"/>
    </row>
    <row r="55" spans="1:31" x14ac:dyDescent="0.2">
      <c r="B55" s="20"/>
      <c r="L55" s="20"/>
    </row>
    <row r="56" spans="1:31" x14ac:dyDescent="0.2">
      <c r="B56" s="20"/>
      <c r="L56" s="20"/>
    </row>
    <row r="57" spans="1:31" x14ac:dyDescent="0.2">
      <c r="B57" s="20"/>
      <c r="L57" s="20"/>
    </row>
    <row r="58" spans="1:31" x14ac:dyDescent="0.2">
      <c r="B58" s="20"/>
      <c r="L58" s="20"/>
    </row>
    <row r="59" spans="1:31" x14ac:dyDescent="0.2">
      <c r="B59" s="20"/>
      <c r="L59" s="20"/>
    </row>
    <row r="60" spans="1:31" x14ac:dyDescent="0.2">
      <c r="B60" s="20"/>
      <c r="L60" s="20"/>
    </row>
    <row r="61" spans="1:31" s="2" customFormat="1" ht="12.75" x14ac:dyDescent="0.2">
      <c r="A61" s="29"/>
      <c r="B61" s="30"/>
      <c r="C61" s="29"/>
      <c r="D61" s="42" t="s">
        <v>47</v>
      </c>
      <c r="E61" s="32"/>
      <c r="F61" s="105" t="s">
        <v>48</v>
      </c>
      <c r="G61" s="42" t="s">
        <v>47</v>
      </c>
      <c r="H61" s="32"/>
      <c r="I61" s="32"/>
      <c r="J61" s="106" t="s">
        <v>48</v>
      </c>
      <c r="K61" s="32"/>
      <c r="L61" s="39"/>
      <c r="S61" s="29"/>
      <c r="T61" s="29"/>
      <c r="U61" s="29"/>
      <c r="V61" s="29"/>
      <c r="W61" s="29"/>
      <c r="X61" s="29"/>
      <c r="Y61" s="29"/>
      <c r="Z61" s="29"/>
      <c r="AA61" s="29"/>
      <c r="AB61" s="29"/>
      <c r="AC61" s="29"/>
      <c r="AD61" s="29"/>
      <c r="AE61" s="29"/>
    </row>
    <row r="62" spans="1:31" x14ac:dyDescent="0.2">
      <c r="B62" s="20"/>
      <c r="L62" s="20"/>
    </row>
    <row r="63" spans="1:31" x14ac:dyDescent="0.2">
      <c r="B63" s="20"/>
      <c r="L63" s="20"/>
    </row>
    <row r="64" spans="1:31" x14ac:dyDescent="0.2">
      <c r="B64" s="20"/>
      <c r="L64" s="20"/>
    </row>
    <row r="65" spans="1:31" s="2" customFormat="1" ht="12.75" x14ac:dyDescent="0.2">
      <c r="A65" s="29"/>
      <c r="B65" s="30"/>
      <c r="C65" s="29"/>
      <c r="D65" s="40" t="s">
        <v>49</v>
      </c>
      <c r="E65" s="43"/>
      <c r="F65" s="43"/>
      <c r="G65" s="40" t="s">
        <v>50</v>
      </c>
      <c r="H65" s="43"/>
      <c r="I65" s="43"/>
      <c r="J65" s="43"/>
      <c r="K65" s="43"/>
      <c r="L65" s="39"/>
      <c r="S65" s="29"/>
      <c r="T65" s="29"/>
      <c r="U65" s="29"/>
      <c r="V65" s="29"/>
      <c r="W65" s="29"/>
      <c r="X65" s="29"/>
      <c r="Y65" s="29"/>
      <c r="Z65" s="29"/>
      <c r="AA65" s="29"/>
      <c r="AB65" s="29"/>
      <c r="AC65" s="29"/>
      <c r="AD65" s="29"/>
      <c r="AE65" s="29"/>
    </row>
    <row r="66" spans="1:31" x14ac:dyDescent="0.2">
      <c r="B66" s="20"/>
      <c r="L66" s="20"/>
    </row>
    <row r="67" spans="1:31" x14ac:dyDescent="0.2">
      <c r="B67" s="20"/>
      <c r="L67" s="20"/>
    </row>
    <row r="68" spans="1:31" x14ac:dyDescent="0.2">
      <c r="B68" s="20"/>
      <c r="L68" s="20"/>
    </row>
    <row r="69" spans="1:31" x14ac:dyDescent="0.2">
      <c r="B69" s="20"/>
      <c r="L69" s="20"/>
    </row>
    <row r="70" spans="1:31" x14ac:dyDescent="0.2">
      <c r="B70" s="20"/>
      <c r="L70" s="20"/>
    </row>
    <row r="71" spans="1:31" x14ac:dyDescent="0.2">
      <c r="B71" s="20"/>
      <c r="L71" s="20"/>
    </row>
    <row r="72" spans="1:31" x14ac:dyDescent="0.2">
      <c r="B72" s="20"/>
      <c r="L72" s="20"/>
    </row>
    <row r="73" spans="1:31" x14ac:dyDescent="0.2">
      <c r="B73" s="20"/>
      <c r="L73" s="20"/>
    </row>
    <row r="74" spans="1:31" x14ac:dyDescent="0.2">
      <c r="B74" s="20"/>
      <c r="L74" s="20"/>
    </row>
    <row r="75" spans="1:31" x14ac:dyDescent="0.2">
      <c r="B75" s="20"/>
      <c r="L75" s="20"/>
    </row>
    <row r="76" spans="1:31" s="2" customFormat="1" ht="12.75" x14ac:dyDescent="0.2">
      <c r="A76" s="29"/>
      <c r="B76" s="30"/>
      <c r="C76" s="29"/>
      <c r="D76" s="42" t="s">
        <v>47</v>
      </c>
      <c r="E76" s="32"/>
      <c r="F76" s="105" t="s">
        <v>48</v>
      </c>
      <c r="G76" s="42" t="s">
        <v>47</v>
      </c>
      <c r="H76" s="32"/>
      <c r="I76" s="32"/>
      <c r="J76" s="106" t="s">
        <v>48</v>
      </c>
      <c r="K76" s="32"/>
      <c r="L76" s="39"/>
      <c r="S76" s="29"/>
      <c r="T76" s="29"/>
      <c r="U76" s="29"/>
      <c r="V76" s="29"/>
      <c r="W76" s="29"/>
      <c r="X76" s="29"/>
      <c r="Y76" s="29"/>
      <c r="Z76" s="29"/>
      <c r="AA76" s="29"/>
      <c r="AB76" s="29"/>
      <c r="AC76" s="29"/>
      <c r="AD76" s="29"/>
      <c r="AE76" s="29"/>
    </row>
    <row r="77" spans="1:31" s="2" customFormat="1" ht="14.45" customHeight="1" x14ac:dyDescent="0.2">
      <c r="A77" s="29"/>
      <c r="B77" s="44"/>
      <c r="C77" s="45"/>
      <c r="D77" s="45"/>
      <c r="E77" s="45"/>
      <c r="F77" s="45"/>
      <c r="G77" s="45"/>
      <c r="H77" s="45"/>
      <c r="I77" s="45"/>
      <c r="J77" s="45"/>
      <c r="K77" s="45"/>
      <c r="L77" s="39"/>
      <c r="S77" s="29"/>
      <c r="T77" s="29"/>
      <c r="U77" s="29"/>
      <c r="V77" s="29"/>
      <c r="W77" s="29"/>
      <c r="X77" s="29"/>
      <c r="Y77" s="29"/>
      <c r="Z77" s="29"/>
      <c r="AA77" s="29"/>
      <c r="AB77" s="29"/>
      <c r="AC77" s="29"/>
      <c r="AD77" s="29"/>
      <c r="AE77" s="29"/>
    </row>
    <row r="81" spans="1:47" s="2" customFormat="1" ht="6.95" customHeight="1" x14ac:dyDescent="0.2">
      <c r="A81" s="29"/>
      <c r="B81" s="46"/>
      <c r="C81" s="47"/>
      <c r="D81" s="47"/>
      <c r="E81" s="47"/>
      <c r="F81" s="47"/>
      <c r="G81" s="47"/>
      <c r="H81" s="47"/>
      <c r="I81" s="47"/>
      <c r="J81" s="47"/>
      <c r="K81" s="47"/>
      <c r="L81" s="39"/>
      <c r="S81" s="29"/>
      <c r="T81" s="29"/>
      <c r="U81" s="29"/>
      <c r="V81" s="29"/>
      <c r="W81" s="29"/>
      <c r="X81" s="29"/>
      <c r="Y81" s="29"/>
      <c r="Z81" s="29"/>
      <c r="AA81" s="29"/>
      <c r="AB81" s="29"/>
      <c r="AC81" s="29"/>
      <c r="AD81" s="29"/>
      <c r="AE81" s="29"/>
    </row>
    <row r="82" spans="1:47" s="2" customFormat="1" ht="24.95" customHeight="1" x14ac:dyDescent="0.2">
      <c r="A82" s="29"/>
      <c r="B82" s="30"/>
      <c r="C82" s="21" t="s">
        <v>133</v>
      </c>
      <c r="D82" s="29"/>
      <c r="E82" s="29"/>
      <c r="F82" s="29"/>
      <c r="G82" s="29"/>
      <c r="H82" s="29"/>
      <c r="I82" s="29"/>
      <c r="J82" s="29"/>
      <c r="K82" s="29"/>
      <c r="L82" s="39"/>
      <c r="S82" s="29"/>
      <c r="T82" s="29"/>
      <c r="U82" s="29"/>
      <c r="V82" s="29"/>
      <c r="W82" s="29"/>
      <c r="X82" s="29"/>
      <c r="Y82" s="29"/>
      <c r="Z82" s="29"/>
      <c r="AA82" s="29"/>
      <c r="AB82" s="29"/>
      <c r="AC82" s="29"/>
      <c r="AD82" s="29"/>
      <c r="AE82" s="29"/>
    </row>
    <row r="83" spans="1:47" s="2" customFormat="1" ht="6.95" customHeight="1" x14ac:dyDescent="0.2">
      <c r="A83" s="29"/>
      <c r="B83" s="30"/>
      <c r="C83" s="29"/>
      <c r="D83" s="29"/>
      <c r="E83" s="29"/>
      <c r="F83" s="29"/>
      <c r="G83" s="29"/>
      <c r="H83" s="29"/>
      <c r="I83" s="29"/>
      <c r="J83" s="29"/>
      <c r="K83" s="29"/>
      <c r="L83" s="39"/>
      <c r="S83" s="29"/>
      <c r="T83" s="29"/>
      <c r="U83" s="29"/>
      <c r="V83" s="29"/>
      <c r="W83" s="29"/>
      <c r="X83" s="29"/>
      <c r="Y83" s="29"/>
      <c r="Z83" s="29"/>
      <c r="AA83" s="29"/>
      <c r="AB83" s="29"/>
      <c r="AC83" s="29"/>
      <c r="AD83" s="29"/>
      <c r="AE83" s="29"/>
    </row>
    <row r="84" spans="1:47" s="2" customFormat="1" ht="12" customHeight="1" x14ac:dyDescent="0.2">
      <c r="A84" s="29"/>
      <c r="B84" s="30"/>
      <c r="C84" s="26" t="s">
        <v>14</v>
      </c>
      <c r="D84" s="29"/>
      <c r="E84" s="29"/>
      <c r="F84" s="29"/>
      <c r="G84" s="29"/>
      <c r="H84" s="29"/>
      <c r="I84" s="29"/>
      <c r="J84" s="29"/>
      <c r="K84" s="29"/>
      <c r="L84" s="39"/>
      <c r="S84" s="29"/>
      <c r="T84" s="29"/>
      <c r="U84" s="29"/>
      <c r="V84" s="29"/>
      <c r="W84" s="29"/>
      <c r="X84" s="29"/>
      <c r="Y84" s="29"/>
      <c r="Z84" s="29"/>
      <c r="AA84" s="29"/>
      <c r="AB84" s="29"/>
      <c r="AC84" s="29"/>
      <c r="AD84" s="29"/>
      <c r="AE84" s="29"/>
    </row>
    <row r="85" spans="1:47" s="2" customFormat="1" ht="16.5" customHeight="1" x14ac:dyDescent="0.2">
      <c r="A85" s="29"/>
      <c r="B85" s="30"/>
      <c r="C85" s="29"/>
      <c r="D85" s="29"/>
      <c r="E85" s="253" t="str">
        <f>E7</f>
        <v>Oprava trati Moravské Bránice – Moravský Krumlov</v>
      </c>
      <c r="F85" s="254"/>
      <c r="G85" s="254"/>
      <c r="H85" s="254"/>
      <c r="I85" s="29"/>
      <c r="J85" s="29"/>
      <c r="K85" s="29"/>
      <c r="L85" s="39"/>
      <c r="S85" s="29"/>
      <c r="T85" s="29"/>
      <c r="U85" s="29"/>
      <c r="V85" s="29"/>
      <c r="W85" s="29"/>
      <c r="X85" s="29"/>
      <c r="Y85" s="29"/>
      <c r="Z85" s="29"/>
      <c r="AA85" s="29"/>
      <c r="AB85" s="29"/>
      <c r="AC85" s="29"/>
      <c r="AD85" s="29"/>
      <c r="AE85" s="29"/>
    </row>
    <row r="86" spans="1:47" s="2" customFormat="1" ht="12" customHeight="1" x14ac:dyDescent="0.2">
      <c r="A86" s="29"/>
      <c r="B86" s="30"/>
      <c r="C86" s="26" t="s">
        <v>131</v>
      </c>
      <c r="D86" s="29"/>
      <c r="E86" s="29"/>
      <c r="F86" s="29"/>
      <c r="G86" s="29"/>
      <c r="H86" s="29"/>
      <c r="I86" s="29"/>
      <c r="J86" s="29"/>
      <c r="K86" s="29"/>
      <c r="L86" s="39"/>
      <c r="S86" s="29"/>
      <c r="T86" s="29"/>
      <c r="U86" s="29"/>
      <c r="V86" s="29"/>
      <c r="W86" s="29"/>
      <c r="X86" s="29"/>
      <c r="Y86" s="29"/>
      <c r="Z86" s="29"/>
      <c r="AA86" s="29"/>
      <c r="AB86" s="29"/>
      <c r="AC86" s="29"/>
      <c r="AD86" s="29"/>
      <c r="AE86" s="29"/>
    </row>
    <row r="87" spans="1:47" s="2" customFormat="1" ht="16.5" customHeight="1" x14ac:dyDescent="0.2">
      <c r="A87" s="29"/>
      <c r="B87" s="30"/>
      <c r="C87" s="29"/>
      <c r="D87" s="29"/>
      <c r="E87" s="247" t="str">
        <f>E9</f>
        <v>SO 214 - Propustek v KM 126.339</v>
      </c>
      <c r="F87" s="252"/>
      <c r="G87" s="252"/>
      <c r="H87" s="252"/>
      <c r="I87" s="29"/>
      <c r="J87" s="29"/>
      <c r="K87" s="29"/>
      <c r="L87" s="39"/>
      <c r="S87" s="29"/>
      <c r="T87" s="29"/>
      <c r="U87" s="29"/>
      <c r="V87" s="29"/>
      <c r="W87" s="29"/>
      <c r="X87" s="29"/>
      <c r="Y87" s="29"/>
      <c r="Z87" s="29"/>
      <c r="AA87" s="29"/>
      <c r="AB87" s="29"/>
      <c r="AC87" s="29"/>
      <c r="AD87" s="29"/>
      <c r="AE87" s="29"/>
    </row>
    <row r="88" spans="1:47" s="2" customFormat="1" ht="6.95" customHeight="1" x14ac:dyDescent="0.2">
      <c r="A88" s="29"/>
      <c r="B88" s="30"/>
      <c r="C88" s="29"/>
      <c r="D88" s="29"/>
      <c r="E88" s="29"/>
      <c r="F88" s="29"/>
      <c r="G88" s="29"/>
      <c r="H88" s="29"/>
      <c r="I88" s="29"/>
      <c r="J88" s="29"/>
      <c r="K88" s="29"/>
      <c r="L88" s="39"/>
      <c r="S88" s="29"/>
      <c r="T88" s="29"/>
      <c r="U88" s="29"/>
      <c r="V88" s="29"/>
      <c r="W88" s="29"/>
      <c r="X88" s="29"/>
      <c r="Y88" s="29"/>
      <c r="Z88" s="29"/>
      <c r="AA88" s="29"/>
      <c r="AB88" s="29"/>
      <c r="AC88" s="29"/>
      <c r="AD88" s="29"/>
      <c r="AE88" s="29"/>
    </row>
    <row r="89" spans="1:47" s="2" customFormat="1" ht="12" customHeight="1" x14ac:dyDescent="0.2">
      <c r="A89" s="29"/>
      <c r="B89" s="30"/>
      <c r="C89" s="26" t="s">
        <v>18</v>
      </c>
      <c r="D89" s="29"/>
      <c r="E89" s="29"/>
      <c r="F89" s="24" t="str">
        <f>F12</f>
        <v>Mezistaniční úsek km 128,431 – 122,460</v>
      </c>
      <c r="G89" s="29"/>
      <c r="H89" s="29"/>
      <c r="I89" s="26" t="s">
        <v>20</v>
      </c>
      <c r="J89" s="52" t="str">
        <f>IF(J12="","",J12)</f>
        <v>11. 2. 2021</v>
      </c>
      <c r="K89" s="29"/>
      <c r="L89" s="39"/>
      <c r="S89" s="29"/>
      <c r="T89" s="29"/>
      <c r="U89" s="29"/>
      <c r="V89" s="29"/>
      <c r="W89" s="29"/>
      <c r="X89" s="29"/>
      <c r="Y89" s="29"/>
      <c r="Z89" s="29"/>
      <c r="AA89" s="29"/>
      <c r="AB89" s="29"/>
      <c r="AC89" s="29"/>
      <c r="AD89" s="29"/>
      <c r="AE89" s="29"/>
    </row>
    <row r="90" spans="1:47" s="2" customFormat="1" ht="6.95" customHeight="1" x14ac:dyDescent="0.2">
      <c r="A90" s="29"/>
      <c r="B90" s="30"/>
      <c r="C90" s="29"/>
      <c r="D90" s="29"/>
      <c r="E90" s="29"/>
      <c r="F90" s="29"/>
      <c r="G90" s="29"/>
      <c r="H90" s="29"/>
      <c r="I90" s="29"/>
      <c r="J90" s="29"/>
      <c r="K90" s="29"/>
      <c r="L90" s="39"/>
      <c r="S90" s="29"/>
      <c r="T90" s="29"/>
      <c r="U90" s="29"/>
      <c r="V90" s="29"/>
      <c r="W90" s="29"/>
      <c r="X90" s="29"/>
      <c r="Y90" s="29"/>
      <c r="Z90" s="29"/>
      <c r="AA90" s="29"/>
      <c r="AB90" s="29"/>
      <c r="AC90" s="29"/>
      <c r="AD90" s="29"/>
      <c r="AE90" s="29"/>
    </row>
    <row r="91" spans="1:47" s="2" customFormat="1" ht="25.7" customHeight="1" x14ac:dyDescent="0.2">
      <c r="A91" s="29"/>
      <c r="B91" s="30"/>
      <c r="C91" s="26" t="s">
        <v>22</v>
      </c>
      <c r="D91" s="29"/>
      <c r="E91" s="29"/>
      <c r="F91" s="24" t="str">
        <f>E15</f>
        <v>SPRÁVA ŽELEZNIC, STÁTNÍ ORGANIZACE</v>
      </c>
      <c r="G91" s="29"/>
      <c r="H91" s="29"/>
      <c r="I91" s="26" t="s">
        <v>28</v>
      </c>
      <c r="J91" s="27" t="str">
        <f>E21</f>
        <v>Dopravní projektování spol. s r.o.</v>
      </c>
      <c r="K91" s="29"/>
      <c r="L91" s="39"/>
      <c r="S91" s="29"/>
      <c r="T91" s="29"/>
      <c r="U91" s="29"/>
      <c r="V91" s="29"/>
      <c r="W91" s="29"/>
      <c r="X91" s="29"/>
      <c r="Y91" s="29"/>
      <c r="Z91" s="29"/>
      <c r="AA91" s="29"/>
      <c r="AB91" s="29"/>
      <c r="AC91" s="29"/>
      <c r="AD91" s="29"/>
      <c r="AE91" s="29"/>
    </row>
    <row r="92" spans="1:47" s="2" customFormat="1" ht="25.7" customHeight="1" x14ac:dyDescent="0.2">
      <c r="A92" s="29"/>
      <c r="B92" s="30"/>
      <c r="C92" s="26" t="s">
        <v>26</v>
      </c>
      <c r="D92" s="29"/>
      <c r="E92" s="29"/>
      <c r="F92" s="24" t="str">
        <f>IF(E18="","",E18)</f>
        <v xml:space="preserve"> </v>
      </c>
      <c r="G92" s="29"/>
      <c r="H92" s="29"/>
      <c r="I92" s="26" t="s">
        <v>30</v>
      </c>
      <c r="J92" s="27" t="str">
        <f>E24</f>
        <v>Dopravní projektování spol. s r.o.</v>
      </c>
      <c r="K92" s="29"/>
      <c r="L92" s="39"/>
      <c r="S92" s="29"/>
      <c r="T92" s="29"/>
      <c r="U92" s="29"/>
      <c r="V92" s="29"/>
      <c r="W92" s="29"/>
      <c r="X92" s="29"/>
      <c r="Y92" s="29"/>
      <c r="Z92" s="29"/>
      <c r="AA92" s="29"/>
      <c r="AB92" s="29"/>
      <c r="AC92" s="29"/>
      <c r="AD92" s="29"/>
      <c r="AE92" s="29"/>
    </row>
    <row r="93" spans="1:47" s="2" customFormat="1" ht="10.35" customHeight="1" x14ac:dyDescent="0.2">
      <c r="A93" s="29"/>
      <c r="B93" s="30"/>
      <c r="C93" s="29"/>
      <c r="D93" s="29"/>
      <c r="E93" s="29"/>
      <c r="F93" s="29"/>
      <c r="G93" s="29"/>
      <c r="H93" s="29"/>
      <c r="I93" s="29"/>
      <c r="J93" s="29"/>
      <c r="K93" s="29"/>
      <c r="L93" s="39"/>
      <c r="S93" s="29"/>
      <c r="T93" s="29"/>
      <c r="U93" s="29"/>
      <c r="V93" s="29"/>
      <c r="W93" s="29"/>
      <c r="X93" s="29"/>
      <c r="Y93" s="29"/>
      <c r="Z93" s="29"/>
      <c r="AA93" s="29"/>
      <c r="AB93" s="29"/>
      <c r="AC93" s="29"/>
      <c r="AD93" s="29"/>
      <c r="AE93" s="29"/>
    </row>
    <row r="94" spans="1:47" s="2" customFormat="1" ht="29.25" customHeight="1" x14ac:dyDescent="0.2">
      <c r="A94" s="29"/>
      <c r="B94" s="30"/>
      <c r="C94" s="107" t="s">
        <v>134</v>
      </c>
      <c r="D94" s="99"/>
      <c r="E94" s="99"/>
      <c r="F94" s="99"/>
      <c r="G94" s="99"/>
      <c r="H94" s="99"/>
      <c r="I94" s="99"/>
      <c r="J94" s="108" t="s">
        <v>135</v>
      </c>
      <c r="K94" s="99"/>
      <c r="L94" s="39"/>
      <c r="S94" s="29"/>
      <c r="T94" s="29"/>
      <c r="U94" s="29"/>
      <c r="V94" s="29"/>
      <c r="W94" s="29"/>
      <c r="X94" s="29"/>
      <c r="Y94" s="29"/>
      <c r="Z94" s="29"/>
      <c r="AA94" s="29"/>
      <c r="AB94" s="29"/>
      <c r="AC94" s="29"/>
      <c r="AD94" s="29"/>
      <c r="AE94" s="29"/>
    </row>
    <row r="95" spans="1:47" s="2" customFormat="1" ht="10.35" customHeight="1" x14ac:dyDescent="0.2">
      <c r="A95" s="29"/>
      <c r="B95" s="30"/>
      <c r="C95" s="29"/>
      <c r="D95" s="29"/>
      <c r="E95" s="29"/>
      <c r="F95" s="29"/>
      <c r="G95" s="29"/>
      <c r="H95" s="29"/>
      <c r="I95" s="29"/>
      <c r="J95" s="29"/>
      <c r="K95" s="29"/>
      <c r="L95" s="39"/>
      <c r="S95" s="29"/>
      <c r="T95" s="29"/>
      <c r="U95" s="29"/>
      <c r="V95" s="29"/>
      <c r="W95" s="29"/>
      <c r="X95" s="29"/>
      <c r="Y95" s="29"/>
      <c r="Z95" s="29"/>
      <c r="AA95" s="29"/>
      <c r="AB95" s="29"/>
      <c r="AC95" s="29"/>
      <c r="AD95" s="29"/>
      <c r="AE95" s="29"/>
    </row>
    <row r="96" spans="1:47" s="2" customFormat="1" ht="22.9" customHeight="1" x14ac:dyDescent="0.2">
      <c r="A96" s="29"/>
      <c r="B96" s="30"/>
      <c r="C96" s="109" t="s">
        <v>136</v>
      </c>
      <c r="D96" s="29"/>
      <c r="E96" s="29"/>
      <c r="F96" s="29"/>
      <c r="G96" s="29"/>
      <c r="H96" s="29"/>
      <c r="I96" s="29"/>
      <c r="J96" s="68">
        <f>J131</f>
        <v>0</v>
      </c>
      <c r="K96" s="29"/>
      <c r="L96" s="39"/>
      <c r="S96" s="29"/>
      <c r="T96" s="29"/>
      <c r="U96" s="29"/>
      <c r="V96" s="29"/>
      <c r="W96" s="29"/>
      <c r="X96" s="29"/>
      <c r="Y96" s="29"/>
      <c r="Z96" s="29"/>
      <c r="AA96" s="29"/>
      <c r="AB96" s="29"/>
      <c r="AC96" s="29"/>
      <c r="AD96" s="29"/>
      <c r="AE96" s="29"/>
      <c r="AU96" s="17" t="s">
        <v>137</v>
      </c>
    </row>
    <row r="97" spans="1:31" s="9" customFormat="1" ht="24.95" customHeight="1" x14ac:dyDescent="0.2">
      <c r="B97" s="110"/>
      <c r="D97" s="111" t="s">
        <v>138</v>
      </c>
      <c r="E97" s="112"/>
      <c r="F97" s="112"/>
      <c r="G97" s="112"/>
      <c r="H97" s="112"/>
      <c r="I97" s="112"/>
      <c r="J97" s="113">
        <f>J132</f>
        <v>0</v>
      </c>
      <c r="L97" s="110"/>
    </row>
    <row r="98" spans="1:31" s="10" customFormat="1" ht="19.899999999999999" customHeight="1" x14ac:dyDescent="0.2">
      <c r="B98" s="114"/>
      <c r="D98" s="115" t="s">
        <v>743</v>
      </c>
      <c r="E98" s="116"/>
      <c r="F98" s="116"/>
      <c r="G98" s="116"/>
      <c r="H98" s="116"/>
      <c r="I98" s="116"/>
      <c r="J98" s="117">
        <f>J133</f>
        <v>0</v>
      </c>
      <c r="L98" s="114"/>
    </row>
    <row r="99" spans="1:31" s="10" customFormat="1" ht="19.899999999999999" customHeight="1" x14ac:dyDescent="0.2">
      <c r="B99" s="114"/>
      <c r="D99" s="115" t="s">
        <v>1144</v>
      </c>
      <c r="E99" s="116"/>
      <c r="F99" s="116"/>
      <c r="G99" s="116"/>
      <c r="H99" s="116"/>
      <c r="I99" s="116"/>
      <c r="J99" s="117">
        <f>J162</f>
        <v>0</v>
      </c>
      <c r="L99" s="114"/>
    </row>
    <row r="100" spans="1:31" s="10" customFormat="1" ht="19.899999999999999" customHeight="1" x14ac:dyDescent="0.2">
      <c r="B100" s="114"/>
      <c r="D100" s="115" t="s">
        <v>967</v>
      </c>
      <c r="E100" s="116"/>
      <c r="F100" s="116"/>
      <c r="G100" s="116"/>
      <c r="H100" s="116"/>
      <c r="I100" s="116"/>
      <c r="J100" s="117">
        <f>J171</f>
        <v>0</v>
      </c>
      <c r="L100" s="114"/>
    </row>
    <row r="101" spans="1:31" s="10" customFormat="1" ht="19.899999999999999" customHeight="1" x14ac:dyDescent="0.2">
      <c r="B101" s="114"/>
      <c r="D101" s="115" t="s">
        <v>968</v>
      </c>
      <c r="E101" s="116"/>
      <c r="F101" s="116"/>
      <c r="G101" s="116"/>
      <c r="H101" s="116"/>
      <c r="I101" s="116"/>
      <c r="J101" s="117">
        <f>J189</f>
        <v>0</v>
      </c>
      <c r="L101" s="114"/>
    </row>
    <row r="102" spans="1:31" s="10" customFormat="1" ht="19.899999999999999" customHeight="1" x14ac:dyDescent="0.2">
      <c r="B102" s="114"/>
      <c r="D102" s="115" t="s">
        <v>139</v>
      </c>
      <c r="E102" s="116"/>
      <c r="F102" s="116"/>
      <c r="G102" s="116"/>
      <c r="H102" s="116"/>
      <c r="I102" s="116"/>
      <c r="J102" s="117">
        <f>J198</f>
        <v>0</v>
      </c>
      <c r="L102" s="114"/>
    </row>
    <row r="103" spans="1:31" s="10" customFormat="1" ht="19.899999999999999" customHeight="1" x14ac:dyDescent="0.2">
      <c r="B103" s="114"/>
      <c r="D103" s="115" t="s">
        <v>744</v>
      </c>
      <c r="E103" s="116"/>
      <c r="F103" s="116"/>
      <c r="G103" s="116"/>
      <c r="H103" s="116"/>
      <c r="I103" s="116"/>
      <c r="J103" s="117">
        <f>J233</f>
        <v>0</v>
      </c>
      <c r="L103" s="114"/>
    </row>
    <row r="104" spans="1:31" s="10" customFormat="1" ht="19.899999999999999" customHeight="1" x14ac:dyDescent="0.2">
      <c r="B104" s="114"/>
      <c r="D104" s="115" t="s">
        <v>969</v>
      </c>
      <c r="E104" s="116"/>
      <c r="F104" s="116"/>
      <c r="G104" s="116"/>
      <c r="H104" s="116"/>
      <c r="I104" s="116"/>
      <c r="J104" s="117">
        <f>J240</f>
        <v>0</v>
      </c>
      <c r="L104" s="114"/>
    </row>
    <row r="105" spans="1:31" s="10" customFormat="1" ht="19.899999999999999" customHeight="1" x14ac:dyDescent="0.2">
      <c r="B105" s="114"/>
      <c r="D105" s="115" t="s">
        <v>1146</v>
      </c>
      <c r="E105" s="116"/>
      <c r="F105" s="116"/>
      <c r="G105" s="116"/>
      <c r="H105" s="116"/>
      <c r="I105" s="116"/>
      <c r="J105" s="117">
        <f>J248</f>
        <v>0</v>
      </c>
      <c r="L105" s="114"/>
    </row>
    <row r="106" spans="1:31" s="9" customFormat="1" ht="24.95" customHeight="1" x14ac:dyDescent="0.2">
      <c r="B106" s="110"/>
      <c r="D106" s="111" t="s">
        <v>1147</v>
      </c>
      <c r="E106" s="112"/>
      <c r="F106" s="112"/>
      <c r="G106" s="112"/>
      <c r="H106" s="112"/>
      <c r="I106" s="112"/>
      <c r="J106" s="113">
        <f>J251</f>
        <v>0</v>
      </c>
      <c r="L106" s="110"/>
    </row>
    <row r="107" spans="1:31" s="10" customFormat="1" ht="19.899999999999999" customHeight="1" x14ac:dyDescent="0.2">
      <c r="B107" s="114"/>
      <c r="D107" s="115" t="s">
        <v>1148</v>
      </c>
      <c r="E107" s="116"/>
      <c r="F107" s="116"/>
      <c r="G107" s="116"/>
      <c r="H107" s="116"/>
      <c r="I107" s="116"/>
      <c r="J107" s="117">
        <f>J252</f>
        <v>0</v>
      </c>
      <c r="L107" s="114"/>
    </row>
    <row r="108" spans="1:31" s="9" customFormat="1" ht="24.95" customHeight="1" x14ac:dyDescent="0.2">
      <c r="B108" s="110"/>
      <c r="D108" s="111" t="s">
        <v>140</v>
      </c>
      <c r="E108" s="112"/>
      <c r="F108" s="112"/>
      <c r="G108" s="112"/>
      <c r="H108" s="112"/>
      <c r="I108" s="112"/>
      <c r="J108" s="113">
        <f>J267</f>
        <v>0</v>
      </c>
      <c r="L108" s="110"/>
    </row>
    <row r="109" spans="1:31" s="9" customFormat="1" ht="24.95" customHeight="1" x14ac:dyDescent="0.2">
      <c r="B109" s="110"/>
      <c r="D109" s="111" t="s">
        <v>141</v>
      </c>
      <c r="E109" s="112"/>
      <c r="F109" s="112"/>
      <c r="G109" s="112"/>
      <c r="H109" s="112"/>
      <c r="I109" s="112"/>
      <c r="J109" s="113">
        <f>J285</f>
        <v>0</v>
      </c>
      <c r="L109" s="110"/>
    </row>
    <row r="110" spans="1:31" s="10" customFormat="1" ht="19.899999999999999" customHeight="1" x14ac:dyDescent="0.2">
      <c r="B110" s="114"/>
      <c r="D110" s="115" t="s">
        <v>970</v>
      </c>
      <c r="E110" s="116"/>
      <c r="F110" s="116"/>
      <c r="G110" s="116"/>
      <c r="H110" s="116"/>
      <c r="I110" s="116"/>
      <c r="J110" s="117">
        <f>J286</f>
        <v>0</v>
      </c>
      <c r="L110" s="114"/>
    </row>
    <row r="111" spans="1:31" s="10" customFormat="1" ht="19.899999999999999" customHeight="1" x14ac:dyDescent="0.2">
      <c r="B111" s="114"/>
      <c r="D111" s="115" t="s">
        <v>1420</v>
      </c>
      <c r="E111" s="116"/>
      <c r="F111" s="116"/>
      <c r="G111" s="116"/>
      <c r="H111" s="116"/>
      <c r="I111" s="116"/>
      <c r="J111" s="117">
        <f>J290</f>
        <v>0</v>
      </c>
      <c r="L111" s="114"/>
    </row>
    <row r="112" spans="1:31" s="2" customFormat="1" ht="21.75" customHeight="1" x14ac:dyDescent="0.2">
      <c r="A112" s="29"/>
      <c r="B112" s="30"/>
      <c r="C112" s="29"/>
      <c r="D112" s="29"/>
      <c r="E112" s="29"/>
      <c r="F112" s="29"/>
      <c r="G112" s="29"/>
      <c r="H112" s="29"/>
      <c r="I112" s="29"/>
      <c r="J112" s="29"/>
      <c r="K112" s="29"/>
      <c r="L112" s="39"/>
      <c r="S112" s="29"/>
      <c r="T112" s="29"/>
      <c r="U112" s="29"/>
      <c r="V112" s="29"/>
      <c r="W112" s="29"/>
      <c r="X112" s="29"/>
      <c r="Y112" s="29"/>
      <c r="Z112" s="29"/>
      <c r="AA112" s="29"/>
      <c r="AB112" s="29"/>
      <c r="AC112" s="29"/>
      <c r="AD112" s="29"/>
      <c r="AE112" s="29"/>
    </row>
    <row r="113" spans="1:31" s="2" customFormat="1" ht="6.95" customHeight="1" x14ac:dyDescent="0.2">
      <c r="A113" s="29"/>
      <c r="B113" s="44"/>
      <c r="C113" s="45"/>
      <c r="D113" s="45"/>
      <c r="E113" s="45"/>
      <c r="F113" s="45"/>
      <c r="G113" s="45"/>
      <c r="H113" s="45"/>
      <c r="I113" s="45"/>
      <c r="J113" s="45"/>
      <c r="K113" s="45"/>
      <c r="L113" s="39"/>
      <c r="S113" s="29"/>
      <c r="T113" s="29"/>
      <c r="U113" s="29"/>
      <c r="V113" s="29"/>
      <c r="W113" s="29"/>
      <c r="X113" s="29"/>
      <c r="Y113" s="29"/>
      <c r="Z113" s="29"/>
      <c r="AA113" s="29"/>
      <c r="AB113" s="29"/>
      <c r="AC113" s="29"/>
      <c r="AD113" s="29"/>
      <c r="AE113" s="29"/>
    </row>
    <row r="117" spans="1:31" s="2" customFormat="1" ht="6.95" customHeight="1" x14ac:dyDescent="0.2">
      <c r="A117" s="29"/>
      <c r="B117" s="46"/>
      <c r="C117" s="47"/>
      <c r="D117" s="47"/>
      <c r="E117" s="47"/>
      <c r="F117" s="47"/>
      <c r="G117" s="47"/>
      <c r="H117" s="47"/>
      <c r="I117" s="47"/>
      <c r="J117" s="47"/>
      <c r="K117" s="47"/>
      <c r="L117" s="39"/>
      <c r="S117" s="29"/>
      <c r="T117" s="29"/>
      <c r="U117" s="29"/>
      <c r="V117" s="29"/>
      <c r="W117" s="29"/>
      <c r="X117" s="29"/>
      <c r="Y117" s="29"/>
      <c r="Z117" s="29"/>
      <c r="AA117" s="29"/>
      <c r="AB117" s="29"/>
      <c r="AC117" s="29"/>
      <c r="AD117" s="29"/>
      <c r="AE117" s="29"/>
    </row>
    <row r="118" spans="1:31" s="2" customFormat="1" ht="24.95" customHeight="1" x14ac:dyDescent="0.2">
      <c r="A118" s="29"/>
      <c r="B118" s="30"/>
      <c r="C118" s="21" t="s">
        <v>142</v>
      </c>
      <c r="D118" s="29"/>
      <c r="E118" s="29"/>
      <c r="F118" s="29"/>
      <c r="G118" s="29"/>
      <c r="H118" s="29"/>
      <c r="I118" s="29"/>
      <c r="J118" s="29"/>
      <c r="K118" s="29"/>
      <c r="L118" s="39"/>
      <c r="S118" s="29"/>
      <c r="T118" s="29"/>
      <c r="U118" s="29"/>
      <c r="V118" s="29"/>
      <c r="W118" s="29"/>
      <c r="X118" s="29"/>
      <c r="Y118" s="29"/>
      <c r="Z118" s="29"/>
      <c r="AA118" s="29"/>
      <c r="AB118" s="29"/>
      <c r="AC118" s="29"/>
      <c r="AD118" s="29"/>
      <c r="AE118" s="29"/>
    </row>
    <row r="119" spans="1:31" s="2" customFormat="1" ht="6.95" customHeight="1" x14ac:dyDescent="0.2">
      <c r="A119" s="29"/>
      <c r="B119" s="30"/>
      <c r="C119" s="29"/>
      <c r="D119" s="29"/>
      <c r="E119" s="29"/>
      <c r="F119" s="29"/>
      <c r="G119" s="29"/>
      <c r="H119" s="29"/>
      <c r="I119" s="29"/>
      <c r="J119" s="29"/>
      <c r="K119" s="29"/>
      <c r="L119" s="39"/>
      <c r="S119" s="29"/>
      <c r="T119" s="29"/>
      <c r="U119" s="29"/>
      <c r="V119" s="29"/>
      <c r="W119" s="29"/>
      <c r="X119" s="29"/>
      <c r="Y119" s="29"/>
      <c r="Z119" s="29"/>
      <c r="AA119" s="29"/>
      <c r="AB119" s="29"/>
      <c r="AC119" s="29"/>
      <c r="AD119" s="29"/>
      <c r="AE119" s="29"/>
    </row>
    <row r="120" spans="1:31" s="2" customFormat="1" ht="12" customHeight="1" x14ac:dyDescent="0.2">
      <c r="A120" s="29"/>
      <c r="B120" s="30"/>
      <c r="C120" s="26" t="s">
        <v>14</v>
      </c>
      <c r="D120" s="29"/>
      <c r="E120" s="29"/>
      <c r="F120" s="29"/>
      <c r="G120" s="29"/>
      <c r="H120" s="29"/>
      <c r="I120" s="29"/>
      <c r="J120" s="29"/>
      <c r="K120" s="29"/>
      <c r="L120" s="39"/>
      <c r="S120" s="29"/>
      <c r="T120" s="29"/>
      <c r="U120" s="29"/>
      <c r="V120" s="29"/>
      <c r="W120" s="29"/>
      <c r="X120" s="29"/>
      <c r="Y120" s="29"/>
      <c r="Z120" s="29"/>
      <c r="AA120" s="29"/>
      <c r="AB120" s="29"/>
      <c r="AC120" s="29"/>
      <c r="AD120" s="29"/>
      <c r="AE120" s="29"/>
    </row>
    <row r="121" spans="1:31" s="2" customFormat="1" ht="16.5" customHeight="1" x14ac:dyDescent="0.2">
      <c r="A121" s="29"/>
      <c r="B121" s="30"/>
      <c r="C121" s="29"/>
      <c r="D121" s="29"/>
      <c r="E121" s="253" t="str">
        <f>E7</f>
        <v>Oprava trati Moravské Bránice – Moravský Krumlov</v>
      </c>
      <c r="F121" s="254"/>
      <c r="G121" s="254"/>
      <c r="H121" s="254"/>
      <c r="I121" s="29"/>
      <c r="J121" s="29"/>
      <c r="K121" s="29"/>
      <c r="L121" s="39"/>
      <c r="S121" s="29"/>
      <c r="T121" s="29"/>
      <c r="U121" s="29"/>
      <c r="V121" s="29"/>
      <c r="W121" s="29"/>
      <c r="X121" s="29"/>
      <c r="Y121" s="29"/>
      <c r="Z121" s="29"/>
      <c r="AA121" s="29"/>
      <c r="AB121" s="29"/>
      <c r="AC121" s="29"/>
      <c r="AD121" s="29"/>
      <c r="AE121" s="29"/>
    </row>
    <row r="122" spans="1:31" s="2" customFormat="1" ht="12" customHeight="1" x14ac:dyDescent="0.2">
      <c r="A122" s="29"/>
      <c r="B122" s="30"/>
      <c r="C122" s="26" t="s">
        <v>131</v>
      </c>
      <c r="D122" s="29"/>
      <c r="E122" s="29"/>
      <c r="F122" s="29"/>
      <c r="G122" s="29"/>
      <c r="H122" s="29"/>
      <c r="I122" s="29"/>
      <c r="J122" s="29"/>
      <c r="K122" s="29"/>
      <c r="L122" s="39"/>
      <c r="S122" s="29"/>
      <c r="T122" s="29"/>
      <c r="U122" s="29"/>
      <c r="V122" s="29"/>
      <c r="W122" s="29"/>
      <c r="X122" s="29"/>
      <c r="Y122" s="29"/>
      <c r="Z122" s="29"/>
      <c r="AA122" s="29"/>
      <c r="AB122" s="29"/>
      <c r="AC122" s="29"/>
      <c r="AD122" s="29"/>
      <c r="AE122" s="29"/>
    </row>
    <row r="123" spans="1:31" s="2" customFormat="1" ht="16.5" customHeight="1" x14ac:dyDescent="0.2">
      <c r="A123" s="29"/>
      <c r="B123" s="30"/>
      <c r="C123" s="29"/>
      <c r="D123" s="29"/>
      <c r="E123" s="247" t="str">
        <f>E9</f>
        <v>SO 214 - Propustek v KM 126.339</v>
      </c>
      <c r="F123" s="252"/>
      <c r="G123" s="252"/>
      <c r="H123" s="252"/>
      <c r="I123" s="29"/>
      <c r="J123" s="29"/>
      <c r="K123" s="29"/>
      <c r="L123" s="39"/>
      <c r="S123" s="29"/>
      <c r="T123" s="29"/>
      <c r="U123" s="29"/>
      <c r="V123" s="29"/>
      <c r="W123" s="29"/>
      <c r="X123" s="29"/>
      <c r="Y123" s="29"/>
      <c r="Z123" s="29"/>
      <c r="AA123" s="29"/>
      <c r="AB123" s="29"/>
      <c r="AC123" s="29"/>
      <c r="AD123" s="29"/>
      <c r="AE123" s="29"/>
    </row>
    <row r="124" spans="1:31" s="2" customFormat="1" ht="6.95" customHeight="1" x14ac:dyDescent="0.2">
      <c r="A124" s="29"/>
      <c r="B124" s="30"/>
      <c r="C124" s="29"/>
      <c r="D124" s="29"/>
      <c r="E124" s="29"/>
      <c r="F124" s="29"/>
      <c r="G124" s="29"/>
      <c r="H124" s="29"/>
      <c r="I124" s="29"/>
      <c r="J124" s="29"/>
      <c r="K124" s="29"/>
      <c r="L124" s="39"/>
      <c r="S124" s="29"/>
      <c r="T124" s="29"/>
      <c r="U124" s="29"/>
      <c r="V124" s="29"/>
      <c r="W124" s="29"/>
      <c r="X124" s="29"/>
      <c r="Y124" s="29"/>
      <c r="Z124" s="29"/>
      <c r="AA124" s="29"/>
      <c r="AB124" s="29"/>
      <c r="AC124" s="29"/>
      <c r="AD124" s="29"/>
      <c r="AE124" s="29"/>
    </row>
    <row r="125" spans="1:31" s="2" customFormat="1" ht="12" customHeight="1" x14ac:dyDescent="0.2">
      <c r="A125" s="29"/>
      <c r="B125" s="30"/>
      <c r="C125" s="26" t="s">
        <v>18</v>
      </c>
      <c r="D125" s="29"/>
      <c r="E125" s="29"/>
      <c r="F125" s="24" t="str">
        <f>F12</f>
        <v>Mezistaniční úsek km 128,431 – 122,460</v>
      </c>
      <c r="G125" s="29"/>
      <c r="H125" s="29"/>
      <c r="I125" s="26" t="s">
        <v>20</v>
      </c>
      <c r="J125" s="52" t="str">
        <f>IF(J12="","",J12)</f>
        <v>11. 2. 2021</v>
      </c>
      <c r="K125" s="29"/>
      <c r="L125" s="39"/>
      <c r="S125" s="29"/>
      <c r="T125" s="29"/>
      <c r="U125" s="29"/>
      <c r="V125" s="29"/>
      <c r="W125" s="29"/>
      <c r="X125" s="29"/>
      <c r="Y125" s="29"/>
      <c r="Z125" s="29"/>
      <c r="AA125" s="29"/>
      <c r="AB125" s="29"/>
      <c r="AC125" s="29"/>
      <c r="AD125" s="29"/>
      <c r="AE125" s="29"/>
    </row>
    <row r="126" spans="1:31" s="2" customFormat="1" ht="6.95" customHeight="1" x14ac:dyDescent="0.2">
      <c r="A126" s="29"/>
      <c r="B126" s="30"/>
      <c r="C126" s="29"/>
      <c r="D126" s="29"/>
      <c r="E126" s="29"/>
      <c r="F126" s="29"/>
      <c r="G126" s="29"/>
      <c r="H126" s="29"/>
      <c r="I126" s="29"/>
      <c r="J126" s="29"/>
      <c r="K126" s="29"/>
      <c r="L126" s="39"/>
      <c r="S126" s="29"/>
      <c r="T126" s="29"/>
      <c r="U126" s="29"/>
      <c r="V126" s="29"/>
      <c r="W126" s="29"/>
      <c r="X126" s="29"/>
      <c r="Y126" s="29"/>
      <c r="Z126" s="29"/>
      <c r="AA126" s="29"/>
      <c r="AB126" s="29"/>
      <c r="AC126" s="29"/>
      <c r="AD126" s="29"/>
      <c r="AE126" s="29"/>
    </row>
    <row r="127" spans="1:31" s="2" customFormat="1" ht="25.7" customHeight="1" x14ac:dyDescent="0.2">
      <c r="A127" s="29"/>
      <c r="B127" s="30"/>
      <c r="C127" s="26" t="s">
        <v>22</v>
      </c>
      <c r="D127" s="29"/>
      <c r="E127" s="29"/>
      <c r="F127" s="24" t="str">
        <f>E15</f>
        <v>SPRÁVA ŽELEZNIC, STÁTNÍ ORGANIZACE</v>
      </c>
      <c r="G127" s="29"/>
      <c r="H127" s="29"/>
      <c r="I127" s="26" t="s">
        <v>28</v>
      </c>
      <c r="J127" s="27" t="str">
        <f>E21</f>
        <v>Dopravní projektování spol. s r.o.</v>
      </c>
      <c r="K127" s="29"/>
      <c r="L127" s="39"/>
      <c r="S127" s="29"/>
      <c r="T127" s="29"/>
      <c r="U127" s="29"/>
      <c r="V127" s="29"/>
      <c r="W127" s="29"/>
      <c r="X127" s="29"/>
      <c r="Y127" s="29"/>
      <c r="Z127" s="29"/>
      <c r="AA127" s="29"/>
      <c r="AB127" s="29"/>
      <c r="AC127" s="29"/>
      <c r="AD127" s="29"/>
      <c r="AE127" s="29"/>
    </row>
    <row r="128" spans="1:31" s="2" customFormat="1" ht="25.7" customHeight="1" x14ac:dyDescent="0.2">
      <c r="A128" s="29"/>
      <c r="B128" s="30"/>
      <c r="C128" s="26" t="s">
        <v>26</v>
      </c>
      <c r="D128" s="29"/>
      <c r="E128" s="29"/>
      <c r="F128" s="24" t="str">
        <f>IF(E18="","",E18)</f>
        <v xml:space="preserve"> </v>
      </c>
      <c r="G128" s="29"/>
      <c r="H128" s="29"/>
      <c r="I128" s="26" t="s">
        <v>30</v>
      </c>
      <c r="J128" s="27" t="str">
        <f>E24</f>
        <v>Dopravní projektování spol. s r.o.</v>
      </c>
      <c r="K128" s="29"/>
      <c r="L128" s="39"/>
      <c r="S128" s="29"/>
      <c r="T128" s="29"/>
      <c r="U128" s="29"/>
      <c r="V128" s="29"/>
      <c r="W128" s="29"/>
      <c r="X128" s="29"/>
      <c r="Y128" s="29"/>
      <c r="Z128" s="29"/>
      <c r="AA128" s="29"/>
      <c r="AB128" s="29"/>
      <c r="AC128" s="29"/>
      <c r="AD128" s="29"/>
      <c r="AE128" s="29"/>
    </row>
    <row r="129" spans="1:65" s="2" customFormat="1" ht="10.35" customHeight="1" x14ac:dyDescent="0.2">
      <c r="A129" s="29"/>
      <c r="B129" s="30"/>
      <c r="C129" s="29"/>
      <c r="D129" s="29"/>
      <c r="E129" s="29"/>
      <c r="F129" s="29"/>
      <c r="G129" s="29"/>
      <c r="H129" s="29"/>
      <c r="I129" s="29"/>
      <c r="J129" s="29"/>
      <c r="K129" s="29"/>
      <c r="L129" s="39"/>
      <c r="S129" s="29"/>
      <c r="T129" s="29"/>
      <c r="U129" s="29"/>
      <c r="V129" s="29"/>
      <c r="W129" s="29"/>
      <c r="X129" s="29"/>
      <c r="Y129" s="29"/>
      <c r="Z129" s="29"/>
      <c r="AA129" s="29"/>
      <c r="AB129" s="29"/>
      <c r="AC129" s="29"/>
      <c r="AD129" s="29"/>
      <c r="AE129" s="29"/>
    </row>
    <row r="130" spans="1:65" s="11" customFormat="1" ht="29.25" customHeight="1" x14ac:dyDescent="0.2">
      <c r="A130" s="118"/>
      <c r="B130" s="119"/>
      <c r="C130" s="120" t="s">
        <v>143</v>
      </c>
      <c r="D130" s="121" t="s">
        <v>57</v>
      </c>
      <c r="E130" s="121" t="s">
        <v>53</v>
      </c>
      <c r="F130" s="121" t="s">
        <v>54</v>
      </c>
      <c r="G130" s="121" t="s">
        <v>144</v>
      </c>
      <c r="H130" s="121" t="s">
        <v>145</v>
      </c>
      <c r="I130" s="121" t="s">
        <v>146</v>
      </c>
      <c r="J130" s="121" t="s">
        <v>135</v>
      </c>
      <c r="K130" s="122" t="s">
        <v>147</v>
      </c>
      <c r="L130" s="123"/>
      <c r="M130" s="59" t="s">
        <v>1</v>
      </c>
      <c r="N130" s="60" t="s">
        <v>36</v>
      </c>
      <c r="O130" s="60" t="s">
        <v>148</v>
      </c>
      <c r="P130" s="60" t="s">
        <v>149</v>
      </c>
      <c r="Q130" s="60" t="s">
        <v>150</v>
      </c>
      <c r="R130" s="60" t="s">
        <v>151</v>
      </c>
      <c r="S130" s="60" t="s">
        <v>152</v>
      </c>
      <c r="T130" s="61" t="s">
        <v>153</v>
      </c>
      <c r="U130" s="118"/>
      <c r="V130" s="118"/>
      <c r="W130" s="118"/>
      <c r="X130" s="118"/>
      <c r="Y130" s="118"/>
      <c r="Z130" s="118"/>
      <c r="AA130" s="118"/>
      <c r="AB130" s="118"/>
      <c r="AC130" s="118"/>
      <c r="AD130" s="118"/>
      <c r="AE130" s="118"/>
    </row>
    <row r="131" spans="1:65" s="2" customFormat="1" ht="22.9" customHeight="1" x14ac:dyDescent="0.25">
      <c r="A131" s="29"/>
      <c r="B131" s="30"/>
      <c r="C131" s="66" t="s">
        <v>154</v>
      </c>
      <c r="D131" s="29"/>
      <c r="E131" s="29"/>
      <c r="F131" s="29"/>
      <c r="G131" s="29"/>
      <c r="H131" s="29"/>
      <c r="I131" s="29"/>
      <c r="J131" s="124">
        <f>BK131</f>
        <v>0</v>
      </c>
      <c r="K131" s="29"/>
      <c r="L131" s="30"/>
      <c r="M131" s="62"/>
      <c r="N131" s="53"/>
      <c r="O131" s="63"/>
      <c r="P131" s="125">
        <f>P132+P251+P267+P285</f>
        <v>416.02575899999994</v>
      </c>
      <c r="Q131" s="63"/>
      <c r="R131" s="125">
        <f>R132+R251+R267+R285</f>
        <v>129.9740515</v>
      </c>
      <c r="S131" s="63"/>
      <c r="T131" s="126">
        <f>T132+T251+T267+T285</f>
        <v>117.78921</v>
      </c>
      <c r="U131" s="29"/>
      <c r="V131" s="29"/>
      <c r="W131" s="29"/>
      <c r="X131" s="29"/>
      <c r="Y131" s="29"/>
      <c r="Z131" s="29"/>
      <c r="AA131" s="29"/>
      <c r="AB131" s="29"/>
      <c r="AC131" s="29"/>
      <c r="AD131" s="29"/>
      <c r="AE131" s="29"/>
      <c r="AT131" s="17" t="s">
        <v>71</v>
      </c>
      <c r="AU131" s="17" t="s">
        <v>137</v>
      </c>
      <c r="BK131" s="127">
        <f>BK132+BK251+BK267+BK285</f>
        <v>0</v>
      </c>
    </row>
    <row r="132" spans="1:65" s="12" customFormat="1" ht="25.9" customHeight="1" x14ac:dyDescent="0.2">
      <c r="B132" s="128"/>
      <c r="D132" s="129" t="s">
        <v>71</v>
      </c>
      <c r="E132" s="130" t="s">
        <v>155</v>
      </c>
      <c r="F132" s="130" t="s">
        <v>156</v>
      </c>
      <c r="J132" s="131">
        <f>BK132</f>
        <v>0</v>
      </c>
      <c r="L132" s="128"/>
      <c r="M132" s="132"/>
      <c r="N132" s="133"/>
      <c r="O132" s="133"/>
      <c r="P132" s="134">
        <f>P133+P162+P171+P189+P198+P233+P240+P248</f>
        <v>408.70167999999995</v>
      </c>
      <c r="Q132" s="133"/>
      <c r="R132" s="134">
        <f>R133+R162+R171+R189+R198+R233+R240+R248</f>
        <v>129.9210515</v>
      </c>
      <c r="S132" s="133"/>
      <c r="T132" s="135">
        <f>T133+T162+T171+T189+T198+T233+T240+T248</f>
        <v>117.78921</v>
      </c>
      <c r="AR132" s="129" t="s">
        <v>80</v>
      </c>
      <c r="AT132" s="136" t="s">
        <v>71</v>
      </c>
      <c r="AU132" s="136" t="s">
        <v>72</v>
      </c>
      <c r="AY132" s="129" t="s">
        <v>157</v>
      </c>
      <c r="BK132" s="137">
        <f>BK133+BK162+BK171+BK189+BK198+BK233+BK240+BK248</f>
        <v>0</v>
      </c>
    </row>
    <row r="133" spans="1:65" s="12" customFormat="1" ht="22.9" customHeight="1" x14ac:dyDescent="0.2">
      <c r="B133" s="128"/>
      <c r="D133" s="129" t="s">
        <v>71</v>
      </c>
      <c r="E133" s="138" t="s">
        <v>80</v>
      </c>
      <c r="F133" s="138" t="s">
        <v>745</v>
      </c>
      <c r="J133" s="139">
        <f>BK133</f>
        <v>0</v>
      </c>
      <c r="L133" s="128"/>
      <c r="M133" s="132"/>
      <c r="N133" s="133"/>
      <c r="O133" s="133"/>
      <c r="P133" s="134">
        <f>SUM(P134:P161)</f>
        <v>95.442249999999987</v>
      </c>
      <c r="Q133" s="133"/>
      <c r="R133" s="134">
        <f>SUM(R134:R161)</f>
        <v>0.180864</v>
      </c>
      <c r="S133" s="133"/>
      <c r="T133" s="135">
        <f>SUM(T134:T161)</f>
        <v>9</v>
      </c>
      <c r="AR133" s="129" t="s">
        <v>80</v>
      </c>
      <c r="AT133" s="136" t="s">
        <v>71</v>
      </c>
      <c r="AU133" s="136" t="s">
        <v>80</v>
      </c>
      <c r="AY133" s="129" t="s">
        <v>157</v>
      </c>
      <c r="BK133" s="137">
        <f>SUM(BK134:BK161)</f>
        <v>0</v>
      </c>
    </row>
    <row r="134" spans="1:65" s="2" customFormat="1" ht="48" x14ac:dyDescent="0.2">
      <c r="A134" s="29"/>
      <c r="B134" s="140"/>
      <c r="C134" s="141" t="s">
        <v>80</v>
      </c>
      <c r="D134" s="141" t="s">
        <v>160</v>
      </c>
      <c r="E134" s="142" t="s">
        <v>1149</v>
      </c>
      <c r="F134" s="143" t="s">
        <v>1150</v>
      </c>
      <c r="G134" s="144" t="s">
        <v>163</v>
      </c>
      <c r="H134" s="145">
        <v>5</v>
      </c>
      <c r="I134" s="146"/>
      <c r="J134" s="146">
        <f>ROUND(I134*H134,2)</f>
        <v>0</v>
      </c>
      <c r="K134" s="143" t="s">
        <v>1</v>
      </c>
      <c r="L134" s="30"/>
      <c r="M134" s="147" t="s">
        <v>1</v>
      </c>
      <c r="N134" s="148" t="s">
        <v>37</v>
      </c>
      <c r="O134" s="149">
        <v>2.1309999999999998</v>
      </c>
      <c r="P134" s="149">
        <f>O134*H134</f>
        <v>10.654999999999999</v>
      </c>
      <c r="Q134" s="149">
        <v>0</v>
      </c>
      <c r="R134" s="149">
        <f>Q134*H134</f>
        <v>0</v>
      </c>
      <c r="S134" s="149">
        <v>1.8</v>
      </c>
      <c r="T134" s="150">
        <f>S134*H134</f>
        <v>9</v>
      </c>
      <c r="U134" s="29"/>
      <c r="V134" s="29"/>
      <c r="W134" s="29"/>
      <c r="X134" s="29"/>
      <c r="Y134" s="29"/>
      <c r="Z134" s="29"/>
      <c r="AA134" s="29"/>
      <c r="AB134" s="29"/>
      <c r="AC134" s="29"/>
      <c r="AD134" s="29"/>
      <c r="AE134" s="29"/>
      <c r="AR134" s="151" t="s">
        <v>165</v>
      </c>
      <c r="AT134" s="151" t="s">
        <v>160</v>
      </c>
      <c r="AU134" s="151" t="s">
        <v>82</v>
      </c>
      <c r="AY134" s="17" t="s">
        <v>157</v>
      </c>
      <c r="BE134" s="152">
        <f>IF(N134="základní",J134,0)</f>
        <v>0</v>
      </c>
      <c r="BF134" s="152">
        <f>IF(N134="snížená",J134,0)</f>
        <v>0</v>
      </c>
      <c r="BG134" s="152">
        <f>IF(N134="zákl. přenesená",J134,0)</f>
        <v>0</v>
      </c>
      <c r="BH134" s="152">
        <f>IF(N134="sníž. přenesená",J134,0)</f>
        <v>0</v>
      </c>
      <c r="BI134" s="152">
        <f>IF(N134="nulová",J134,0)</f>
        <v>0</v>
      </c>
      <c r="BJ134" s="17" t="s">
        <v>80</v>
      </c>
      <c r="BK134" s="152">
        <f>ROUND(I134*H134,2)</f>
        <v>0</v>
      </c>
      <c r="BL134" s="17" t="s">
        <v>165</v>
      </c>
      <c r="BM134" s="151" t="s">
        <v>1579</v>
      </c>
    </row>
    <row r="135" spans="1:65" s="2" customFormat="1" ht="331.5" x14ac:dyDescent="0.2">
      <c r="A135" s="29"/>
      <c r="B135" s="30"/>
      <c r="C135" s="29"/>
      <c r="D135" s="153" t="s">
        <v>167</v>
      </c>
      <c r="E135" s="29"/>
      <c r="F135" s="154" t="s">
        <v>1152</v>
      </c>
      <c r="G135" s="29"/>
      <c r="H135" s="29"/>
      <c r="I135" s="29"/>
      <c r="J135" s="29"/>
      <c r="K135" s="29"/>
      <c r="L135" s="30"/>
      <c r="M135" s="155"/>
      <c r="N135" s="156"/>
      <c r="O135" s="55"/>
      <c r="P135" s="55"/>
      <c r="Q135" s="55"/>
      <c r="R135" s="55"/>
      <c r="S135" s="55"/>
      <c r="T135" s="56"/>
      <c r="U135" s="29"/>
      <c r="V135" s="29"/>
      <c r="W135" s="29"/>
      <c r="X135" s="29"/>
      <c r="Y135" s="29"/>
      <c r="Z135" s="29"/>
      <c r="AA135" s="29"/>
      <c r="AB135" s="29"/>
      <c r="AC135" s="29"/>
      <c r="AD135" s="29"/>
      <c r="AE135" s="29"/>
      <c r="AT135" s="17" t="s">
        <v>167</v>
      </c>
      <c r="AU135" s="17" t="s">
        <v>82</v>
      </c>
    </row>
    <row r="136" spans="1:65" s="2" customFormat="1" ht="24" x14ac:dyDescent="0.2">
      <c r="A136" s="29"/>
      <c r="B136" s="140"/>
      <c r="C136" s="141" t="s">
        <v>82</v>
      </c>
      <c r="D136" s="141" t="s">
        <v>160</v>
      </c>
      <c r="E136" s="142" t="s">
        <v>1154</v>
      </c>
      <c r="F136" s="143" t="s">
        <v>1155</v>
      </c>
      <c r="G136" s="144" t="s">
        <v>1156</v>
      </c>
      <c r="H136" s="145">
        <v>168</v>
      </c>
      <c r="I136" s="146"/>
      <c r="J136" s="146">
        <f>ROUND(I136*H136,2)</f>
        <v>0</v>
      </c>
      <c r="K136" s="143" t="s">
        <v>164</v>
      </c>
      <c r="L136" s="30"/>
      <c r="M136" s="147" t="s">
        <v>1</v>
      </c>
      <c r="N136" s="148" t="s">
        <v>37</v>
      </c>
      <c r="O136" s="149">
        <v>0.184</v>
      </c>
      <c r="P136" s="149">
        <f>O136*H136</f>
        <v>30.911999999999999</v>
      </c>
      <c r="Q136" s="149">
        <v>3.0000000000000001E-5</v>
      </c>
      <c r="R136" s="149">
        <f>Q136*H136</f>
        <v>5.0400000000000002E-3</v>
      </c>
      <c r="S136" s="149">
        <v>0</v>
      </c>
      <c r="T136" s="150">
        <f>S136*H136</f>
        <v>0</v>
      </c>
      <c r="U136" s="29"/>
      <c r="V136" s="29"/>
      <c r="W136" s="29"/>
      <c r="X136" s="29"/>
      <c r="Y136" s="29"/>
      <c r="Z136" s="29"/>
      <c r="AA136" s="29"/>
      <c r="AB136" s="29"/>
      <c r="AC136" s="29"/>
      <c r="AD136" s="29"/>
      <c r="AE136" s="29"/>
      <c r="AR136" s="151" t="s">
        <v>165</v>
      </c>
      <c r="AT136" s="151" t="s">
        <v>160</v>
      </c>
      <c r="AU136" s="151" t="s">
        <v>82</v>
      </c>
      <c r="AY136" s="17" t="s">
        <v>157</v>
      </c>
      <c r="BE136" s="152">
        <f>IF(N136="základní",J136,0)</f>
        <v>0</v>
      </c>
      <c r="BF136" s="152">
        <f>IF(N136="snížená",J136,0)</f>
        <v>0</v>
      </c>
      <c r="BG136" s="152">
        <f>IF(N136="zákl. přenesená",J136,0)</f>
        <v>0</v>
      </c>
      <c r="BH136" s="152">
        <f>IF(N136="sníž. přenesená",J136,0)</f>
        <v>0</v>
      </c>
      <c r="BI136" s="152">
        <f>IF(N136="nulová",J136,0)</f>
        <v>0</v>
      </c>
      <c r="BJ136" s="17" t="s">
        <v>80</v>
      </c>
      <c r="BK136" s="152">
        <f>ROUND(I136*H136,2)</f>
        <v>0</v>
      </c>
      <c r="BL136" s="17" t="s">
        <v>165</v>
      </c>
      <c r="BM136" s="151" t="s">
        <v>1580</v>
      </c>
    </row>
    <row r="137" spans="1:65" s="2" customFormat="1" ht="234" x14ac:dyDescent="0.2">
      <c r="A137" s="29"/>
      <c r="B137" s="30"/>
      <c r="C137" s="29"/>
      <c r="D137" s="153" t="s">
        <v>167</v>
      </c>
      <c r="E137" s="29"/>
      <c r="F137" s="154" t="s">
        <v>1158</v>
      </c>
      <c r="G137" s="29"/>
      <c r="H137" s="29"/>
      <c r="I137" s="29"/>
      <c r="J137" s="29"/>
      <c r="K137" s="29"/>
      <c r="L137" s="30"/>
      <c r="M137" s="155"/>
      <c r="N137" s="156"/>
      <c r="O137" s="55"/>
      <c r="P137" s="55"/>
      <c r="Q137" s="55"/>
      <c r="R137" s="55"/>
      <c r="S137" s="55"/>
      <c r="T137" s="56"/>
      <c r="U137" s="29"/>
      <c r="V137" s="29"/>
      <c r="W137" s="29"/>
      <c r="X137" s="29"/>
      <c r="Y137" s="29"/>
      <c r="Z137" s="29"/>
      <c r="AA137" s="29"/>
      <c r="AB137" s="29"/>
      <c r="AC137" s="29"/>
      <c r="AD137" s="29"/>
      <c r="AE137" s="29"/>
      <c r="AT137" s="17" t="s">
        <v>167</v>
      </c>
      <c r="AU137" s="17" t="s">
        <v>82</v>
      </c>
    </row>
    <row r="138" spans="1:65" s="14" customFormat="1" x14ac:dyDescent="0.2">
      <c r="B138" s="163"/>
      <c r="D138" s="153" t="s">
        <v>169</v>
      </c>
      <c r="E138" s="164" t="s">
        <v>1</v>
      </c>
      <c r="F138" s="165" t="s">
        <v>1159</v>
      </c>
      <c r="H138" s="166">
        <v>168</v>
      </c>
      <c r="L138" s="163"/>
      <c r="M138" s="167"/>
      <c r="N138" s="168"/>
      <c r="O138" s="168"/>
      <c r="P138" s="168"/>
      <c r="Q138" s="168"/>
      <c r="R138" s="168"/>
      <c r="S138" s="168"/>
      <c r="T138" s="169"/>
      <c r="AT138" s="164" t="s">
        <v>169</v>
      </c>
      <c r="AU138" s="164" t="s">
        <v>82</v>
      </c>
      <c r="AV138" s="14" t="s">
        <v>82</v>
      </c>
      <c r="AW138" s="14" t="s">
        <v>171</v>
      </c>
      <c r="AX138" s="14" t="s">
        <v>80</v>
      </c>
      <c r="AY138" s="164" t="s">
        <v>157</v>
      </c>
    </row>
    <row r="139" spans="1:65" s="2" customFormat="1" ht="36" x14ac:dyDescent="0.2">
      <c r="A139" s="29"/>
      <c r="B139" s="140"/>
      <c r="C139" s="141" t="s">
        <v>182</v>
      </c>
      <c r="D139" s="141" t="s">
        <v>160</v>
      </c>
      <c r="E139" s="142" t="s">
        <v>1160</v>
      </c>
      <c r="F139" s="143" t="s">
        <v>1161</v>
      </c>
      <c r="G139" s="144" t="s">
        <v>1162</v>
      </c>
      <c r="H139" s="145">
        <v>7</v>
      </c>
      <c r="I139" s="146"/>
      <c r="J139" s="146">
        <f>ROUND(I139*H139,2)</f>
        <v>0</v>
      </c>
      <c r="K139" s="143" t="s">
        <v>164</v>
      </c>
      <c r="L139" s="30"/>
      <c r="M139" s="147" t="s">
        <v>1</v>
      </c>
      <c r="N139" s="148" t="s">
        <v>37</v>
      </c>
      <c r="O139" s="149">
        <v>0</v>
      </c>
      <c r="P139" s="149">
        <f>O139*H139</f>
        <v>0</v>
      </c>
      <c r="Q139" s="149">
        <v>0</v>
      </c>
      <c r="R139" s="149">
        <f>Q139*H139</f>
        <v>0</v>
      </c>
      <c r="S139" s="149">
        <v>0</v>
      </c>
      <c r="T139" s="150">
        <f>S139*H139</f>
        <v>0</v>
      </c>
      <c r="U139" s="29"/>
      <c r="V139" s="29"/>
      <c r="W139" s="29"/>
      <c r="X139" s="29"/>
      <c r="Y139" s="29"/>
      <c r="Z139" s="29"/>
      <c r="AA139" s="29"/>
      <c r="AB139" s="29"/>
      <c r="AC139" s="29"/>
      <c r="AD139" s="29"/>
      <c r="AE139" s="29"/>
      <c r="AR139" s="151" t="s">
        <v>165</v>
      </c>
      <c r="AT139" s="151" t="s">
        <v>160</v>
      </c>
      <c r="AU139" s="151" t="s">
        <v>82</v>
      </c>
      <c r="AY139" s="17" t="s">
        <v>157</v>
      </c>
      <c r="BE139" s="152">
        <f>IF(N139="základní",J139,0)</f>
        <v>0</v>
      </c>
      <c r="BF139" s="152">
        <f>IF(N139="snížená",J139,0)</f>
        <v>0</v>
      </c>
      <c r="BG139" s="152">
        <f>IF(N139="zákl. přenesená",J139,0)</f>
        <v>0</v>
      </c>
      <c r="BH139" s="152">
        <f>IF(N139="sníž. přenesená",J139,0)</f>
        <v>0</v>
      </c>
      <c r="BI139" s="152">
        <f>IF(N139="nulová",J139,0)</f>
        <v>0</v>
      </c>
      <c r="BJ139" s="17" t="s">
        <v>80</v>
      </c>
      <c r="BK139" s="152">
        <f>ROUND(I139*H139,2)</f>
        <v>0</v>
      </c>
      <c r="BL139" s="17" t="s">
        <v>165</v>
      </c>
      <c r="BM139" s="151" t="s">
        <v>1581</v>
      </c>
    </row>
    <row r="140" spans="1:65" s="2" customFormat="1" ht="165.75" x14ac:dyDescent="0.2">
      <c r="A140" s="29"/>
      <c r="B140" s="30"/>
      <c r="C140" s="29"/>
      <c r="D140" s="153" t="s">
        <v>167</v>
      </c>
      <c r="E140" s="29"/>
      <c r="F140" s="154" t="s">
        <v>1164</v>
      </c>
      <c r="G140" s="29"/>
      <c r="H140" s="29"/>
      <c r="I140" s="29"/>
      <c r="J140" s="29"/>
      <c r="K140" s="29"/>
      <c r="L140" s="30"/>
      <c r="M140" s="155"/>
      <c r="N140" s="156"/>
      <c r="O140" s="55"/>
      <c r="P140" s="55"/>
      <c r="Q140" s="55"/>
      <c r="R140" s="55"/>
      <c r="S140" s="55"/>
      <c r="T140" s="56"/>
      <c r="U140" s="29"/>
      <c r="V140" s="29"/>
      <c r="W140" s="29"/>
      <c r="X140" s="29"/>
      <c r="Y140" s="29"/>
      <c r="Z140" s="29"/>
      <c r="AA140" s="29"/>
      <c r="AB140" s="29"/>
      <c r="AC140" s="29"/>
      <c r="AD140" s="29"/>
      <c r="AE140" s="29"/>
      <c r="AT140" s="17" t="s">
        <v>167</v>
      </c>
      <c r="AU140" s="17" t="s">
        <v>82</v>
      </c>
    </row>
    <row r="141" spans="1:65" s="14" customFormat="1" x14ac:dyDescent="0.2">
      <c r="B141" s="163"/>
      <c r="D141" s="153" t="s">
        <v>169</v>
      </c>
      <c r="E141" s="164" t="s">
        <v>1</v>
      </c>
      <c r="F141" s="165" t="s">
        <v>212</v>
      </c>
      <c r="H141" s="166">
        <v>7</v>
      </c>
      <c r="L141" s="163"/>
      <c r="M141" s="167"/>
      <c r="N141" s="168"/>
      <c r="O141" s="168"/>
      <c r="P141" s="168"/>
      <c r="Q141" s="168"/>
      <c r="R141" s="168"/>
      <c r="S141" s="168"/>
      <c r="T141" s="169"/>
      <c r="AT141" s="164" t="s">
        <v>169</v>
      </c>
      <c r="AU141" s="164" t="s">
        <v>82</v>
      </c>
      <c r="AV141" s="14" t="s">
        <v>82</v>
      </c>
      <c r="AW141" s="14" t="s">
        <v>171</v>
      </c>
      <c r="AX141" s="14" t="s">
        <v>80</v>
      </c>
      <c r="AY141" s="164" t="s">
        <v>157</v>
      </c>
    </row>
    <row r="142" spans="1:65" s="2" customFormat="1" ht="44.25" customHeight="1" x14ac:dyDescent="0.2">
      <c r="A142" s="29"/>
      <c r="B142" s="140"/>
      <c r="C142" s="141" t="s">
        <v>165</v>
      </c>
      <c r="D142" s="141" t="s">
        <v>160</v>
      </c>
      <c r="E142" s="142" t="s">
        <v>1582</v>
      </c>
      <c r="F142" s="143" t="s">
        <v>1583</v>
      </c>
      <c r="G142" s="144" t="s">
        <v>163</v>
      </c>
      <c r="H142" s="145">
        <v>32</v>
      </c>
      <c r="I142" s="146"/>
      <c r="J142" s="146">
        <f>ROUND(I142*H142,2)</f>
        <v>0</v>
      </c>
      <c r="K142" s="143" t="s">
        <v>164</v>
      </c>
      <c r="L142" s="30"/>
      <c r="M142" s="147" t="s">
        <v>1</v>
      </c>
      <c r="N142" s="148" t="s">
        <v>37</v>
      </c>
      <c r="O142" s="149">
        <v>0.108</v>
      </c>
      <c r="P142" s="149">
        <f>O142*H142</f>
        <v>3.456</v>
      </c>
      <c r="Q142" s="149">
        <v>0</v>
      </c>
      <c r="R142" s="149">
        <f>Q142*H142</f>
        <v>0</v>
      </c>
      <c r="S142" s="149">
        <v>0</v>
      </c>
      <c r="T142" s="150">
        <f>S142*H142</f>
        <v>0</v>
      </c>
      <c r="U142" s="29"/>
      <c r="V142" s="29"/>
      <c r="W142" s="29"/>
      <c r="X142" s="29"/>
      <c r="Y142" s="29"/>
      <c r="Z142" s="29"/>
      <c r="AA142" s="29"/>
      <c r="AB142" s="29"/>
      <c r="AC142" s="29"/>
      <c r="AD142" s="29"/>
      <c r="AE142" s="29"/>
      <c r="AR142" s="151" t="s">
        <v>165</v>
      </c>
      <c r="AT142" s="151" t="s">
        <v>160</v>
      </c>
      <c r="AU142" s="151" t="s">
        <v>82</v>
      </c>
      <c r="AY142" s="17" t="s">
        <v>157</v>
      </c>
      <c r="BE142" s="152">
        <f>IF(N142="základní",J142,0)</f>
        <v>0</v>
      </c>
      <c r="BF142" s="152">
        <f>IF(N142="snížená",J142,0)</f>
        <v>0</v>
      </c>
      <c r="BG142" s="152">
        <f>IF(N142="zákl. přenesená",J142,0)</f>
        <v>0</v>
      </c>
      <c r="BH142" s="152">
        <f>IF(N142="sníž. přenesená",J142,0)</f>
        <v>0</v>
      </c>
      <c r="BI142" s="152">
        <f>IF(N142="nulová",J142,0)</f>
        <v>0</v>
      </c>
      <c r="BJ142" s="17" t="s">
        <v>80</v>
      </c>
      <c r="BK142" s="152">
        <f>ROUND(I142*H142,2)</f>
        <v>0</v>
      </c>
      <c r="BL142" s="17" t="s">
        <v>165</v>
      </c>
      <c r="BM142" s="151" t="s">
        <v>1584</v>
      </c>
    </row>
    <row r="143" spans="1:65" s="2" customFormat="1" ht="29.25" x14ac:dyDescent="0.2">
      <c r="A143" s="29"/>
      <c r="B143" s="30"/>
      <c r="C143" s="29"/>
      <c r="D143" s="153" t="s">
        <v>167</v>
      </c>
      <c r="E143" s="29"/>
      <c r="F143" s="154" t="s">
        <v>1585</v>
      </c>
      <c r="G143" s="29"/>
      <c r="H143" s="29"/>
      <c r="I143" s="29"/>
      <c r="J143" s="29"/>
      <c r="K143" s="29"/>
      <c r="L143" s="30"/>
      <c r="M143" s="155"/>
      <c r="N143" s="156"/>
      <c r="O143" s="55"/>
      <c r="P143" s="55"/>
      <c r="Q143" s="55"/>
      <c r="R143" s="55"/>
      <c r="S143" s="55"/>
      <c r="T143" s="56"/>
      <c r="U143" s="29"/>
      <c r="V143" s="29"/>
      <c r="W143" s="29"/>
      <c r="X143" s="29"/>
      <c r="Y143" s="29"/>
      <c r="Z143" s="29"/>
      <c r="AA143" s="29"/>
      <c r="AB143" s="29"/>
      <c r="AC143" s="29"/>
      <c r="AD143" s="29"/>
      <c r="AE143" s="29"/>
      <c r="AT143" s="17" t="s">
        <v>167</v>
      </c>
      <c r="AU143" s="17" t="s">
        <v>82</v>
      </c>
    </row>
    <row r="144" spans="1:65" s="2" customFormat="1" ht="48" x14ac:dyDescent="0.2">
      <c r="A144" s="29"/>
      <c r="B144" s="140"/>
      <c r="C144" s="141" t="s">
        <v>158</v>
      </c>
      <c r="D144" s="141" t="s">
        <v>160</v>
      </c>
      <c r="E144" s="142" t="s">
        <v>1165</v>
      </c>
      <c r="F144" s="143" t="s">
        <v>1166</v>
      </c>
      <c r="G144" s="144" t="s">
        <v>163</v>
      </c>
      <c r="H144" s="145">
        <v>80</v>
      </c>
      <c r="I144" s="146"/>
      <c r="J144" s="146">
        <f>ROUND(I144*H144,2)</f>
        <v>0</v>
      </c>
      <c r="K144" s="143" t="s">
        <v>164</v>
      </c>
      <c r="L144" s="30"/>
      <c r="M144" s="147" t="s">
        <v>1</v>
      </c>
      <c r="N144" s="148" t="s">
        <v>37</v>
      </c>
      <c r="O144" s="149">
        <v>0.25900000000000001</v>
      </c>
      <c r="P144" s="149">
        <f>O144*H144</f>
        <v>20.72</v>
      </c>
      <c r="Q144" s="149">
        <v>0</v>
      </c>
      <c r="R144" s="149">
        <f>Q144*H144</f>
        <v>0</v>
      </c>
      <c r="S144" s="149">
        <v>0</v>
      </c>
      <c r="T144" s="150">
        <f>S144*H144</f>
        <v>0</v>
      </c>
      <c r="U144" s="29"/>
      <c r="V144" s="29"/>
      <c r="W144" s="29"/>
      <c r="X144" s="29"/>
      <c r="Y144" s="29"/>
      <c r="Z144" s="29"/>
      <c r="AA144" s="29"/>
      <c r="AB144" s="29"/>
      <c r="AC144" s="29"/>
      <c r="AD144" s="29"/>
      <c r="AE144" s="29"/>
      <c r="AR144" s="151" t="s">
        <v>165</v>
      </c>
      <c r="AT144" s="151" t="s">
        <v>160</v>
      </c>
      <c r="AU144" s="151" t="s">
        <v>82</v>
      </c>
      <c r="AY144" s="17" t="s">
        <v>157</v>
      </c>
      <c r="BE144" s="152">
        <f>IF(N144="základní",J144,0)</f>
        <v>0</v>
      </c>
      <c r="BF144" s="152">
        <f>IF(N144="snížená",J144,0)</f>
        <v>0</v>
      </c>
      <c r="BG144" s="152">
        <f>IF(N144="zákl. přenesená",J144,0)</f>
        <v>0</v>
      </c>
      <c r="BH144" s="152">
        <f>IF(N144="sníž. přenesená",J144,0)</f>
        <v>0</v>
      </c>
      <c r="BI144" s="152">
        <f>IF(N144="nulová",J144,0)</f>
        <v>0</v>
      </c>
      <c r="BJ144" s="17" t="s">
        <v>80</v>
      </c>
      <c r="BK144" s="152">
        <f>ROUND(I144*H144,2)</f>
        <v>0</v>
      </c>
      <c r="BL144" s="17" t="s">
        <v>165</v>
      </c>
      <c r="BM144" s="151" t="s">
        <v>1586</v>
      </c>
    </row>
    <row r="145" spans="1:65" s="2" customFormat="1" ht="58.5" x14ac:dyDescent="0.2">
      <c r="A145" s="29"/>
      <c r="B145" s="30"/>
      <c r="C145" s="29"/>
      <c r="D145" s="153" t="s">
        <v>167</v>
      </c>
      <c r="E145" s="29"/>
      <c r="F145" s="154" t="s">
        <v>1168</v>
      </c>
      <c r="G145" s="29"/>
      <c r="H145" s="29"/>
      <c r="I145" s="29"/>
      <c r="J145" s="29"/>
      <c r="K145" s="29"/>
      <c r="L145" s="30"/>
      <c r="M145" s="155"/>
      <c r="N145" s="156"/>
      <c r="O145" s="55"/>
      <c r="P145" s="55"/>
      <c r="Q145" s="55"/>
      <c r="R145" s="55"/>
      <c r="S145" s="55"/>
      <c r="T145" s="56"/>
      <c r="U145" s="29"/>
      <c r="V145" s="29"/>
      <c r="W145" s="29"/>
      <c r="X145" s="29"/>
      <c r="Y145" s="29"/>
      <c r="Z145" s="29"/>
      <c r="AA145" s="29"/>
      <c r="AB145" s="29"/>
      <c r="AC145" s="29"/>
      <c r="AD145" s="29"/>
      <c r="AE145" s="29"/>
      <c r="AT145" s="17" t="s">
        <v>167</v>
      </c>
      <c r="AU145" s="17" t="s">
        <v>82</v>
      </c>
    </row>
    <row r="146" spans="1:65" s="2" customFormat="1" ht="44.25" customHeight="1" x14ac:dyDescent="0.2">
      <c r="A146" s="29"/>
      <c r="B146" s="140"/>
      <c r="C146" s="141" t="s">
        <v>204</v>
      </c>
      <c r="D146" s="141" t="s">
        <v>160</v>
      </c>
      <c r="E146" s="142" t="s">
        <v>1170</v>
      </c>
      <c r="F146" s="143" t="s">
        <v>1171</v>
      </c>
      <c r="G146" s="144" t="s">
        <v>163</v>
      </c>
      <c r="H146" s="145">
        <v>5.25</v>
      </c>
      <c r="I146" s="146"/>
      <c r="J146" s="146">
        <f>ROUND(I146*H146,2)</f>
        <v>0</v>
      </c>
      <c r="K146" s="143" t="s">
        <v>164</v>
      </c>
      <c r="L146" s="30"/>
      <c r="M146" s="147" t="s">
        <v>1</v>
      </c>
      <c r="N146" s="148" t="s">
        <v>37</v>
      </c>
      <c r="O146" s="149">
        <v>0.96699999999999997</v>
      </c>
      <c r="P146" s="149">
        <f>O146*H146</f>
        <v>5.0767499999999997</v>
      </c>
      <c r="Q146" s="149">
        <v>0</v>
      </c>
      <c r="R146" s="149">
        <f>Q146*H146</f>
        <v>0</v>
      </c>
      <c r="S146" s="149">
        <v>0</v>
      </c>
      <c r="T146" s="150">
        <f>S146*H146</f>
        <v>0</v>
      </c>
      <c r="U146" s="29"/>
      <c r="V146" s="29"/>
      <c r="W146" s="29"/>
      <c r="X146" s="29"/>
      <c r="Y146" s="29"/>
      <c r="Z146" s="29"/>
      <c r="AA146" s="29"/>
      <c r="AB146" s="29"/>
      <c r="AC146" s="29"/>
      <c r="AD146" s="29"/>
      <c r="AE146" s="29"/>
      <c r="AR146" s="151" t="s">
        <v>165</v>
      </c>
      <c r="AT146" s="151" t="s">
        <v>160</v>
      </c>
      <c r="AU146" s="151" t="s">
        <v>82</v>
      </c>
      <c r="AY146" s="17" t="s">
        <v>157</v>
      </c>
      <c r="BE146" s="152">
        <f>IF(N146="základní",J146,0)</f>
        <v>0</v>
      </c>
      <c r="BF146" s="152">
        <f>IF(N146="snížená",J146,0)</f>
        <v>0</v>
      </c>
      <c r="BG146" s="152">
        <f>IF(N146="zákl. přenesená",J146,0)</f>
        <v>0</v>
      </c>
      <c r="BH146" s="152">
        <f>IF(N146="sníž. přenesená",J146,0)</f>
        <v>0</v>
      </c>
      <c r="BI146" s="152">
        <f>IF(N146="nulová",J146,0)</f>
        <v>0</v>
      </c>
      <c r="BJ146" s="17" t="s">
        <v>80</v>
      </c>
      <c r="BK146" s="152">
        <f>ROUND(I146*H146,2)</f>
        <v>0</v>
      </c>
      <c r="BL146" s="17" t="s">
        <v>165</v>
      </c>
      <c r="BM146" s="151" t="s">
        <v>1587</v>
      </c>
    </row>
    <row r="147" spans="1:65" s="2" customFormat="1" ht="39" x14ac:dyDescent="0.2">
      <c r="A147" s="29"/>
      <c r="B147" s="30"/>
      <c r="C147" s="29"/>
      <c r="D147" s="153" t="s">
        <v>167</v>
      </c>
      <c r="E147" s="29"/>
      <c r="F147" s="154" t="s">
        <v>1173</v>
      </c>
      <c r="G147" s="29"/>
      <c r="H147" s="29"/>
      <c r="I147" s="29"/>
      <c r="J147" s="29"/>
      <c r="K147" s="29"/>
      <c r="L147" s="30"/>
      <c r="M147" s="155"/>
      <c r="N147" s="156"/>
      <c r="O147" s="55"/>
      <c r="P147" s="55"/>
      <c r="Q147" s="55"/>
      <c r="R147" s="55"/>
      <c r="S147" s="55"/>
      <c r="T147" s="56"/>
      <c r="U147" s="29"/>
      <c r="V147" s="29"/>
      <c r="W147" s="29"/>
      <c r="X147" s="29"/>
      <c r="Y147" s="29"/>
      <c r="Z147" s="29"/>
      <c r="AA147" s="29"/>
      <c r="AB147" s="29"/>
      <c r="AC147" s="29"/>
      <c r="AD147" s="29"/>
      <c r="AE147" s="29"/>
      <c r="AT147" s="17" t="s">
        <v>167</v>
      </c>
      <c r="AU147" s="17" t="s">
        <v>82</v>
      </c>
    </row>
    <row r="148" spans="1:65" s="2" customFormat="1" ht="33" customHeight="1" x14ac:dyDescent="0.2">
      <c r="A148" s="29"/>
      <c r="B148" s="140"/>
      <c r="C148" s="141" t="s">
        <v>212</v>
      </c>
      <c r="D148" s="141" t="s">
        <v>160</v>
      </c>
      <c r="E148" s="142" t="s">
        <v>1588</v>
      </c>
      <c r="F148" s="143" t="s">
        <v>1589</v>
      </c>
      <c r="G148" s="144" t="s">
        <v>195</v>
      </c>
      <c r="H148" s="145">
        <v>6.66</v>
      </c>
      <c r="I148" s="146"/>
      <c r="J148" s="146">
        <f>ROUND(I148*H148,2)</f>
        <v>0</v>
      </c>
      <c r="K148" s="143" t="s">
        <v>164</v>
      </c>
      <c r="L148" s="30"/>
      <c r="M148" s="147" t="s">
        <v>1</v>
      </c>
      <c r="N148" s="148" t="s">
        <v>37</v>
      </c>
      <c r="O148" s="149">
        <v>1.0649999999999999</v>
      </c>
      <c r="P148" s="149">
        <f>O148*H148</f>
        <v>7.0929000000000002</v>
      </c>
      <c r="Q148" s="149">
        <v>2.64E-2</v>
      </c>
      <c r="R148" s="149">
        <f>Q148*H148</f>
        <v>0.17582400000000001</v>
      </c>
      <c r="S148" s="149">
        <v>0</v>
      </c>
      <c r="T148" s="150">
        <f>S148*H148</f>
        <v>0</v>
      </c>
      <c r="U148" s="29"/>
      <c r="V148" s="29"/>
      <c r="W148" s="29"/>
      <c r="X148" s="29"/>
      <c r="Y148" s="29"/>
      <c r="Z148" s="29"/>
      <c r="AA148" s="29"/>
      <c r="AB148" s="29"/>
      <c r="AC148" s="29"/>
      <c r="AD148" s="29"/>
      <c r="AE148" s="29"/>
      <c r="AR148" s="151" t="s">
        <v>165</v>
      </c>
      <c r="AT148" s="151" t="s">
        <v>160</v>
      </c>
      <c r="AU148" s="151" t="s">
        <v>82</v>
      </c>
      <c r="AY148" s="17" t="s">
        <v>157</v>
      </c>
      <c r="BE148" s="152">
        <f>IF(N148="základní",J148,0)</f>
        <v>0</v>
      </c>
      <c r="BF148" s="152">
        <f>IF(N148="snížená",J148,0)</f>
        <v>0</v>
      </c>
      <c r="BG148" s="152">
        <f>IF(N148="zákl. přenesená",J148,0)</f>
        <v>0</v>
      </c>
      <c r="BH148" s="152">
        <f>IF(N148="sníž. přenesená",J148,0)</f>
        <v>0</v>
      </c>
      <c r="BI148" s="152">
        <f>IF(N148="nulová",J148,0)</f>
        <v>0</v>
      </c>
      <c r="BJ148" s="17" t="s">
        <v>80</v>
      </c>
      <c r="BK148" s="152">
        <f>ROUND(I148*H148,2)</f>
        <v>0</v>
      </c>
      <c r="BL148" s="17" t="s">
        <v>165</v>
      </c>
      <c r="BM148" s="151" t="s">
        <v>1590</v>
      </c>
    </row>
    <row r="149" spans="1:65" s="2" customFormat="1" ht="78" x14ac:dyDescent="0.2">
      <c r="A149" s="29"/>
      <c r="B149" s="30"/>
      <c r="C149" s="29"/>
      <c r="D149" s="153" t="s">
        <v>167</v>
      </c>
      <c r="E149" s="29"/>
      <c r="F149" s="154" t="s">
        <v>1591</v>
      </c>
      <c r="G149" s="29"/>
      <c r="H149" s="29"/>
      <c r="I149" s="29"/>
      <c r="J149" s="29"/>
      <c r="K149" s="29"/>
      <c r="L149" s="30"/>
      <c r="M149" s="155"/>
      <c r="N149" s="156"/>
      <c r="O149" s="55"/>
      <c r="P149" s="55"/>
      <c r="Q149" s="55"/>
      <c r="R149" s="55"/>
      <c r="S149" s="55"/>
      <c r="T149" s="56"/>
      <c r="U149" s="29"/>
      <c r="V149" s="29"/>
      <c r="W149" s="29"/>
      <c r="X149" s="29"/>
      <c r="Y149" s="29"/>
      <c r="Z149" s="29"/>
      <c r="AA149" s="29"/>
      <c r="AB149" s="29"/>
      <c r="AC149" s="29"/>
      <c r="AD149" s="29"/>
      <c r="AE149" s="29"/>
      <c r="AT149" s="17" t="s">
        <v>167</v>
      </c>
      <c r="AU149" s="17" t="s">
        <v>82</v>
      </c>
    </row>
    <row r="150" spans="1:65" s="14" customFormat="1" x14ac:dyDescent="0.2">
      <c r="B150" s="163"/>
      <c r="D150" s="153" t="s">
        <v>169</v>
      </c>
      <c r="E150" s="164" t="s">
        <v>1</v>
      </c>
      <c r="F150" s="165" t="s">
        <v>1592</v>
      </c>
      <c r="H150" s="166">
        <v>6.66</v>
      </c>
      <c r="L150" s="163"/>
      <c r="M150" s="167"/>
      <c r="N150" s="168"/>
      <c r="O150" s="168"/>
      <c r="P150" s="168"/>
      <c r="Q150" s="168"/>
      <c r="R150" s="168"/>
      <c r="S150" s="168"/>
      <c r="T150" s="169"/>
      <c r="AT150" s="164" t="s">
        <v>169</v>
      </c>
      <c r="AU150" s="164" t="s">
        <v>82</v>
      </c>
      <c r="AV150" s="14" t="s">
        <v>82</v>
      </c>
      <c r="AW150" s="14" t="s">
        <v>171</v>
      </c>
      <c r="AX150" s="14" t="s">
        <v>80</v>
      </c>
      <c r="AY150" s="164" t="s">
        <v>157</v>
      </c>
    </row>
    <row r="151" spans="1:65" s="2" customFormat="1" ht="60" x14ac:dyDescent="0.2">
      <c r="A151" s="29"/>
      <c r="B151" s="140"/>
      <c r="C151" s="141" t="s">
        <v>187</v>
      </c>
      <c r="D151" s="141" t="s">
        <v>160</v>
      </c>
      <c r="E151" s="142" t="s">
        <v>1593</v>
      </c>
      <c r="F151" s="143" t="s">
        <v>1594</v>
      </c>
      <c r="G151" s="144" t="s">
        <v>163</v>
      </c>
      <c r="H151" s="145">
        <v>32</v>
      </c>
      <c r="I151" s="146"/>
      <c r="J151" s="146">
        <f>ROUND(I151*H151,2)</f>
        <v>0</v>
      </c>
      <c r="K151" s="143" t="s">
        <v>164</v>
      </c>
      <c r="L151" s="30"/>
      <c r="M151" s="147" t="s">
        <v>1</v>
      </c>
      <c r="N151" s="148" t="s">
        <v>37</v>
      </c>
      <c r="O151" s="149">
        <v>7.0000000000000007E-2</v>
      </c>
      <c r="P151" s="149">
        <f>O151*H151</f>
        <v>2.2400000000000002</v>
      </c>
      <c r="Q151" s="149">
        <v>0</v>
      </c>
      <c r="R151" s="149">
        <f>Q151*H151</f>
        <v>0</v>
      </c>
      <c r="S151" s="149">
        <v>0</v>
      </c>
      <c r="T151" s="150">
        <f>S151*H151</f>
        <v>0</v>
      </c>
      <c r="U151" s="29"/>
      <c r="V151" s="29"/>
      <c r="W151" s="29"/>
      <c r="X151" s="29"/>
      <c r="Y151" s="29"/>
      <c r="Z151" s="29"/>
      <c r="AA151" s="29"/>
      <c r="AB151" s="29"/>
      <c r="AC151" s="29"/>
      <c r="AD151" s="29"/>
      <c r="AE151" s="29"/>
      <c r="AR151" s="151" t="s">
        <v>165</v>
      </c>
      <c r="AT151" s="151" t="s">
        <v>160</v>
      </c>
      <c r="AU151" s="151" t="s">
        <v>82</v>
      </c>
      <c r="AY151" s="17" t="s">
        <v>157</v>
      </c>
      <c r="BE151" s="152">
        <f>IF(N151="základní",J151,0)</f>
        <v>0</v>
      </c>
      <c r="BF151" s="152">
        <f>IF(N151="snížená",J151,0)</f>
        <v>0</v>
      </c>
      <c r="BG151" s="152">
        <f>IF(N151="zákl. přenesená",J151,0)</f>
        <v>0</v>
      </c>
      <c r="BH151" s="152">
        <f>IF(N151="sníž. přenesená",J151,0)</f>
        <v>0</v>
      </c>
      <c r="BI151" s="152">
        <f>IF(N151="nulová",J151,0)</f>
        <v>0</v>
      </c>
      <c r="BJ151" s="17" t="s">
        <v>80</v>
      </c>
      <c r="BK151" s="152">
        <f>ROUND(I151*H151,2)</f>
        <v>0</v>
      </c>
      <c r="BL151" s="17" t="s">
        <v>165</v>
      </c>
      <c r="BM151" s="151" t="s">
        <v>1595</v>
      </c>
    </row>
    <row r="152" spans="1:65" s="2" customFormat="1" ht="68.25" x14ac:dyDescent="0.2">
      <c r="A152" s="29"/>
      <c r="B152" s="30"/>
      <c r="C152" s="29"/>
      <c r="D152" s="153" t="s">
        <v>167</v>
      </c>
      <c r="E152" s="29"/>
      <c r="F152" s="154" t="s">
        <v>998</v>
      </c>
      <c r="G152" s="29"/>
      <c r="H152" s="29"/>
      <c r="I152" s="29"/>
      <c r="J152" s="29"/>
      <c r="K152" s="29"/>
      <c r="L152" s="30"/>
      <c r="M152" s="155"/>
      <c r="N152" s="156"/>
      <c r="O152" s="55"/>
      <c r="P152" s="55"/>
      <c r="Q152" s="55"/>
      <c r="R152" s="55"/>
      <c r="S152" s="55"/>
      <c r="T152" s="56"/>
      <c r="U152" s="29"/>
      <c r="V152" s="29"/>
      <c r="W152" s="29"/>
      <c r="X152" s="29"/>
      <c r="Y152" s="29"/>
      <c r="Z152" s="29"/>
      <c r="AA152" s="29"/>
      <c r="AB152" s="29"/>
      <c r="AC152" s="29"/>
      <c r="AD152" s="29"/>
      <c r="AE152" s="29"/>
      <c r="AT152" s="17" t="s">
        <v>167</v>
      </c>
      <c r="AU152" s="17" t="s">
        <v>82</v>
      </c>
    </row>
    <row r="153" spans="1:65" s="2" customFormat="1" ht="60" x14ac:dyDescent="0.2">
      <c r="A153" s="29"/>
      <c r="B153" s="140"/>
      <c r="C153" s="141" t="s">
        <v>226</v>
      </c>
      <c r="D153" s="141" t="s">
        <v>160</v>
      </c>
      <c r="E153" s="142" t="s">
        <v>1175</v>
      </c>
      <c r="F153" s="143" t="s">
        <v>1176</v>
      </c>
      <c r="G153" s="144" t="s">
        <v>163</v>
      </c>
      <c r="H153" s="145">
        <v>32</v>
      </c>
      <c r="I153" s="146"/>
      <c r="J153" s="146">
        <f>ROUND(I153*H153,2)</f>
        <v>0</v>
      </c>
      <c r="K153" s="143" t="s">
        <v>164</v>
      </c>
      <c r="L153" s="30"/>
      <c r="M153" s="147" t="s">
        <v>1</v>
      </c>
      <c r="N153" s="148" t="s">
        <v>37</v>
      </c>
      <c r="O153" s="149">
        <v>8.6999999999999994E-2</v>
      </c>
      <c r="P153" s="149">
        <f>O153*H153</f>
        <v>2.7839999999999998</v>
      </c>
      <c r="Q153" s="149">
        <v>0</v>
      </c>
      <c r="R153" s="149">
        <f>Q153*H153</f>
        <v>0</v>
      </c>
      <c r="S153" s="149">
        <v>0</v>
      </c>
      <c r="T153" s="150">
        <f>S153*H153</f>
        <v>0</v>
      </c>
      <c r="U153" s="29"/>
      <c r="V153" s="29"/>
      <c r="W153" s="29"/>
      <c r="X153" s="29"/>
      <c r="Y153" s="29"/>
      <c r="Z153" s="29"/>
      <c r="AA153" s="29"/>
      <c r="AB153" s="29"/>
      <c r="AC153" s="29"/>
      <c r="AD153" s="29"/>
      <c r="AE153" s="29"/>
      <c r="AR153" s="151" t="s">
        <v>165</v>
      </c>
      <c r="AT153" s="151" t="s">
        <v>160</v>
      </c>
      <c r="AU153" s="151" t="s">
        <v>82</v>
      </c>
      <c r="AY153" s="17" t="s">
        <v>157</v>
      </c>
      <c r="BE153" s="152">
        <f>IF(N153="základní",J153,0)</f>
        <v>0</v>
      </c>
      <c r="BF153" s="152">
        <f>IF(N153="snížená",J153,0)</f>
        <v>0</v>
      </c>
      <c r="BG153" s="152">
        <f>IF(N153="zákl. přenesená",J153,0)</f>
        <v>0</v>
      </c>
      <c r="BH153" s="152">
        <f>IF(N153="sníž. přenesená",J153,0)</f>
        <v>0</v>
      </c>
      <c r="BI153" s="152">
        <f>IF(N153="nulová",J153,0)</f>
        <v>0</v>
      </c>
      <c r="BJ153" s="17" t="s">
        <v>80</v>
      </c>
      <c r="BK153" s="152">
        <f>ROUND(I153*H153,2)</f>
        <v>0</v>
      </c>
      <c r="BL153" s="17" t="s">
        <v>165</v>
      </c>
      <c r="BM153" s="151" t="s">
        <v>1596</v>
      </c>
    </row>
    <row r="154" spans="1:65" s="2" customFormat="1" ht="68.25" x14ac:dyDescent="0.2">
      <c r="A154" s="29"/>
      <c r="B154" s="30"/>
      <c r="C154" s="29"/>
      <c r="D154" s="153" t="s">
        <v>167</v>
      </c>
      <c r="E154" s="29"/>
      <c r="F154" s="154" t="s">
        <v>998</v>
      </c>
      <c r="G154" s="29"/>
      <c r="H154" s="29"/>
      <c r="I154" s="29"/>
      <c r="J154" s="29"/>
      <c r="K154" s="29"/>
      <c r="L154" s="30"/>
      <c r="M154" s="155"/>
      <c r="N154" s="156"/>
      <c r="O154" s="55"/>
      <c r="P154" s="55"/>
      <c r="Q154" s="55"/>
      <c r="R154" s="55"/>
      <c r="S154" s="55"/>
      <c r="T154" s="56"/>
      <c r="U154" s="29"/>
      <c r="V154" s="29"/>
      <c r="W154" s="29"/>
      <c r="X154" s="29"/>
      <c r="Y154" s="29"/>
      <c r="Z154" s="29"/>
      <c r="AA154" s="29"/>
      <c r="AB154" s="29"/>
      <c r="AC154" s="29"/>
      <c r="AD154" s="29"/>
      <c r="AE154" s="29"/>
      <c r="AT154" s="17" t="s">
        <v>167</v>
      </c>
      <c r="AU154" s="17" t="s">
        <v>82</v>
      </c>
    </row>
    <row r="155" spans="1:65" s="2" customFormat="1" ht="66.75" customHeight="1" x14ac:dyDescent="0.2">
      <c r="A155" s="29"/>
      <c r="B155" s="140"/>
      <c r="C155" s="141" t="s">
        <v>234</v>
      </c>
      <c r="D155" s="141" t="s">
        <v>160</v>
      </c>
      <c r="E155" s="142" t="s">
        <v>1000</v>
      </c>
      <c r="F155" s="143" t="s">
        <v>1001</v>
      </c>
      <c r="G155" s="144" t="s">
        <v>163</v>
      </c>
      <c r="H155" s="145">
        <v>344.32</v>
      </c>
      <c r="I155" s="146"/>
      <c r="J155" s="146">
        <f>ROUND(I155*H155,2)</f>
        <v>0</v>
      </c>
      <c r="K155" s="143" t="s">
        <v>164</v>
      </c>
      <c r="L155" s="30"/>
      <c r="M155" s="147" t="s">
        <v>1</v>
      </c>
      <c r="N155" s="148" t="s">
        <v>37</v>
      </c>
      <c r="O155" s="149">
        <v>5.0000000000000001E-3</v>
      </c>
      <c r="P155" s="149">
        <f>O155*H155</f>
        <v>1.7216</v>
      </c>
      <c r="Q155" s="149">
        <v>0</v>
      </c>
      <c r="R155" s="149">
        <f>Q155*H155</f>
        <v>0</v>
      </c>
      <c r="S155" s="149">
        <v>0</v>
      </c>
      <c r="T155" s="150">
        <f>S155*H155</f>
        <v>0</v>
      </c>
      <c r="U155" s="29"/>
      <c r="V155" s="29"/>
      <c r="W155" s="29"/>
      <c r="X155" s="29"/>
      <c r="Y155" s="29"/>
      <c r="Z155" s="29"/>
      <c r="AA155" s="29"/>
      <c r="AB155" s="29"/>
      <c r="AC155" s="29"/>
      <c r="AD155" s="29"/>
      <c r="AE155" s="29"/>
      <c r="AR155" s="151" t="s">
        <v>165</v>
      </c>
      <c r="AT155" s="151" t="s">
        <v>160</v>
      </c>
      <c r="AU155" s="151" t="s">
        <v>82</v>
      </c>
      <c r="AY155" s="17" t="s">
        <v>157</v>
      </c>
      <c r="BE155" s="152">
        <f>IF(N155="základní",J155,0)</f>
        <v>0</v>
      </c>
      <c r="BF155" s="152">
        <f>IF(N155="snížená",J155,0)</f>
        <v>0</v>
      </c>
      <c r="BG155" s="152">
        <f>IF(N155="zákl. přenesená",J155,0)</f>
        <v>0</v>
      </c>
      <c r="BH155" s="152">
        <f>IF(N155="sníž. přenesená",J155,0)</f>
        <v>0</v>
      </c>
      <c r="BI155" s="152">
        <f>IF(N155="nulová",J155,0)</f>
        <v>0</v>
      </c>
      <c r="BJ155" s="17" t="s">
        <v>80</v>
      </c>
      <c r="BK155" s="152">
        <f>ROUND(I155*H155,2)</f>
        <v>0</v>
      </c>
      <c r="BL155" s="17" t="s">
        <v>165</v>
      </c>
      <c r="BM155" s="151" t="s">
        <v>1597</v>
      </c>
    </row>
    <row r="156" spans="1:65" s="2" customFormat="1" ht="68.25" x14ac:dyDescent="0.2">
      <c r="A156" s="29"/>
      <c r="B156" s="30"/>
      <c r="C156" s="29"/>
      <c r="D156" s="153" t="s">
        <v>167</v>
      </c>
      <c r="E156" s="29"/>
      <c r="F156" s="154" t="s">
        <v>998</v>
      </c>
      <c r="G156" s="29"/>
      <c r="H156" s="29"/>
      <c r="I156" s="29"/>
      <c r="J156" s="29"/>
      <c r="K156" s="29"/>
      <c r="L156" s="30"/>
      <c r="M156" s="155"/>
      <c r="N156" s="156"/>
      <c r="O156" s="55"/>
      <c r="P156" s="55"/>
      <c r="Q156" s="55"/>
      <c r="R156" s="55"/>
      <c r="S156" s="55"/>
      <c r="T156" s="56"/>
      <c r="U156" s="29"/>
      <c r="V156" s="29"/>
      <c r="W156" s="29"/>
      <c r="X156" s="29"/>
      <c r="Y156" s="29"/>
      <c r="Z156" s="29"/>
      <c r="AA156" s="29"/>
      <c r="AB156" s="29"/>
      <c r="AC156" s="29"/>
      <c r="AD156" s="29"/>
      <c r="AE156" s="29"/>
      <c r="AT156" s="17" t="s">
        <v>167</v>
      </c>
      <c r="AU156" s="17" t="s">
        <v>82</v>
      </c>
    </row>
    <row r="157" spans="1:65" s="14" customFormat="1" x14ac:dyDescent="0.2">
      <c r="B157" s="163"/>
      <c r="D157" s="153" t="s">
        <v>169</v>
      </c>
      <c r="E157" s="164" t="s">
        <v>1</v>
      </c>
      <c r="F157" s="165" t="s">
        <v>1598</v>
      </c>
      <c r="H157" s="166">
        <v>344.32</v>
      </c>
      <c r="L157" s="163"/>
      <c r="M157" s="167"/>
      <c r="N157" s="168"/>
      <c r="O157" s="168"/>
      <c r="P157" s="168"/>
      <c r="Q157" s="168"/>
      <c r="R157" s="168"/>
      <c r="S157" s="168"/>
      <c r="T157" s="169"/>
      <c r="AT157" s="164" t="s">
        <v>169</v>
      </c>
      <c r="AU157" s="164" t="s">
        <v>82</v>
      </c>
      <c r="AV157" s="14" t="s">
        <v>82</v>
      </c>
      <c r="AW157" s="14" t="s">
        <v>171</v>
      </c>
      <c r="AX157" s="14" t="s">
        <v>80</v>
      </c>
      <c r="AY157" s="164" t="s">
        <v>157</v>
      </c>
    </row>
    <row r="158" spans="1:65" s="2" customFormat="1" ht="36" x14ac:dyDescent="0.2">
      <c r="A158" s="29"/>
      <c r="B158" s="140"/>
      <c r="C158" s="141" t="s">
        <v>238</v>
      </c>
      <c r="D158" s="141" t="s">
        <v>160</v>
      </c>
      <c r="E158" s="142" t="s">
        <v>1181</v>
      </c>
      <c r="F158" s="143" t="s">
        <v>1182</v>
      </c>
      <c r="G158" s="144" t="s">
        <v>163</v>
      </c>
      <c r="H158" s="145">
        <v>32</v>
      </c>
      <c r="I158" s="146"/>
      <c r="J158" s="146">
        <f>ROUND(I158*H158,2)</f>
        <v>0</v>
      </c>
      <c r="K158" s="143" t="s">
        <v>164</v>
      </c>
      <c r="L158" s="30"/>
      <c r="M158" s="147" t="s">
        <v>1</v>
      </c>
      <c r="N158" s="148" t="s">
        <v>37</v>
      </c>
      <c r="O158" s="149">
        <v>8.9999999999999993E-3</v>
      </c>
      <c r="P158" s="149">
        <f>O158*H158</f>
        <v>0.28799999999999998</v>
      </c>
      <c r="Q158" s="149">
        <v>0</v>
      </c>
      <c r="R158" s="149">
        <f>Q158*H158</f>
        <v>0</v>
      </c>
      <c r="S158" s="149">
        <v>0</v>
      </c>
      <c r="T158" s="150">
        <f>S158*H158</f>
        <v>0</v>
      </c>
      <c r="U158" s="29"/>
      <c r="V158" s="29"/>
      <c r="W158" s="29"/>
      <c r="X158" s="29"/>
      <c r="Y158" s="29"/>
      <c r="Z158" s="29"/>
      <c r="AA158" s="29"/>
      <c r="AB158" s="29"/>
      <c r="AC158" s="29"/>
      <c r="AD158" s="29"/>
      <c r="AE158" s="29"/>
      <c r="AR158" s="151" t="s">
        <v>165</v>
      </c>
      <c r="AT158" s="151" t="s">
        <v>160</v>
      </c>
      <c r="AU158" s="151" t="s">
        <v>82</v>
      </c>
      <c r="AY158" s="17" t="s">
        <v>157</v>
      </c>
      <c r="BE158" s="152">
        <f>IF(N158="základní",J158,0)</f>
        <v>0</v>
      </c>
      <c r="BF158" s="152">
        <f>IF(N158="snížená",J158,0)</f>
        <v>0</v>
      </c>
      <c r="BG158" s="152">
        <f>IF(N158="zákl. přenesená",J158,0)</f>
        <v>0</v>
      </c>
      <c r="BH158" s="152">
        <f>IF(N158="sníž. přenesená",J158,0)</f>
        <v>0</v>
      </c>
      <c r="BI158" s="152">
        <f>IF(N158="nulová",J158,0)</f>
        <v>0</v>
      </c>
      <c r="BJ158" s="17" t="s">
        <v>80</v>
      </c>
      <c r="BK158" s="152">
        <f>ROUND(I158*H158,2)</f>
        <v>0</v>
      </c>
      <c r="BL158" s="17" t="s">
        <v>165</v>
      </c>
      <c r="BM158" s="151" t="s">
        <v>1599</v>
      </c>
    </row>
    <row r="159" spans="1:65" s="2" customFormat="1" ht="117" x14ac:dyDescent="0.2">
      <c r="A159" s="29"/>
      <c r="B159" s="30"/>
      <c r="C159" s="29"/>
      <c r="D159" s="153" t="s">
        <v>167</v>
      </c>
      <c r="E159" s="29"/>
      <c r="F159" s="154" t="s">
        <v>1184</v>
      </c>
      <c r="G159" s="29"/>
      <c r="H159" s="29"/>
      <c r="I159" s="29"/>
      <c r="J159" s="29"/>
      <c r="K159" s="29"/>
      <c r="L159" s="30"/>
      <c r="M159" s="155"/>
      <c r="N159" s="156"/>
      <c r="O159" s="55"/>
      <c r="P159" s="55"/>
      <c r="Q159" s="55"/>
      <c r="R159" s="55"/>
      <c r="S159" s="55"/>
      <c r="T159" s="56"/>
      <c r="U159" s="29"/>
      <c r="V159" s="29"/>
      <c r="W159" s="29"/>
      <c r="X159" s="29"/>
      <c r="Y159" s="29"/>
      <c r="Z159" s="29"/>
      <c r="AA159" s="29"/>
      <c r="AB159" s="29"/>
      <c r="AC159" s="29"/>
      <c r="AD159" s="29"/>
      <c r="AE159" s="29"/>
      <c r="AT159" s="17" t="s">
        <v>167</v>
      </c>
      <c r="AU159" s="17" t="s">
        <v>82</v>
      </c>
    </row>
    <row r="160" spans="1:65" s="2" customFormat="1" ht="44.25" customHeight="1" x14ac:dyDescent="0.2">
      <c r="A160" s="29"/>
      <c r="B160" s="140"/>
      <c r="C160" s="141" t="s">
        <v>241</v>
      </c>
      <c r="D160" s="141" t="s">
        <v>160</v>
      </c>
      <c r="E160" s="142" t="s">
        <v>1186</v>
      </c>
      <c r="F160" s="143" t="s">
        <v>1187</v>
      </c>
      <c r="G160" s="144" t="s">
        <v>163</v>
      </c>
      <c r="H160" s="145">
        <v>32</v>
      </c>
      <c r="I160" s="146"/>
      <c r="J160" s="146">
        <f>ROUND(I160*H160,2)</f>
        <v>0</v>
      </c>
      <c r="K160" s="143" t="s">
        <v>164</v>
      </c>
      <c r="L160" s="30"/>
      <c r="M160" s="147" t="s">
        <v>1</v>
      </c>
      <c r="N160" s="148" t="s">
        <v>37</v>
      </c>
      <c r="O160" s="149">
        <v>0.32800000000000001</v>
      </c>
      <c r="P160" s="149">
        <f>O160*H160</f>
        <v>10.496</v>
      </c>
      <c r="Q160" s="149">
        <v>0</v>
      </c>
      <c r="R160" s="149">
        <f>Q160*H160</f>
        <v>0</v>
      </c>
      <c r="S160" s="149">
        <v>0</v>
      </c>
      <c r="T160" s="150">
        <f>S160*H160</f>
        <v>0</v>
      </c>
      <c r="U160" s="29"/>
      <c r="V160" s="29"/>
      <c r="W160" s="29"/>
      <c r="X160" s="29"/>
      <c r="Y160" s="29"/>
      <c r="Z160" s="29"/>
      <c r="AA160" s="29"/>
      <c r="AB160" s="29"/>
      <c r="AC160" s="29"/>
      <c r="AD160" s="29"/>
      <c r="AE160" s="29"/>
      <c r="AR160" s="151" t="s">
        <v>165</v>
      </c>
      <c r="AT160" s="151" t="s">
        <v>160</v>
      </c>
      <c r="AU160" s="151" t="s">
        <v>82</v>
      </c>
      <c r="AY160" s="17" t="s">
        <v>157</v>
      </c>
      <c r="BE160" s="152">
        <f>IF(N160="základní",J160,0)</f>
        <v>0</v>
      </c>
      <c r="BF160" s="152">
        <f>IF(N160="snížená",J160,0)</f>
        <v>0</v>
      </c>
      <c r="BG160" s="152">
        <f>IF(N160="zákl. přenesená",J160,0)</f>
        <v>0</v>
      </c>
      <c r="BH160" s="152">
        <f>IF(N160="sníž. přenesená",J160,0)</f>
        <v>0</v>
      </c>
      <c r="BI160" s="152">
        <f>IF(N160="nulová",J160,0)</f>
        <v>0</v>
      </c>
      <c r="BJ160" s="17" t="s">
        <v>80</v>
      </c>
      <c r="BK160" s="152">
        <f>ROUND(I160*H160,2)</f>
        <v>0</v>
      </c>
      <c r="BL160" s="17" t="s">
        <v>165</v>
      </c>
      <c r="BM160" s="151" t="s">
        <v>1600</v>
      </c>
    </row>
    <row r="161" spans="1:65" s="2" customFormat="1" ht="204.75" x14ac:dyDescent="0.2">
      <c r="A161" s="29"/>
      <c r="B161" s="30"/>
      <c r="C161" s="29"/>
      <c r="D161" s="153" t="s">
        <v>167</v>
      </c>
      <c r="E161" s="29"/>
      <c r="F161" s="154" t="s">
        <v>1189</v>
      </c>
      <c r="G161" s="29"/>
      <c r="H161" s="29"/>
      <c r="I161" s="29"/>
      <c r="J161" s="29"/>
      <c r="K161" s="29"/>
      <c r="L161" s="30"/>
      <c r="M161" s="155"/>
      <c r="N161" s="156"/>
      <c r="O161" s="55"/>
      <c r="P161" s="55"/>
      <c r="Q161" s="55"/>
      <c r="R161" s="55"/>
      <c r="S161" s="55"/>
      <c r="T161" s="56"/>
      <c r="U161" s="29"/>
      <c r="V161" s="29"/>
      <c r="W161" s="29"/>
      <c r="X161" s="29"/>
      <c r="Y161" s="29"/>
      <c r="Z161" s="29"/>
      <c r="AA161" s="29"/>
      <c r="AB161" s="29"/>
      <c r="AC161" s="29"/>
      <c r="AD161" s="29"/>
      <c r="AE161" s="29"/>
      <c r="AT161" s="17" t="s">
        <v>167</v>
      </c>
      <c r="AU161" s="17" t="s">
        <v>82</v>
      </c>
    </row>
    <row r="162" spans="1:65" s="12" customFormat="1" ht="22.9" customHeight="1" x14ac:dyDescent="0.2">
      <c r="B162" s="128"/>
      <c r="D162" s="129" t="s">
        <v>71</v>
      </c>
      <c r="E162" s="138" t="s">
        <v>82</v>
      </c>
      <c r="F162" s="138" t="s">
        <v>1191</v>
      </c>
      <c r="J162" s="139">
        <f>BK162</f>
        <v>0</v>
      </c>
      <c r="L162" s="128"/>
      <c r="M162" s="132"/>
      <c r="N162" s="133"/>
      <c r="O162" s="133"/>
      <c r="P162" s="134">
        <f>SUM(P163:P170)</f>
        <v>40.045259999999999</v>
      </c>
      <c r="Q162" s="133"/>
      <c r="R162" s="134">
        <f>SUM(R163:R170)</f>
        <v>0.92552279999999987</v>
      </c>
      <c r="S162" s="133"/>
      <c r="T162" s="135">
        <f>SUM(T163:T170)</f>
        <v>0</v>
      </c>
      <c r="AR162" s="129" t="s">
        <v>80</v>
      </c>
      <c r="AT162" s="136" t="s">
        <v>71</v>
      </c>
      <c r="AU162" s="136" t="s">
        <v>80</v>
      </c>
      <c r="AY162" s="129" t="s">
        <v>157</v>
      </c>
      <c r="BK162" s="137">
        <f>SUM(BK163:BK170)</f>
        <v>0</v>
      </c>
    </row>
    <row r="163" spans="1:65" s="2" customFormat="1" ht="24" x14ac:dyDescent="0.2">
      <c r="A163" s="29"/>
      <c r="B163" s="140"/>
      <c r="C163" s="141" t="s">
        <v>247</v>
      </c>
      <c r="D163" s="141" t="s">
        <v>160</v>
      </c>
      <c r="E163" s="142" t="s">
        <v>1601</v>
      </c>
      <c r="F163" s="143" t="s">
        <v>1602</v>
      </c>
      <c r="G163" s="144" t="s">
        <v>163</v>
      </c>
      <c r="H163" s="145">
        <v>10.25</v>
      </c>
      <c r="I163" s="146"/>
      <c r="J163" s="146">
        <f>ROUND(I163*H163,2)</f>
        <v>0</v>
      </c>
      <c r="K163" s="143" t="s">
        <v>164</v>
      </c>
      <c r="L163" s="30"/>
      <c r="M163" s="147" t="s">
        <v>1</v>
      </c>
      <c r="N163" s="148" t="s">
        <v>37</v>
      </c>
      <c r="O163" s="149">
        <v>0.81</v>
      </c>
      <c r="P163" s="149">
        <f>O163*H163</f>
        <v>8.3025000000000002</v>
      </c>
      <c r="Q163" s="149">
        <v>0</v>
      </c>
      <c r="R163" s="149">
        <f>Q163*H163</f>
        <v>0</v>
      </c>
      <c r="S163" s="149">
        <v>0</v>
      </c>
      <c r="T163" s="150">
        <f>S163*H163</f>
        <v>0</v>
      </c>
      <c r="U163" s="29"/>
      <c r="V163" s="29"/>
      <c r="W163" s="29"/>
      <c r="X163" s="29"/>
      <c r="Y163" s="29"/>
      <c r="Z163" s="29"/>
      <c r="AA163" s="29"/>
      <c r="AB163" s="29"/>
      <c r="AC163" s="29"/>
      <c r="AD163" s="29"/>
      <c r="AE163" s="29"/>
      <c r="AR163" s="151" t="s">
        <v>165</v>
      </c>
      <c r="AT163" s="151" t="s">
        <v>160</v>
      </c>
      <c r="AU163" s="151" t="s">
        <v>82</v>
      </c>
      <c r="AY163" s="17" t="s">
        <v>157</v>
      </c>
      <c r="BE163" s="152">
        <f>IF(N163="základní",J163,0)</f>
        <v>0</v>
      </c>
      <c r="BF163" s="152">
        <f>IF(N163="snížená",J163,0)</f>
        <v>0</v>
      </c>
      <c r="BG163" s="152">
        <f>IF(N163="zákl. přenesená",J163,0)</f>
        <v>0</v>
      </c>
      <c r="BH163" s="152">
        <f>IF(N163="sníž. přenesená",J163,0)</f>
        <v>0</v>
      </c>
      <c r="BI163" s="152">
        <f>IF(N163="nulová",J163,0)</f>
        <v>0</v>
      </c>
      <c r="BJ163" s="17" t="s">
        <v>80</v>
      </c>
      <c r="BK163" s="152">
        <f>ROUND(I163*H163,2)</f>
        <v>0</v>
      </c>
      <c r="BL163" s="17" t="s">
        <v>165</v>
      </c>
      <c r="BM163" s="151" t="s">
        <v>1603</v>
      </c>
    </row>
    <row r="164" spans="1:65" s="2" customFormat="1" ht="107.25" x14ac:dyDescent="0.2">
      <c r="A164" s="29"/>
      <c r="B164" s="30"/>
      <c r="C164" s="29"/>
      <c r="D164" s="153" t="s">
        <v>167</v>
      </c>
      <c r="E164" s="29"/>
      <c r="F164" s="154" t="s">
        <v>1195</v>
      </c>
      <c r="G164" s="29"/>
      <c r="H164" s="29"/>
      <c r="I164" s="29"/>
      <c r="J164" s="29"/>
      <c r="K164" s="29"/>
      <c r="L164" s="30"/>
      <c r="M164" s="155"/>
      <c r="N164" s="156"/>
      <c r="O164" s="55"/>
      <c r="P164" s="55"/>
      <c r="Q164" s="55"/>
      <c r="R164" s="55"/>
      <c r="S164" s="55"/>
      <c r="T164" s="56"/>
      <c r="U164" s="29"/>
      <c r="V164" s="29"/>
      <c r="W164" s="29"/>
      <c r="X164" s="29"/>
      <c r="Y164" s="29"/>
      <c r="Z164" s="29"/>
      <c r="AA164" s="29"/>
      <c r="AB164" s="29"/>
      <c r="AC164" s="29"/>
      <c r="AD164" s="29"/>
      <c r="AE164" s="29"/>
      <c r="AT164" s="17" t="s">
        <v>167</v>
      </c>
      <c r="AU164" s="17" t="s">
        <v>82</v>
      </c>
    </row>
    <row r="165" spans="1:65" s="2" customFormat="1" ht="16.5" customHeight="1" x14ac:dyDescent="0.2">
      <c r="A165" s="29"/>
      <c r="B165" s="140"/>
      <c r="C165" s="141" t="s">
        <v>251</v>
      </c>
      <c r="D165" s="141" t="s">
        <v>160</v>
      </c>
      <c r="E165" s="142" t="s">
        <v>1197</v>
      </c>
      <c r="F165" s="143" t="s">
        <v>1198</v>
      </c>
      <c r="G165" s="144" t="s">
        <v>195</v>
      </c>
      <c r="H165" s="145">
        <v>38.200000000000003</v>
      </c>
      <c r="I165" s="146"/>
      <c r="J165" s="146">
        <f>ROUND(I165*H165,2)</f>
        <v>0</v>
      </c>
      <c r="K165" s="143" t="s">
        <v>164</v>
      </c>
      <c r="L165" s="30"/>
      <c r="M165" s="147" t="s">
        <v>1</v>
      </c>
      <c r="N165" s="148" t="s">
        <v>37</v>
      </c>
      <c r="O165" s="149">
        <v>0.39700000000000002</v>
      </c>
      <c r="P165" s="149">
        <f>O165*H165</f>
        <v>15.165400000000002</v>
      </c>
      <c r="Q165" s="149">
        <v>1.4400000000000001E-3</v>
      </c>
      <c r="R165" s="149">
        <f>Q165*H165</f>
        <v>5.5008000000000008E-2</v>
      </c>
      <c r="S165" s="149">
        <v>0</v>
      </c>
      <c r="T165" s="150">
        <f>S165*H165</f>
        <v>0</v>
      </c>
      <c r="U165" s="29"/>
      <c r="V165" s="29"/>
      <c r="W165" s="29"/>
      <c r="X165" s="29"/>
      <c r="Y165" s="29"/>
      <c r="Z165" s="29"/>
      <c r="AA165" s="29"/>
      <c r="AB165" s="29"/>
      <c r="AC165" s="29"/>
      <c r="AD165" s="29"/>
      <c r="AE165" s="29"/>
      <c r="AR165" s="151" t="s">
        <v>165</v>
      </c>
      <c r="AT165" s="151" t="s">
        <v>160</v>
      </c>
      <c r="AU165" s="151" t="s">
        <v>82</v>
      </c>
      <c r="AY165" s="17" t="s">
        <v>157</v>
      </c>
      <c r="BE165" s="152">
        <f>IF(N165="základní",J165,0)</f>
        <v>0</v>
      </c>
      <c r="BF165" s="152">
        <f>IF(N165="snížená",J165,0)</f>
        <v>0</v>
      </c>
      <c r="BG165" s="152">
        <f>IF(N165="zákl. přenesená",J165,0)</f>
        <v>0</v>
      </c>
      <c r="BH165" s="152">
        <f>IF(N165="sníž. přenesená",J165,0)</f>
        <v>0</v>
      </c>
      <c r="BI165" s="152">
        <f>IF(N165="nulová",J165,0)</f>
        <v>0</v>
      </c>
      <c r="BJ165" s="17" t="s">
        <v>80</v>
      </c>
      <c r="BK165" s="152">
        <f>ROUND(I165*H165,2)</f>
        <v>0</v>
      </c>
      <c r="BL165" s="17" t="s">
        <v>165</v>
      </c>
      <c r="BM165" s="151" t="s">
        <v>1604</v>
      </c>
    </row>
    <row r="166" spans="1:65" s="2" customFormat="1" ht="117" x14ac:dyDescent="0.2">
      <c r="A166" s="29"/>
      <c r="B166" s="30"/>
      <c r="C166" s="29"/>
      <c r="D166" s="153" t="s">
        <v>167</v>
      </c>
      <c r="E166" s="29"/>
      <c r="F166" s="154" t="s">
        <v>1200</v>
      </c>
      <c r="G166" s="29"/>
      <c r="H166" s="29"/>
      <c r="I166" s="29"/>
      <c r="J166" s="29"/>
      <c r="K166" s="29"/>
      <c r="L166" s="30"/>
      <c r="M166" s="155"/>
      <c r="N166" s="156"/>
      <c r="O166" s="55"/>
      <c r="P166" s="55"/>
      <c r="Q166" s="55"/>
      <c r="R166" s="55"/>
      <c r="S166" s="55"/>
      <c r="T166" s="56"/>
      <c r="U166" s="29"/>
      <c r="V166" s="29"/>
      <c r="W166" s="29"/>
      <c r="X166" s="29"/>
      <c r="Y166" s="29"/>
      <c r="Z166" s="29"/>
      <c r="AA166" s="29"/>
      <c r="AB166" s="29"/>
      <c r="AC166" s="29"/>
      <c r="AD166" s="29"/>
      <c r="AE166" s="29"/>
      <c r="AT166" s="17" t="s">
        <v>167</v>
      </c>
      <c r="AU166" s="17" t="s">
        <v>82</v>
      </c>
    </row>
    <row r="167" spans="1:65" s="2" customFormat="1" ht="24" x14ac:dyDescent="0.2">
      <c r="A167" s="29"/>
      <c r="B167" s="140"/>
      <c r="C167" s="141" t="s">
        <v>8</v>
      </c>
      <c r="D167" s="141" t="s">
        <v>160</v>
      </c>
      <c r="E167" s="142" t="s">
        <v>1202</v>
      </c>
      <c r="F167" s="143" t="s">
        <v>1203</v>
      </c>
      <c r="G167" s="144" t="s">
        <v>195</v>
      </c>
      <c r="H167" s="145">
        <v>38.200000000000003</v>
      </c>
      <c r="I167" s="146"/>
      <c r="J167" s="146">
        <f>ROUND(I167*H167,2)</f>
        <v>0</v>
      </c>
      <c r="K167" s="143" t="s">
        <v>164</v>
      </c>
      <c r="L167" s="30"/>
      <c r="M167" s="147" t="s">
        <v>1</v>
      </c>
      <c r="N167" s="148" t="s">
        <v>37</v>
      </c>
      <c r="O167" s="149">
        <v>0.14399999999999999</v>
      </c>
      <c r="P167" s="149">
        <f>O167*H167</f>
        <v>5.5007999999999999</v>
      </c>
      <c r="Q167" s="149">
        <v>4.0000000000000003E-5</v>
      </c>
      <c r="R167" s="149">
        <f>Q167*H167</f>
        <v>1.5280000000000003E-3</v>
      </c>
      <c r="S167" s="149">
        <v>0</v>
      </c>
      <c r="T167" s="150">
        <f>S167*H167</f>
        <v>0</v>
      </c>
      <c r="U167" s="29"/>
      <c r="V167" s="29"/>
      <c r="W167" s="29"/>
      <c r="X167" s="29"/>
      <c r="Y167" s="29"/>
      <c r="Z167" s="29"/>
      <c r="AA167" s="29"/>
      <c r="AB167" s="29"/>
      <c r="AC167" s="29"/>
      <c r="AD167" s="29"/>
      <c r="AE167" s="29"/>
      <c r="AR167" s="151" t="s">
        <v>165</v>
      </c>
      <c r="AT167" s="151" t="s">
        <v>160</v>
      </c>
      <c r="AU167" s="151" t="s">
        <v>82</v>
      </c>
      <c r="AY167" s="17" t="s">
        <v>157</v>
      </c>
      <c r="BE167" s="152">
        <f>IF(N167="základní",J167,0)</f>
        <v>0</v>
      </c>
      <c r="BF167" s="152">
        <f>IF(N167="snížená",J167,0)</f>
        <v>0</v>
      </c>
      <c r="BG167" s="152">
        <f>IF(N167="zákl. přenesená",J167,0)</f>
        <v>0</v>
      </c>
      <c r="BH167" s="152">
        <f>IF(N167="sníž. přenesená",J167,0)</f>
        <v>0</v>
      </c>
      <c r="BI167" s="152">
        <f>IF(N167="nulová",J167,0)</f>
        <v>0</v>
      </c>
      <c r="BJ167" s="17" t="s">
        <v>80</v>
      </c>
      <c r="BK167" s="152">
        <f>ROUND(I167*H167,2)</f>
        <v>0</v>
      </c>
      <c r="BL167" s="17" t="s">
        <v>165</v>
      </c>
      <c r="BM167" s="151" t="s">
        <v>1605</v>
      </c>
    </row>
    <row r="168" spans="1:65" s="2" customFormat="1" ht="117" x14ac:dyDescent="0.2">
      <c r="A168" s="29"/>
      <c r="B168" s="30"/>
      <c r="C168" s="29"/>
      <c r="D168" s="153" t="s">
        <v>167</v>
      </c>
      <c r="E168" s="29"/>
      <c r="F168" s="154" t="s">
        <v>1200</v>
      </c>
      <c r="G168" s="29"/>
      <c r="H168" s="29"/>
      <c r="I168" s="29"/>
      <c r="J168" s="29"/>
      <c r="K168" s="29"/>
      <c r="L168" s="30"/>
      <c r="M168" s="155"/>
      <c r="N168" s="156"/>
      <c r="O168" s="55"/>
      <c r="P168" s="55"/>
      <c r="Q168" s="55"/>
      <c r="R168" s="55"/>
      <c r="S168" s="55"/>
      <c r="T168" s="56"/>
      <c r="U168" s="29"/>
      <c r="V168" s="29"/>
      <c r="W168" s="29"/>
      <c r="X168" s="29"/>
      <c r="Y168" s="29"/>
      <c r="Z168" s="29"/>
      <c r="AA168" s="29"/>
      <c r="AB168" s="29"/>
      <c r="AC168" s="29"/>
      <c r="AD168" s="29"/>
      <c r="AE168" s="29"/>
      <c r="AT168" s="17" t="s">
        <v>167</v>
      </c>
      <c r="AU168" s="17" t="s">
        <v>82</v>
      </c>
    </row>
    <row r="169" spans="1:65" s="2" customFormat="1" ht="24" x14ac:dyDescent="0.2">
      <c r="A169" s="29"/>
      <c r="B169" s="140"/>
      <c r="C169" s="141" t="s">
        <v>262</v>
      </c>
      <c r="D169" s="141" t="s">
        <v>160</v>
      </c>
      <c r="E169" s="142" t="s">
        <v>1205</v>
      </c>
      <c r="F169" s="143" t="s">
        <v>1206</v>
      </c>
      <c r="G169" s="144" t="s">
        <v>186</v>
      </c>
      <c r="H169" s="145">
        <v>0.82</v>
      </c>
      <c r="I169" s="146"/>
      <c r="J169" s="146">
        <f>ROUND(I169*H169,2)</f>
        <v>0</v>
      </c>
      <c r="K169" s="143" t="s">
        <v>164</v>
      </c>
      <c r="L169" s="30"/>
      <c r="M169" s="147" t="s">
        <v>1</v>
      </c>
      <c r="N169" s="148" t="s">
        <v>37</v>
      </c>
      <c r="O169" s="149">
        <v>13.507999999999999</v>
      </c>
      <c r="P169" s="149">
        <f>O169*H169</f>
        <v>11.076559999999999</v>
      </c>
      <c r="Q169" s="149">
        <v>1.0597399999999999</v>
      </c>
      <c r="R169" s="149">
        <f>Q169*H169</f>
        <v>0.86898679999999984</v>
      </c>
      <c r="S169" s="149">
        <v>0</v>
      </c>
      <c r="T169" s="150">
        <f>S169*H169</f>
        <v>0</v>
      </c>
      <c r="U169" s="29"/>
      <c r="V169" s="29"/>
      <c r="W169" s="29"/>
      <c r="X169" s="29"/>
      <c r="Y169" s="29"/>
      <c r="Z169" s="29"/>
      <c r="AA169" s="29"/>
      <c r="AB169" s="29"/>
      <c r="AC169" s="29"/>
      <c r="AD169" s="29"/>
      <c r="AE169" s="29"/>
      <c r="AR169" s="151" t="s">
        <v>165</v>
      </c>
      <c r="AT169" s="151" t="s">
        <v>160</v>
      </c>
      <c r="AU169" s="151" t="s">
        <v>82</v>
      </c>
      <c r="AY169" s="17" t="s">
        <v>157</v>
      </c>
      <c r="BE169" s="152">
        <f>IF(N169="základní",J169,0)</f>
        <v>0</v>
      </c>
      <c r="BF169" s="152">
        <f>IF(N169="snížená",J169,0)</f>
        <v>0</v>
      </c>
      <c r="BG169" s="152">
        <f>IF(N169="zákl. přenesená",J169,0)</f>
        <v>0</v>
      </c>
      <c r="BH169" s="152">
        <f>IF(N169="sníž. přenesená",J169,0)</f>
        <v>0</v>
      </c>
      <c r="BI169" s="152">
        <f>IF(N169="nulová",J169,0)</f>
        <v>0</v>
      </c>
      <c r="BJ169" s="17" t="s">
        <v>80</v>
      </c>
      <c r="BK169" s="152">
        <f>ROUND(I169*H169,2)</f>
        <v>0</v>
      </c>
      <c r="BL169" s="17" t="s">
        <v>165</v>
      </c>
      <c r="BM169" s="151" t="s">
        <v>1606</v>
      </c>
    </row>
    <row r="170" spans="1:65" s="2" customFormat="1" ht="87.75" x14ac:dyDescent="0.2">
      <c r="A170" s="29"/>
      <c r="B170" s="30"/>
      <c r="C170" s="29"/>
      <c r="D170" s="153" t="s">
        <v>167</v>
      </c>
      <c r="E170" s="29"/>
      <c r="F170" s="154" t="s">
        <v>1208</v>
      </c>
      <c r="G170" s="29"/>
      <c r="H170" s="29"/>
      <c r="I170" s="29"/>
      <c r="J170" s="29"/>
      <c r="K170" s="29"/>
      <c r="L170" s="30"/>
      <c r="M170" s="155"/>
      <c r="N170" s="156"/>
      <c r="O170" s="55"/>
      <c r="P170" s="55"/>
      <c r="Q170" s="55"/>
      <c r="R170" s="55"/>
      <c r="S170" s="55"/>
      <c r="T170" s="56"/>
      <c r="U170" s="29"/>
      <c r="V170" s="29"/>
      <c r="W170" s="29"/>
      <c r="X170" s="29"/>
      <c r="Y170" s="29"/>
      <c r="Z170" s="29"/>
      <c r="AA170" s="29"/>
      <c r="AB170" s="29"/>
      <c r="AC170" s="29"/>
      <c r="AD170" s="29"/>
      <c r="AE170" s="29"/>
      <c r="AT170" s="17" t="s">
        <v>167</v>
      </c>
      <c r="AU170" s="17" t="s">
        <v>82</v>
      </c>
    </row>
    <row r="171" spans="1:65" s="12" customFormat="1" ht="22.9" customHeight="1" x14ac:dyDescent="0.2">
      <c r="B171" s="128"/>
      <c r="D171" s="129" t="s">
        <v>71</v>
      </c>
      <c r="E171" s="138" t="s">
        <v>182</v>
      </c>
      <c r="F171" s="138" t="s">
        <v>1013</v>
      </c>
      <c r="J171" s="139">
        <f>BK171</f>
        <v>0</v>
      </c>
      <c r="L171" s="128"/>
      <c r="M171" s="132"/>
      <c r="N171" s="133"/>
      <c r="O171" s="133"/>
      <c r="P171" s="134">
        <f>SUM(P172:P188)</f>
        <v>68.851702000000003</v>
      </c>
      <c r="Q171" s="133"/>
      <c r="R171" s="134">
        <f>SUM(R172:R188)</f>
        <v>14.6420551</v>
      </c>
      <c r="S171" s="133"/>
      <c r="T171" s="135">
        <f>SUM(T172:T188)</f>
        <v>0</v>
      </c>
      <c r="AR171" s="129" t="s">
        <v>80</v>
      </c>
      <c r="AT171" s="136" t="s">
        <v>71</v>
      </c>
      <c r="AU171" s="136" t="s">
        <v>80</v>
      </c>
      <c r="AY171" s="129" t="s">
        <v>157</v>
      </c>
      <c r="BK171" s="137">
        <f>SUM(BK172:BK188)</f>
        <v>0</v>
      </c>
    </row>
    <row r="172" spans="1:65" s="2" customFormat="1" ht="33" customHeight="1" x14ac:dyDescent="0.2">
      <c r="A172" s="29"/>
      <c r="B172" s="140"/>
      <c r="C172" s="141" t="s">
        <v>267</v>
      </c>
      <c r="D172" s="141" t="s">
        <v>160</v>
      </c>
      <c r="E172" s="142" t="s">
        <v>1607</v>
      </c>
      <c r="F172" s="143" t="s">
        <v>1608</v>
      </c>
      <c r="G172" s="144" t="s">
        <v>163</v>
      </c>
      <c r="H172" s="145">
        <v>2.1739999999999999</v>
      </c>
      <c r="I172" s="146"/>
      <c r="J172" s="146">
        <f>ROUND(I172*H172,2)</f>
        <v>0</v>
      </c>
      <c r="K172" s="143" t="s">
        <v>164</v>
      </c>
      <c r="L172" s="30"/>
      <c r="M172" s="147" t="s">
        <v>1</v>
      </c>
      <c r="N172" s="148" t="s">
        <v>37</v>
      </c>
      <c r="O172" s="149">
        <v>1.97</v>
      </c>
      <c r="P172" s="149">
        <f>O172*H172</f>
        <v>4.2827799999999998</v>
      </c>
      <c r="Q172" s="149">
        <v>8.0149999999999999E-2</v>
      </c>
      <c r="R172" s="149">
        <f>Q172*H172</f>
        <v>0.17424609999999999</v>
      </c>
      <c r="S172" s="149">
        <v>0</v>
      </c>
      <c r="T172" s="150">
        <f>S172*H172</f>
        <v>0</v>
      </c>
      <c r="U172" s="29"/>
      <c r="V172" s="29"/>
      <c r="W172" s="29"/>
      <c r="X172" s="29"/>
      <c r="Y172" s="29"/>
      <c r="Z172" s="29"/>
      <c r="AA172" s="29"/>
      <c r="AB172" s="29"/>
      <c r="AC172" s="29"/>
      <c r="AD172" s="29"/>
      <c r="AE172" s="29"/>
      <c r="AR172" s="151" t="s">
        <v>165</v>
      </c>
      <c r="AT172" s="151" t="s">
        <v>160</v>
      </c>
      <c r="AU172" s="151" t="s">
        <v>82</v>
      </c>
      <c r="AY172" s="17" t="s">
        <v>157</v>
      </c>
      <c r="BE172" s="152">
        <f>IF(N172="základní",J172,0)</f>
        <v>0</v>
      </c>
      <c r="BF172" s="152">
        <f>IF(N172="snížená",J172,0)</f>
        <v>0</v>
      </c>
      <c r="BG172" s="152">
        <f>IF(N172="zákl. přenesená",J172,0)</f>
        <v>0</v>
      </c>
      <c r="BH172" s="152">
        <f>IF(N172="sníž. přenesená",J172,0)</f>
        <v>0</v>
      </c>
      <c r="BI172" s="152">
        <f>IF(N172="nulová",J172,0)</f>
        <v>0</v>
      </c>
      <c r="BJ172" s="17" t="s">
        <v>80</v>
      </c>
      <c r="BK172" s="152">
        <f>ROUND(I172*H172,2)</f>
        <v>0</v>
      </c>
      <c r="BL172" s="17" t="s">
        <v>165</v>
      </c>
      <c r="BM172" s="151" t="s">
        <v>1609</v>
      </c>
    </row>
    <row r="173" spans="1:65" s="2" customFormat="1" ht="185.25" x14ac:dyDescent="0.2">
      <c r="A173" s="29"/>
      <c r="B173" s="30"/>
      <c r="C173" s="29"/>
      <c r="D173" s="153" t="s">
        <v>167</v>
      </c>
      <c r="E173" s="29"/>
      <c r="F173" s="154" t="s">
        <v>1610</v>
      </c>
      <c r="G173" s="29"/>
      <c r="H173" s="29"/>
      <c r="I173" s="29"/>
      <c r="J173" s="29"/>
      <c r="K173" s="29"/>
      <c r="L173" s="30"/>
      <c r="M173" s="155"/>
      <c r="N173" s="156"/>
      <c r="O173" s="55"/>
      <c r="P173" s="55"/>
      <c r="Q173" s="55"/>
      <c r="R173" s="55"/>
      <c r="S173" s="55"/>
      <c r="T173" s="56"/>
      <c r="U173" s="29"/>
      <c r="V173" s="29"/>
      <c r="W173" s="29"/>
      <c r="X173" s="29"/>
      <c r="Y173" s="29"/>
      <c r="Z173" s="29"/>
      <c r="AA173" s="29"/>
      <c r="AB173" s="29"/>
      <c r="AC173" s="29"/>
      <c r="AD173" s="29"/>
      <c r="AE173" s="29"/>
      <c r="AT173" s="17" t="s">
        <v>167</v>
      </c>
      <c r="AU173" s="17" t="s">
        <v>82</v>
      </c>
    </row>
    <row r="174" spans="1:65" s="14" customFormat="1" ht="22.5" x14ac:dyDescent="0.2">
      <c r="B174" s="163"/>
      <c r="D174" s="153" t="s">
        <v>169</v>
      </c>
      <c r="E174" s="164" t="s">
        <v>1</v>
      </c>
      <c r="F174" s="165" t="s">
        <v>1611</v>
      </c>
      <c r="H174" s="166">
        <v>2.1739999999999999</v>
      </c>
      <c r="L174" s="163"/>
      <c r="M174" s="167"/>
      <c r="N174" s="168"/>
      <c r="O174" s="168"/>
      <c r="P174" s="168"/>
      <c r="Q174" s="168"/>
      <c r="R174" s="168"/>
      <c r="S174" s="168"/>
      <c r="T174" s="169"/>
      <c r="AT174" s="164" t="s">
        <v>169</v>
      </c>
      <c r="AU174" s="164" t="s">
        <v>82</v>
      </c>
      <c r="AV174" s="14" t="s">
        <v>82</v>
      </c>
      <c r="AW174" s="14" t="s">
        <v>171</v>
      </c>
      <c r="AX174" s="14" t="s">
        <v>80</v>
      </c>
      <c r="AY174" s="164" t="s">
        <v>157</v>
      </c>
    </row>
    <row r="175" spans="1:65" s="2" customFormat="1" ht="24" x14ac:dyDescent="0.2">
      <c r="A175" s="29"/>
      <c r="B175" s="140"/>
      <c r="C175" s="141" t="s">
        <v>272</v>
      </c>
      <c r="D175" s="141" t="s">
        <v>160</v>
      </c>
      <c r="E175" s="142" t="s">
        <v>1210</v>
      </c>
      <c r="F175" s="143" t="s">
        <v>1211</v>
      </c>
      <c r="G175" s="144" t="s">
        <v>163</v>
      </c>
      <c r="H175" s="145">
        <v>4.2560000000000002</v>
      </c>
      <c r="I175" s="146"/>
      <c r="J175" s="146">
        <f>ROUND(I175*H175,2)</f>
        <v>0</v>
      </c>
      <c r="K175" s="143" t="s">
        <v>164</v>
      </c>
      <c r="L175" s="30"/>
      <c r="M175" s="147" t="s">
        <v>1</v>
      </c>
      <c r="N175" s="148" t="s">
        <v>37</v>
      </c>
      <c r="O175" s="149">
        <v>0.81200000000000006</v>
      </c>
      <c r="P175" s="149">
        <f>O175*H175</f>
        <v>3.4558720000000003</v>
      </c>
      <c r="Q175" s="149">
        <v>0</v>
      </c>
      <c r="R175" s="149">
        <f>Q175*H175</f>
        <v>0</v>
      </c>
      <c r="S175" s="149">
        <v>0</v>
      </c>
      <c r="T175" s="150">
        <f>S175*H175</f>
        <v>0</v>
      </c>
      <c r="U175" s="29"/>
      <c r="V175" s="29"/>
      <c r="W175" s="29"/>
      <c r="X175" s="29"/>
      <c r="Y175" s="29"/>
      <c r="Z175" s="29"/>
      <c r="AA175" s="29"/>
      <c r="AB175" s="29"/>
      <c r="AC175" s="29"/>
      <c r="AD175" s="29"/>
      <c r="AE175" s="29"/>
      <c r="AR175" s="151" t="s">
        <v>165</v>
      </c>
      <c r="AT175" s="151" t="s">
        <v>160</v>
      </c>
      <c r="AU175" s="151" t="s">
        <v>82</v>
      </c>
      <c r="AY175" s="17" t="s">
        <v>157</v>
      </c>
      <c r="BE175" s="152">
        <f>IF(N175="základní",J175,0)</f>
        <v>0</v>
      </c>
      <c r="BF175" s="152">
        <f>IF(N175="snížená",J175,0)</f>
        <v>0</v>
      </c>
      <c r="BG175" s="152">
        <f>IF(N175="zákl. přenesená",J175,0)</f>
        <v>0</v>
      </c>
      <c r="BH175" s="152">
        <f>IF(N175="sníž. přenesená",J175,0)</f>
        <v>0</v>
      </c>
      <c r="BI175" s="152">
        <f>IF(N175="nulová",J175,0)</f>
        <v>0</v>
      </c>
      <c r="BJ175" s="17" t="s">
        <v>80</v>
      </c>
      <c r="BK175" s="152">
        <f>ROUND(I175*H175,2)</f>
        <v>0</v>
      </c>
      <c r="BL175" s="17" t="s">
        <v>165</v>
      </c>
      <c r="BM175" s="151" t="s">
        <v>1612</v>
      </c>
    </row>
    <row r="176" spans="1:65" s="2" customFormat="1" ht="195" x14ac:dyDescent="0.2">
      <c r="A176" s="29"/>
      <c r="B176" s="30"/>
      <c r="C176" s="29"/>
      <c r="D176" s="153" t="s">
        <v>167</v>
      </c>
      <c r="E176" s="29"/>
      <c r="F176" s="154" t="s">
        <v>1213</v>
      </c>
      <c r="G176" s="29"/>
      <c r="H176" s="29"/>
      <c r="I176" s="29"/>
      <c r="J176" s="29"/>
      <c r="K176" s="29"/>
      <c r="L176" s="30"/>
      <c r="M176" s="155"/>
      <c r="N176" s="156"/>
      <c r="O176" s="55"/>
      <c r="P176" s="55"/>
      <c r="Q176" s="55"/>
      <c r="R176" s="55"/>
      <c r="S176" s="55"/>
      <c r="T176" s="56"/>
      <c r="U176" s="29"/>
      <c r="V176" s="29"/>
      <c r="W176" s="29"/>
      <c r="X176" s="29"/>
      <c r="Y176" s="29"/>
      <c r="Z176" s="29"/>
      <c r="AA176" s="29"/>
      <c r="AB176" s="29"/>
      <c r="AC176" s="29"/>
      <c r="AD176" s="29"/>
      <c r="AE176" s="29"/>
      <c r="AT176" s="17" t="s">
        <v>167</v>
      </c>
      <c r="AU176" s="17" t="s">
        <v>82</v>
      </c>
    </row>
    <row r="177" spans="1:65" s="2" customFormat="1" ht="24" x14ac:dyDescent="0.2">
      <c r="A177" s="29"/>
      <c r="B177" s="140"/>
      <c r="C177" s="141" t="s">
        <v>290</v>
      </c>
      <c r="D177" s="141" t="s">
        <v>160</v>
      </c>
      <c r="E177" s="142" t="s">
        <v>1215</v>
      </c>
      <c r="F177" s="143" t="s">
        <v>1216</v>
      </c>
      <c r="G177" s="144" t="s">
        <v>195</v>
      </c>
      <c r="H177" s="145">
        <v>28.25</v>
      </c>
      <c r="I177" s="146"/>
      <c r="J177" s="146">
        <f>ROUND(I177*H177,2)</f>
        <v>0</v>
      </c>
      <c r="K177" s="143" t="s">
        <v>164</v>
      </c>
      <c r="L177" s="30"/>
      <c r="M177" s="147" t="s">
        <v>1</v>
      </c>
      <c r="N177" s="148" t="s">
        <v>37</v>
      </c>
      <c r="O177" s="149">
        <v>0.45400000000000001</v>
      </c>
      <c r="P177" s="149">
        <f>O177*H177</f>
        <v>12.8255</v>
      </c>
      <c r="Q177" s="149">
        <v>1.32E-3</v>
      </c>
      <c r="R177" s="149">
        <f>Q177*H177</f>
        <v>3.7289999999999997E-2</v>
      </c>
      <c r="S177" s="149">
        <v>0</v>
      </c>
      <c r="T177" s="150">
        <f>S177*H177</f>
        <v>0</v>
      </c>
      <c r="U177" s="29"/>
      <c r="V177" s="29"/>
      <c r="W177" s="29"/>
      <c r="X177" s="29"/>
      <c r="Y177" s="29"/>
      <c r="Z177" s="29"/>
      <c r="AA177" s="29"/>
      <c r="AB177" s="29"/>
      <c r="AC177" s="29"/>
      <c r="AD177" s="29"/>
      <c r="AE177" s="29"/>
      <c r="AR177" s="151" t="s">
        <v>165</v>
      </c>
      <c r="AT177" s="151" t="s">
        <v>160</v>
      </c>
      <c r="AU177" s="151" t="s">
        <v>82</v>
      </c>
      <c r="AY177" s="17" t="s">
        <v>157</v>
      </c>
      <c r="BE177" s="152">
        <f>IF(N177="základní",J177,0)</f>
        <v>0</v>
      </c>
      <c r="BF177" s="152">
        <f>IF(N177="snížená",J177,0)</f>
        <v>0</v>
      </c>
      <c r="BG177" s="152">
        <f>IF(N177="zákl. přenesená",J177,0)</f>
        <v>0</v>
      </c>
      <c r="BH177" s="152">
        <f>IF(N177="sníž. přenesená",J177,0)</f>
        <v>0</v>
      </c>
      <c r="BI177" s="152">
        <f>IF(N177="nulová",J177,0)</f>
        <v>0</v>
      </c>
      <c r="BJ177" s="17" t="s">
        <v>80</v>
      </c>
      <c r="BK177" s="152">
        <f>ROUND(I177*H177,2)</f>
        <v>0</v>
      </c>
      <c r="BL177" s="17" t="s">
        <v>165</v>
      </c>
      <c r="BM177" s="151" t="s">
        <v>1613</v>
      </c>
    </row>
    <row r="178" spans="1:65" s="2" customFormat="1" ht="263.25" x14ac:dyDescent="0.2">
      <c r="A178" s="29"/>
      <c r="B178" s="30"/>
      <c r="C178" s="29"/>
      <c r="D178" s="153" t="s">
        <v>167</v>
      </c>
      <c r="E178" s="29"/>
      <c r="F178" s="154" t="s">
        <v>1218</v>
      </c>
      <c r="G178" s="29"/>
      <c r="H178" s="29"/>
      <c r="I178" s="29"/>
      <c r="J178" s="29"/>
      <c r="K178" s="29"/>
      <c r="L178" s="30"/>
      <c r="M178" s="155"/>
      <c r="N178" s="156"/>
      <c r="O178" s="55"/>
      <c r="P178" s="55"/>
      <c r="Q178" s="55"/>
      <c r="R178" s="55"/>
      <c r="S178" s="55"/>
      <c r="T178" s="56"/>
      <c r="U178" s="29"/>
      <c r="V178" s="29"/>
      <c r="W178" s="29"/>
      <c r="X178" s="29"/>
      <c r="Y178" s="29"/>
      <c r="Z178" s="29"/>
      <c r="AA178" s="29"/>
      <c r="AB178" s="29"/>
      <c r="AC178" s="29"/>
      <c r="AD178" s="29"/>
      <c r="AE178" s="29"/>
      <c r="AT178" s="17" t="s">
        <v>167</v>
      </c>
      <c r="AU178" s="17" t="s">
        <v>82</v>
      </c>
    </row>
    <row r="179" spans="1:65" s="2" customFormat="1" ht="24" x14ac:dyDescent="0.2">
      <c r="A179" s="29"/>
      <c r="B179" s="140"/>
      <c r="C179" s="141" t="s">
        <v>300</v>
      </c>
      <c r="D179" s="141" t="s">
        <v>160</v>
      </c>
      <c r="E179" s="142" t="s">
        <v>1220</v>
      </c>
      <c r="F179" s="143" t="s">
        <v>1221</v>
      </c>
      <c r="G179" s="144" t="s">
        <v>195</v>
      </c>
      <c r="H179" s="145">
        <v>28.25</v>
      </c>
      <c r="I179" s="146"/>
      <c r="J179" s="146">
        <f>ROUND(I179*H179,2)</f>
        <v>0</v>
      </c>
      <c r="K179" s="143" t="s">
        <v>164</v>
      </c>
      <c r="L179" s="30"/>
      <c r="M179" s="147" t="s">
        <v>1</v>
      </c>
      <c r="N179" s="148" t="s">
        <v>37</v>
      </c>
      <c r="O179" s="149">
        <v>0.192</v>
      </c>
      <c r="P179" s="149">
        <f>O179*H179</f>
        <v>5.4240000000000004</v>
      </c>
      <c r="Q179" s="149">
        <v>4.0000000000000003E-5</v>
      </c>
      <c r="R179" s="149">
        <f>Q179*H179</f>
        <v>1.1300000000000001E-3</v>
      </c>
      <c r="S179" s="149">
        <v>0</v>
      </c>
      <c r="T179" s="150">
        <f>S179*H179</f>
        <v>0</v>
      </c>
      <c r="U179" s="29"/>
      <c r="V179" s="29"/>
      <c r="W179" s="29"/>
      <c r="X179" s="29"/>
      <c r="Y179" s="29"/>
      <c r="Z179" s="29"/>
      <c r="AA179" s="29"/>
      <c r="AB179" s="29"/>
      <c r="AC179" s="29"/>
      <c r="AD179" s="29"/>
      <c r="AE179" s="29"/>
      <c r="AR179" s="151" t="s">
        <v>165</v>
      </c>
      <c r="AT179" s="151" t="s">
        <v>160</v>
      </c>
      <c r="AU179" s="151" t="s">
        <v>82</v>
      </c>
      <c r="AY179" s="17" t="s">
        <v>157</v>
      </c>
      <c r="BE179" s="152">
        <f>IF(N179="základní",J179,0)</f>
        <v>0</v>
      </c>
      <c r="BF179" s="152">
        <f>IF(N179="snížená",J179,0)</f>
        <v>0</v>
      </c>
      <c r="BG179" s="152">
        <f>IF(N179="zákl. přenesená",J179,0)</f>
        <v>0</v>
      </c>
      <c r="BH179" s="152">
        <f>IF(N179="sníž. přenesená",J179,0)</f>
        <v>0</v>
      </c>
      <c r="BI179" s="152">
        <f>IF(N179="nulová",J179,0)</f>
        <v>0</v>
      </c>
      <c r="BJ179" s="17" t="s">
        <v>80</v>
      </c>
      <c r="BK179" s="152">
        <f>ROUND(I179*H179,2)</f>
        <v>0</v>
      </c>
      <c r="BL179" s="17" t="s">
        <v>165</v>
      </c>
      <c r="BM179" s="151" t="s">
        <v>1614</v>
      </c>
    </row>
    <row r="180" spans="1:65" s="2" customFormat="1" ht="263.25" x14ac:dyDescent="0.2">
      <c r="A180" s="29"/>
      <c r="B180" s="30"/>
      <c r="C180" s="29"/>
      <c r="D180" s="153" t="s">
        <v>167</v>
      </c>
      <c r="E180" s="29"/>
      <c r="F180" s="154" t="s">
        <v>1218</v>
      </c>
      <c r="G180" s="29"/>
      <c r="H180" s="29"/>
      <c r="I180" s="29"/>
      <c r="J180" s="29"/>
      <c r="K180" s="29"/>
      <c r="L180" s="30"/>
      <c r="M180" s="155"/>
      <c r="N180" s="156"/>
      <c r="O180" s="55"/>
      <c r="P180" s="55"/>
      <c r="Q180" s="55"/>
      <c r="R180" s="55"/>
      <c r="S180" s="55"/>
      <c r="T180" s="56"/>
      <c r="U180" s="29"/>
      <c r="V180" s="29"/>
      <c r="W180" s="29"/>
      <c r="X180" s="29"/>
      <c r="Y180" s="29"/>
      <c r="Z180" s="29"/>
      <c r="AA180" s="29"/>
      <c r="AB180" s="29"/>
      <c r="AC180" s="29"/>
      <c r="AD180" s="29"/>
      <c r="AE180" s="29"/>
      <c r="AT180" s="17" t="s">
        <v>167</v>
      </c>
      <c r="AU180" s="17" t="s">
        <v>82</v>
      </c>
    </row>
    <row r="181" spans="1:65" s="2" customFormat="1" ht="48" x14ac:dyDescent="0.2">
      <c r="A181" s="29"/>
      <c r="B181" s="140"/>
      <c r="C181" s="141" t="s">
        <v>7</v>
      </c>
      <c r="D181" s="141" t="s">
        <v>160</v>
      </c>
      <c r="E181" s="142" t="s">
        <v>1223</v>
      </c>
      <c r="F181" s="143" t="s">
        <v>1224</v>
      </c>
      <c r="G181" s="144" t="s">
        <v>186</v>
      </c>
      <c r="H181" s="145">
        <v>0.45</v>
      </c>
      <c r="I181" s="146"/>
      <c r="J181" s="146">
        <f>ROUND(I181*H181,2)</f>
        <v>0</v>
      </c>
      <c r="K181" s="143" t="s">
        <v>164</v>
      </c>
      <c r="L181" s="30"/>
      <c r="M181" s="147" t="s">
        <v>1</v>
      </c>
      <c r="N181" s="148" t="s">
        <v>37</v>
      </c>
      <c r="O181" s="149">
        <v>42.969000000000001</v>
      </c>
      <c r="P181" s="149">
        <f>O181*H181</f>
        <v>19.33605</v>
      </c>
      <c r="Q181" s="149">
        <v>1.07637</v>
      </c>
      <c r="R181" s="149">
        <f>Q181*H181</f>
        <v>0.48436650000000003</v>
      </c>
      <c r="S181" s="149">
        <v>0</v>
      </c>
      <c r="T181" s="150">
        <f>S181*H181</f>
        <v>0</v>
      </c>
      <c r="U181" s="29"/>
      <c r="V181" s="29"/>
      <c r="W181" s="29"/>
      <c r="X181" s="29"/>
      <c r="Y181" s="29"/>
      <c r="Z181" s="29"/>
      <c r="AA181" s="29"/>
      <c r="AB181" s="29"/>
      <c r="AC181" s="29"/>
      <c r="AD181" s="29"/>
      <c r="AE181" s="29"/>
      <c r="AR181" s="151" t="s">
        <v>165</v>
      </c>
      <c r="AT181" s="151" t="s">
        <v>160</v>
      </c>
      <c r="AU181" s="151" t="s">
        <v>82</v>
      </c>
      <c r="AY181" s="17" t="s">
        <v>157</v>
      </c>
      <c r="BE181" s="152">
        <f>IF(N181="základní",J181,0)</f>
        <v>0</v>
      </c>
      <c r="BF181" s="152">
        <f>IF(N181="snížená",J181,0)</f>
        <v>0</v>
      </c>
      <c r="BG181" s="152">
        <f>IF(N181="zákl. přenesená",J181,0)</f>
        <v>0</v>
      </c>
      <c r="BH181" s="152">
        <f>IF(N181="sníž. přenesená",J181,0)</f>
        <v>0</v>
      </c>
      <c r="BI181" s="152">
        <f>IF(N181="nulová",J181,0)</f>
        <v>0</v>
      </c>
      <c r="BJ181" s="17" t="s">
        <v>80</v>
      </c>
      <c r="BK181" s="152">
        <f>ROUND(I181*H181,2)</f>
        <v>0</v>
      </c>
      <c r="BL181" s="17" t="s">
        <v>165</v>
      </c>
      <c r="BM181" s="151" t="s">
        <v>1615</v>
      </c>
    </row>
    <row r="182" spans="1:65" s="2" customFormat="1" ht="117" x14ac:dyDescent="0.2">
      <c r="A182" s="29"/>
      <c r="B182" s="30"/>
      <c r="C182" s="29"/>
      <c r="D182" s="153" t="s">
        <v>167</v>
      </c>
      <c r="E182" s="29"/>
      <c r="F182" s="154" t="s">
        <v>1226</v>
      </c>
      <c r="G182" s="29"/>
      <c r="H182" s="29"/>
      <c r="I182" s="29"/>
      <c r="J182" s="29"/>
      <c r="K182" s="29"/>
      <c r="L182" s="30"/>
      <c r="M182" s="155"/>
      <c r="N182" s="156"/>
      <c r="O182" s="55"/>
      <c r="P182" s="55"/>
      <c r="Q182" s="55"/>
      <c r="R182" s="55"/>
      <c r="S182" s="55"/>
      <c r="T182" s="56"/>
      <c r="U182" s="29"/>
      <c r="V182" s="29"/>
      <c r="W182" s="29"/>
      <c r="X182" s="29"/>
      <c r="Y182" s="29"/>
      <c r="Z182" s="29"/>
      <c r="AA182" s="29"/>
      <c r="AB182" s="29"/>
      <c r="AC182" s="29"/>
      <c r="AD182" s="29"/>
      <c r="AE182" s="29"/>
      <c r="AT182" s="17" t="s">
        <v>167</v>
      </c>
      <c r="AU182" s="17" t="s">
        <v>82</v>
      </c>
    </row>
    <row r="183" spans="1:65" s="2" customFormat="1" ht="44.25" customHeight="1" x14ac:dyDescent="0.2">
      <c r="A183" s="29"/>
      <c r="B183" s="140"/>
      <c r="C183" s="141" t="s">
        <v>309</v>
      </c>
      <c r="D183" s="141" t="s">
        <v>160</v>
      </c>
      <c r="E183" s="142" t="s">
        <v>1228</v>
      </c>
      <c r="F183" s="143" t="s">
        <v>1229</v>
      </c>
      <c r="G183" s="144" t="s">
        <v>186</v>
      </c>
      <c r="H183" s="145">
        <v>0.25</v>
      </c>
      <c r="I183" s="146"/>
      <c r="J183" s="146">
        <f>ROUND(I183*H183,2)</f>
        <v>0</v>
      </c>
      <c r="K183" s="143" t="s">
        <v>164</v>
      </c>
      <c r="L183" s="30"/>
      <c r="M183" s="147" t="s">
        <v>1</v>
      </c>
      <c r="N183" s="148" t="s">
        <v>37</v>
      </c>
      <c r="O183" s="149">
        <v>14.91</v>
      </c>
      <c r="P183" s="149">
        <f>O183*H183</f>
        <v>3.7275</v>
      </c>
      <c r="Q183" s="149">
        <v>1.0597300000000001</v>
      </c>
      <c r="R183" s="149">
        <f>Q183*H183</f>
        <v>0.26493250000000002</v>
      </c>
      <c r="S183" s="149">
        <v>0</v>
      </c>
      <c r="T183" s="150">
        <f>S183*H183</f>
        <v>0</v>
      </c>
      <c r="U183" s="29"/>
      <c r="V183" s="29"/>
      <c r="W183" s="29"/>
      <c r="X183" s="29"/>
      <c r="Y183" s="29"/>
      <c r="Z183" s="29"/>
      <c r="AA183" s="29"/>
      <c r="AB183" s="29"/>
      <c r="AC183" s="29"/>
      <c r="AD183" s="29"/>
      <c r="AE183" s="29"/>
      <c r="AR183" s="151" t="s">
        <v>165</v>
      </c>
      <c r="AT183" s="151" t="s">
        <v>160</v>
      </c>
      <c r="AU183" s="151" t="s">
        <v>82</v>
      </c>
      <c r="AY183" s="17" t="s">
        <v>157</v>
      </c>
      <c r="BE183" s="152">
        <f>IF(N183="základní",J183,0)</f>
        <v>0</v>
      </c>
      <c r="BF183" s="152">
        <f>IF(N183="snížená",J183,0)</f>
        <v>0</v>
      </c>
      <c r="BG183" s="152">
        <f>IF(N183="zákl. přenesená",J183,0)</f>
        <v>0</v>
      </c>
      <c r="BH183" s="152">
        <f>IF(N183="sníž. přenesená",J183,0)</f>
        <v>0</v>
      </c>
      <c r="BI183" s="152">
        <f>IF(N183="nulová",J183,0)</f>
        <v>0</v>
      </c>
      <c r="BJ183" s="17" t="s">
        <v>80</v>
      </c>
      <c r="BK183" s="152">
        <f>ROUND(I183*H183,2)</f>
        <v>0</v>
      </c>
      <c r="BL183" s="17" t="s">
        <v>165</v>
      </c>
      <c r="BM183" s="151" t="s">
        <v>1616</v>
      </c>
    </row>
    <row r="184" spans="1:65" s="2" customFormat="1" ht="117" x14ac:dyDescent="0.2">
      <c r="A184" s="29"/>
      <c r="B184" s="30"/>
      <c r="C184" s="29"/>
      <c r="D184" s="153" t="s">
        <v>167</v>
      </c>
      <c r="E184" s="29"/>
      <c r="F184" s="154" t="s">
        <v>1226</v>
      </c>
      <c r="G184" s="29"/>
      <c r="H184" s="29"/>
      <c r="I184" s="29"/>
      <c r="J184" s="29"/>
      <c r="K184" s="29"/>
      <c r="L184" s="30"/>
      <c r="M184" s="155"/>
      <c r="N184" s="156"/>
      <c r="O184" s="55"/>
      <c r="P184" s="55"/>
      <c r="Q184" s="55"/>
      <c r="R184" s="55"/>
      <c r="S184" s="55"/>
      <c r="T184" s="56"/>
      <c r="U184" s="29"/>
      <c r="V184" s="29"/>
      <c r="W184" s="29"/>
      <c r="X184" s="29"/>
      <c r="Y184" s="29"/>
      <c r="Z184" s="29"/>
      <c r="AA184" s="29"/>
      <c r="AB184" s="29"/>
      <c r="AC184" s="29"/>
      <c r="AD184" s="29"/>
      <c r="AE184" s="29"/>
      <c r="AT184" s="17" t="s">
        <v>167</v>
      </c>
      <c r="AU184" s="17" t="s">
        <v>82</v>
      </c>
    </row>
    <row r="185" spans="1:65" s="2" customFormat="1" ht="24" x14ac:dyDescent="0.2">
      <c r="A185" s="29"/>
      <c r="B185" s="140"/>
      <c r="C185" s="141" t="s">
        <v>317</v>
      </c>
      <c r="D185" s="141" t="s">
        <v>160</v>
      </c>
      <c r="E185" s="142" t="s">
        <v>1232</v>
      </c>
      <c r="F185" s="143" t="s">
        <v>1233</v>
      </c>
      <c r="G185" s="144" t="s">
        <v>236</v>
      </c>
      <c r="H185" s="145">
        <v>9</v>
      </c>
      <c r="I185" s="146"/>
      <c r="J185" s="146">
        <f>ROUND(I185*H185,2)</f>
        <v>0</v>
      </c>
      <c r="K185" s="143" t="s">
        <v>164</v>
      </c>
      <c r="L185" s="30"/>
      <c r="M185" s="147" t="s">
        <v>1</v>
      </c>
      <c r="N185" s="148" t="s">
        <v>37</v>
      </c>
      <c r="O185" s="149">
        <v>2.2000000000000002</v>
      </c>
      <c r="P185" s="149">
        <f>O185*H185</f>
        <v>19.8</v>
      </c>
      <c r="Q185" s="149">
        <v>0.14401</v>
      </c>
      <c r="R185" s="149">
        <f>Q185*H185</f>
        <v>1.29609</v>
      </c>
      <c r="S185" s="149">
        <v>0</v>
      </c>
      <c r="T185" s="150">
        <f>S185*H185</f>
        <v>0</v>
      </c>
      <c r="U185" s="29"/>
      <c r="V185" s="29"/>
      <c r="W185" s="29"/>
      <c r="X185" s="29"/>
      <c r="Y185" s="29"/>
      <c r="Z185" s="29"/>
      <c r="AA185" s="29"/>
      <c r="AB185" s="29"/>
      <c r="AC185" s="29"/>
      <c r="AD185" s="29"/>
      <c r="AE185" s="29"/>
      <c r="AR185" s="151" t="s">
        <v>165</v>
      </c>
      <c r="AT185" s="151" t="s">
        <v>160</v>
      </c>
      <c r="AU185" s="151" t="s">
        <v>82</v>
      </c>
      <c r="AY185" s="17" t="s">
        <v>157</v>
      </c>
      <c r="BE185" s="152">
        <f>IF(N185="základní",J185,0)</f>
        <v>0</v>
      </c>
      <c r="BF185" s="152">
        <f>IF(N185="snížená",J185,0)</f>
        <v>0</v>
      </c>
      <c r="BG185" s="152">
        <f>IF(N185="zákl. přenesená",J185,0)</f>
        <v>0</v>
      </c>
      <c r="BH185" s="152">
        <f>IF(N185="sníž. přenesená",J185,0)</f>
        <v>0</v>
      </c>
      <c r="BI185" s="152">
        <f>IF(N185="nulová",J185,0)</f>
        <v>0</v>
      </c>
      <c r="BJ185" s="17" t="s">
        <v>80</v>
      </c>
      <c r="BK185" s="152">
        <f>ROUND(I185*H185,2)</f>
        <v>0</v>
      </c>
      <c r="BL185" s="17" t="s">
        <v>165</v>
      </c>
      <c r="BM185" s="151" t="s">
        <v>1617</v>
      </c>
    </row>
    <row r="186" spans="1:65" s="2" customFormat="1" ht="204.75" x14ac:dyDescent="0.2">
      <c r="A186" s="29"/>
      <c r="B186" s="30"/>
      <c r="C186" s="29"/>
      <c r="D186" s="153" t="s">
        <v>167</v>
      </c>
      <c r="E186" s="29"/>
      <c r="F186" s="154" t="s">
        <v>1235</v>
      </c>
      <c r="G186" s="29"/>
      <c r="H186" s="29"/>
      <c r="I186" s="29"/>
      <c r="J186" s="29"/>
      <c r="K186" s="29"/>
      <c r="L186" s="30"/>
      <c r="M186" s="155"/>
      <c r="N186" s="156"/>
      <c r="O186" s="55"/>
      <c r="P186" s="55"/>
      <c r="Q186" s="55"/>
      <c r="R186" s="55"/>
      <c r="S186" s="55"/>
      <c r="T186" s="56"/>
      <c r="U186" s="29"/>
      <c r="V186" s="29"/>
      <c r="W186" s="29"/>
      <c r="X186" s="29"/>
      <c r="Y186" s="29"/>
      <c r="Z186" s="29"/>
      <c r="AA186" s="29"/>
      <c r="AB186" s="29"/>
      <c r="AC186" s="29"/>
      <c r="AD186" s="29"/>
      <c r="AE186" s="29"/>
      <c r="AT186" s="17" t="s">
        <v>167</v>
      </c>
      <c r="AU186" s="17" t="s">
        <v>82</v>
      </c>
    </row>
    <row r="187" spans="1:65" s="2" customFormat="1" ht="16.5" customHeight="1" x14ac:dyDescent="0.2">
      <c r="A187" s="29"/>
      <c r="B187" s="140"/>
      <c r="C187" s="177" t="s">
        <v>327</v>
      </c>
      <c r="D187" s="177" t="s">
        <v>183</v>
      </c>
      <c r="E187" s="178" t="s">
        <v>1618</v>
      </c>
      <c r="F187" s="179" t="s">
        <v>1237</v>
      </c>
      <c r="G187" s="180" t="s">
        <v>1139</v>
      </c>
      <c r="H187" s="181">
        <v>8</v>
      </c>
      <c r="I187" s="182"/>
      <c r="J187" s="182">
        <f>ROUND(I187*H187,2)</f>
        <v>0</v>
      </c>
      <c r="K187" s="179" t="s">
        <v>1</v>
      </c>
      <c r="L187" s="183"/>
      <c r="M187" s="184" t="s">
        <v>1</v>
      </c>
      <c r="N187" s="185" t="s">
        <v>37</v>
      </c>
      <c r="O187" s="149">
        <v>0</v>
      </c>
      <c r="P187" s="149">
        <f>O187*H187</f>
        <v>0</v>
      </c>
      <c r="Q187" s="149">
        <v>1.343</v>
      </c>
      <c r="R187" s="149">
        <f>Q187*H187</f>
        <v>10.744</v>
      </c>
      <c r="S187" s="149">
        <v>0</v>
      </c>
      <c r="T187" s="150">
        <f>S187*H187</f>
        <v>0</v>
      </c>
      <c r="U187" s="29"/>
      <c r="V187" s="29"/>
      <c r="W187" s="29"/>
      <c r="X187" s="29"/>
      <c r="Y187" s="29"/>
      <c r="Z187" s="29"/>
      <c r="AA187" s="29"/>
      <c r="AB187" s="29"/>
      <c r="AC187" s="29"/>
      <c r="AD187" s="29"/>
      <c r="AE187" s="29"/>
      <c r="AR187" s="151" t="s">
        <v>187</v>
      </c>
      <c r="AT187" s="151" t="s">
        <v>183</v>
      </c>
      <c r="AU187" s="151" t="s">
        <v>82</v>
      </c>
      <c r="AY187" s="17" t="s">
        <v>157</v>
      </c>
      <c r="BE187" s="152">
        <f>IF(N187="základní",J187,0)</f>
        <v>0</v>
      </c>
      <c r="BF187" s="152">
        <f>IF(N187="snížená",J187,0)</f>
        <v>0</v>
      </c>
      <c r="BG187" s="152">
        <f>IF(N187="zákl. přenesená",J187,0)</f>
        <v>0</v>
      </c>
      <c r="BH187" s="152">
        <f>IF(N187="sníž. přenesená",J187,0)</f>
        <v>0</v>
      </c>
      <c r="BI187" s="152">
        <f>IF(N187="nulová",J187,0)</f>
        <v>0</v>
      </c>
      <c r="BJ187" s="17" t="s">
        <v>80</v>
      </c>
      <c r="BK187" s="152">
        <f>ROUND(I187*H187,2)</f>
        <v>0</v>
      </c>
      <c r="BL187" s="17" t="s">
        <v>165</v>
      </c>
      <c r="BM187" s="151" t="s">
        <v>1619</v>
      </c>
    </row>
    <row r="188" spans="1:65" s="2" customFormat="1" ht="16.5" customHeight="1" x14ac:dyDescent="0.2">
      <c r="A188" s="29"/>
      <c r="B188" s="140"/>
      <c r="C188" s="177" t="s">
        <v>335</v>
      </c>
      <c r="D188" s="177" t="s">
        <v>183</v>
      </c>
      <c r="E188" s="178" t="s">
        <v>1620</v>
      </c>
      <c r="F188" s="179" t="s">
        <v>1240</v>
      </c>
      <c r="G188" s="180" t="s">
        <v>1139</v>
      </c>
      <c r="H188" s="181">
        <v>1</v>
      </c>
      <c r="I188" s="182"/>
      <c r="J188" s="182">
        <f>ROUND(I188*H188,2)</f>
        <v>0</v>
      </c>
      <c r="K188" s="179" t="s">
        <v>1</v>
      </c>
      <c r="L188" s="183"/>
      <c r="M188" s="184" t="s">
        <v>1</v>
      </c>
      <c r="N188" s="185" t="s">
        <v>37</v>
      </c>
      <c r="O188" s="149">
        <v>0</v>
      </c>
      <c r="P188" s="149">
        <f>O188*H188</f>
        <v>0</v>
      </c>
      <c r="Q188" s="149">
        <v>1.64</v>
      </c>
      <c r="R188" s="149">
        <f>Q188*H188</f>
        <v>1.64</v>
      </c>
      <c r="S188" s="149">
        <v>0</v>
      </c>
      <c r="T188" s="150">
        <f>S188*H188</f>
        <v>0</v>
      </c>
      <c r="U188" s="29"/>
      <c r="V188" s="29"/>
      <c r="W188" s="29"/>
      <c r="X188" s="29"/>
      <c r="Y188" s="29"/>
      <c r="Z188" s="29"/>
      <c r="AA188" s="29"/>
      <c r="AB188" s="29"/>
      <c r="AC188" s="29"/>
      <c r="AD188" s="29"/>
      <c r="AE188" s="29"/>
      <c r="AR188" s="151" t="s">
        <v>187</v>
      </c>
      <c r="AT188" s="151" t="s">
        <v>183</v>
      </c>
      <c r="AU188" s="151" t="s">
        <v>82</v>
      </c>
      <c r="AY188" s="17" t="s">
        <v>157</v>
      </c>
      <c r="BE188" s="152">
        <f>IF(N188="základní",J188,0)</f>
        <v>0</v>
      </c>
      <c r="BF188" s="152">
        <f>IF(N188="snížená",J188,0)</f>
        <v>0</v>
      </c>
      <c r="BG188" s="152">
        <f>IF(N188="zákl. přenesená",J188,0)</f>
        <v>0</v>
      </c>
      <c r="BH188" s="152">
        <f>IF(N188="sníž. přenesená",J188,0)</f>
        <v>0</v>
      </c>
      <c r="BI188" s="152">
        <f>IF(N188="nulová",J188,0)</f>
        <v>0</v>
      </c>
      <c r="BJ188" s="17" t="s">
        <v>80</v>
      </c>
      <c r="BK188" s="152">
        <f>ROUND(I188*H188,2)</f>
        <v>0</v>
      </c>
      <c r="BL188" s="17" t="s">
        <v>165</v>
      </c>
      <c r="BM188" s="151" t="s">
        <v>1621</v>
      </c>
    </row>
    <row r="189" spans="1:65" s="12" customFormat="1" ht="22.9" customHeight="1" x14ac:dyDescent="0.2">
      <c r="B189" s="128"/>
      <c r="D189" s="129" t="s">
        <v>71</v>
      </c>
      <c r="E189" s="138" t="s">
        <v>165</v>
      </c>
      <c r="F189" s="138" t="s">
        <v>1040</v>
      </c>
      <c r="J189" s="139">
        <f>BK189</f>
        <v>0</v>
      </c>
      <c r="L189" s="128"/>
      <c r="M189" s="132"/>
      <c r="N189" s="133"/>
      <c r="O189" s="133"/>
      <c r="P189" s="134">
        <f>SUM(P190:P197)</f>
        <v>72.68828400000001</v>
      </c>
      <c r="Q189" s="133"/>
      <c r="R189" s="134">
        <f>SUM(R190:R197)</f>
        <v>110.88014960000001</v>
      </c>
      <c r="S189" s="133"/>
      <c r="T189" s="135">
        <f>SUM(T190:T197)</f>
        <v>0</v>
      </c>
      <c r="AR189" s="129" t="s">
        <v>80</v>
      </c>
      <c r="AT189" s="136" t="s">
        <v>71</v>
      </c>
      <c r="AU189" s="136" t="s">
        <v>80</v>
      </c>
      <c r="AY189" s="129" t="s">
        <v>157</v>
      </c>
      <c r="BK189" s="137">
        <f>SUM(BK190:BK197)</f>
        <v>0</v>
      </c>
    </row>
    <row r="190" spans="1:65" s="2" customFormat="1" ht="24" x14ac:dyDescent="0.2">
      <c r="A190" s="29"/>
      <c r="B190" s="140"/>
      <c r="C190" s="141" t="s">
        <v>340</v>
      </c>
      <c r="D190" s="141" t="s">
        <v>160</v>
      </c>
      <c r="E190" s="142" t="s">
        <v>1622</v>
      </c>
      <c r="F190" s="143" t="s">
        <v>1623</v>
      </c>
      <c r="G190" s="144" t="s">
        <v>195</v>
      </c>
      <c r="H190" s="145">
        <v>25.082999999999998</v>
      </c>
      <c r="I190" s="146"/>
      <c r="J190" s="146">
        <f>ROUND(I190*H190,2)</f>
        <v>0</v>
      </c>
      <c r="K190" s="143" t="s">
        <v>164</v>
      </c>
      <c r="L190" s="30"/>
      <c r="M190" s="147" t="s">
        <v>1</v>
      </c>
      <c r="N190" s="148" t="s">
        <v>37</v>
      </c>
      <c r="O190" s="149">
        <v>0.248</v>
      </c>
      <c r="P190" s="149">
        <f>O190*H190</f>
        <v>6.2205839999999997</v>
      </c>
      <c r="Q190" s="149">
        <v>0</v>
      </c>
      <c r="R190" s="149">
        <f>Q190*H190</f>
        <v>0</v>
      </c>
      <c r="S190" s="149">
        <v>0</v>
      </c>
      <c r="T190" s="150">
        <f>S190*H190</f>
        <v>0</v>
      </c>
      <c r="U190" s="29"/>
      <c r="V190" s="29"/>
      <c r="W190" s="29"/>
      <c r="X190" s="29"/>
      <c r="Y190" s="29"/>
      <c r="Z190" s="29"/>
      <c r="AA190" s="29"/>
      <c r="AB190" s="29"/>
      <c r="AC190" s="29"/>
      <c r="AD190" s="29"/>
      <c r="AE190" s="29"/>
      <c r="AR190" s="151" t="s">
        <v>165</v>
      </c>
      <c r="AT190" s="151" t="s">
        <v>160</v>
      </c>
      <c r="AU190" s="151" t="s">
        <v>82</v>
      </c>
      <c r="AY190" s="17" t="s">
        <v>157</v>
      </c>
      <c r="BE190" s="152">
        <f>IF(N190="základní",J190,0)</f>
        <v>0</v>
      </c>
      <c r="BF190" s="152">
        <f>IF(N190="snížená",J190,0)</f>
        <v>0</v>
      </c>
      <c r="BG190" s="152">
        <f>IF(N190="zákl. přenesená",J190,0)</f>
        <v>0</v>
      </c>
      <c r="BH190" s="152">
        <f>IF(N190="sníž. přenesená",J190,0)</f>
        <v>0</v>
      </c>
      <c r="BI190" s="152">
        <f>IF(N190="nulová",J190,0)</f>
        <v>0</v>
      </c>
      <c r="BJ190" s="17" t="s">
        <v>80</v>
      </c>
      <c r="BK190" s="152">
        <f>ROUND(I190*H190,2)</f>
        <v>0</v>
      </c>
      <c r="BL190" s="17" t="s">
        <v>165</v>
      </c>
      <c r="BM190" s="151" t="s">
        <v>1624</v>
      </c>
    </row>
    <row r="191" spans="1:65" s="2" customFormat="1" ht="136.5" x14ac:dyDescent="0.2">
      <c r="A191" s="29"/>
      <c r="B191" s="30"/>
      <c r="C191" s="29"/>
      <c r="D191" s="153" t="s">
        <v>167</v>
      </c>
      <c r="E191" s="29"/>
      <c r="F191" s="154" t="s">
        <v>1245</v>
      </c>
      <c r="G191" s="29"/>
      <c r="H191" s="29"/>
      <c r="I191" s="29"/>
      <c r="J191" s="29"/>
      <c r="K191" s="29"/>
      <c r="L191" s="30"/>
      <c r="M191" s="155"/>
      <c r="N191" s="156"/>
      <c r="O191" s="55"/>
      <c r="P191" s="55"/>
      <c r="Q191" s="55"/>
      <c r="R191" s="55"/>
      <c r="S191" s="55"/>
      <c r="T191" s="56"/>
      <c r="U191" s="29"/>
      <c r="V191" s="29"/>
      <c r="W191" s="29"/>
      <c r="X191" s="29"/>
      <c r="Y191" s="29"/>
      <c r="Z191" s="29"/>
      <c r="AA191" s="29"/>
      <c r="AB191" s="29"/>
      <c r="AC191" s="29"/>
      <c r="AD191" s="29"/>
      <c r="AE191" s="29"/>
      <c r="AT191" s="17" t="s">
        <v>167</v>
      </c>
      <c r="AU191" s="17" t="s">
        <v>82</v>
      </c>
    </row>
    <row r="192" spans="1:65" s="14" customFormat="1" x14ac:dyDescent="0.2">
      <c r="B192" s="163"/>
      <c r="D192" s="153" t="s">
        <v>169</v>
      </c>
      <c r="E192" s="164" t="s">
        <v>1</v>
      </c>
      <c r="F192" s="165" t="s">
        <v>1625</v>
      </c>
      <c r="H192" s="166">
        <v>25.082999999999998</v>
      </c>
      <c r="L192" s="163"/>
      <c r="M192" s="167"/>
      <c r="N192" s="168"/>
      <c r="O192" s="168"/>
      <c r="P192" s="168"/>
      <c r="Q192" s="168"/>
      <c r="R192" s="168"/>
      <c r="S192" s="168"/>
      <c r="T192" s="169"/>
      <c r="AT192" s="164" t="s">
        <v>169</v>
      </c>
      <c r="AU192" s="164" t="s">
        <v>82</v>
      </c>
      <c r="AV192" s="14" t="s">
        <v>82</v>
      </c>
      <c r="AW192" s="14" t="s">
        <v>171</v>
      </c>
      <c r="AX192" s="14" t="s">
        <v>80</v>
      </c>
      <c r="AY192" s="164" t="s">
        <v>157</v>
      </c>
    </row>
    <row r="193" spans="1:65" s="2" customFormat="1" ht="24" x14ac:dyDescent="0.2">
      <c r="A193" s="29"/>
      <c r="B193" s="140"/>
      <c r="C193" s="141" t="s">
        <v>361</v>
      </c>
      <c r="D193" s="141" t="s">
        <v>160</v>
      </c>
      <c r="E193" s="142" t="s">
        <v>1247</v>
      </c>
      <c r="F193" s="143" t="s">
        <v>1248</v>
      </c>
      <c r="G193" s="144" t="s">
        <v>163</v>
      </c>
      <c r="H193" s="145">
        <v>37.362000000000002</v>
      </c>
      <c r="I193" s="146"/>
      <c r="J193" s="146">
        <f>ROUND(I193*H193,2)</f>
        <v>0</v>
      </c>
      <c r="K193" s="143" t="s">
        <v>164</v>
      </c>
      <c r="L193" s="30"/>
      <c r="M193" s="147" t="s">
        <v>1</v>
      </c>
      <c r="N193" s="148" t="s">
        <v>37</v>
      </c>
      <c r="O193" s="149">
        <v>0.8</v>
      </c>
      <c r="P193" s="149">
        <f>O193*H193</f>
        <v>29.889600000000002</v>
      </c>
      <c r="Q193" s="149">
        <v>2.4500000000000002</v>
      </c>
      <c r="R193" s="149">
        <f>Q193*H193</f>
        <v>91.536900000000017</v>
      </c>
      <c r="S193" s="149">
        <v>0</v>
      </c>
      <c r="T193" s="150">
        <f>S193*H193</f>
        <v>0</v>
      </c>
      <c r="U193" s="29"/>
      <c r="V193" s="29"/>
      <c r="W193" s="29"/>
      <c r="X193" s="29"/>
      <c r="Y193" s="29"/>
      <c r="Z193" s="29"/>
      <c r="AA193" s="29"/>
      <c r="AB193" s="29"/>
      <c r="AC193" s="29"/>
      <c r="AD193" s="29"/>
      <c r="AE193" s="29"/>
      <c r="AR193" s="151" t="s">
        <v>165</v>
      </c>
      <c r="AT193" s="151" t="s">
        <v>160</v>
      </c>
      <c r="AU193" s="151" t="s">
        <v>82</v>
      </c>
      <c r="AY193" s="17" t="s">
        <v>157</v>
      </c>
      <c r="BE193" s="152">
        <f>IF(N193="základní",J193,0)</f>
        <v>0</v>
      </c>
      <c r="BF193" s="152">
        <f>IF(N193="snížená",J193,0)</f>
        <v>0</v>
      </c>
      <c r="BG193" s="152">
        <f>IF(N193="zákl. přenesená",J193,0)</f>
        <v>0</v>
      </c>
      <c r="BH193" s="152">
        <f>IF(N193="sníž. přenesená",J193,0)</f>
        <v>0</v>
      </c>
      <c r="BI193" s="152">
        <f>IF(N193="nulová",J193,0)</f>
        <v>0</v>
      </c>
      <c r="BJ193" s="17" t="s">
        <v>80</v>
      </c>
      <c r="BK193" s="152">
        <f>ROUND(I193*H193,2)</f>
        <v>0</v>
      </c>
      <c r="BL193" s="17" t="s">
        <v>165</v>
      </c>
      <c r="BM193" s="151" t="s">
        <v>1626</v>
      </c>
    </row>
    <row r="194" spans="1:65" s="2" customFormat="1" ht="97.5" x14ac:dyDescent="0.2">
      <c r="A194" s="29"/>
      <c r="B194" s="30"/>
      <c r="C194" s="29"/>
      <c r="D194" s="153" t="s">
        <v>167</v>
      </c>
      <c r="E194" s="29"/>
      <c r="F194" s="154" t="s">
        <v>1250</v>
      </c>
      <c r="G194" s="29"/>
      <c r="H194" s="29"/>
      <c r="I194" s="29"/>
      <c r="J194" s="29"/>
      <c r="K194" s="29"/>
      <c r="L194" s="30"/>
      <c r="M194" s="155"/>
      <c r="N194" s="156"/>
      <c r="O194" s="55"/>
      <c r="P194" s="55"/>
      <c r="Q194" s="55"/>
      <c r="R194" s="55"/>
      <c r="S194" s="55"/>
      <c r="T194" s="56"/>
      <c r="U194" s="29"/>
      <c r="V194" s="29"/>
      <c r="W194" s="29"/>
      <c r="X194" s="29"/>
      <c r="Y194" s="29"/>
      <c r="Z194" s="29"/>
      <c r="AA194" s="29"/>
      <c r="AB194" s="29"/>
      <c r="AC194" s="29"/>
      <c r="AD194" s="29"/>
      <c r="AE194" s="29"/>
      <c r="AT194" s="17" t="s">
        <v>167</v>
      </c>
      <c r="AU194" s="17" t="s">
        <v>82</v>
      </c>
    </row>
    <row r="195" spans="1:65" s="14" customFormat="1" ht="22.5" x14ac:dyDescent="0.2">
      <c r="B195" s="163"/>
      <c r="D195" s="153" t="s">
        <v>169</v>
      </c>
      <c r="E195" s="164" t="s">
        <v>1</v>
      </c>
      <c r="F195" s="165" t="s">
        <v>1627</v>
      </c>
      <c r="H195" s="166">
        <v>37.362000000000002</v>
      </c>
      <c r="L195" s="163"/>
      <c r="M195" s="167"/>
      <c r="N195" s="168"/>
      <c r="O195" s="168"/>
      <c r="P195" s="168"/>
      <c r="Q195" s="168"/>
      <c r="R195" s="168"/>
      <c r="S195" s="168"/>
      <c r="T195" s="169"/>
      <c r="AT195" s="164" t="s">
        <v>169</v>
      </c>
      <c r="AU195" s="164" t="s">
        <v>82</v>
      </c>
      <c r="AV195" s="14" t="s">
        <v>82</v>
      </c>
      <c r="AW195" s="14" t="s">
        <v>171</v>
      </c>
      <c r="AX195" s="14" t="s">
        <v>80</v>
      </c>
      <c r="AY195" s="164" t="s">
        <v>157</v>
      </c>
    </row>
    <row r="196" spans="1:65" s="2" customFormat="1" ht="55.5" customHeight="1" x14ac:dyDescent="0.2">
      <c r="A196" s="29"/>
      <c r="B196" s="140"/>
      <c r="C196" s="141" t="s">
        <v>371</v>
      </c>
      <c r="D196" s="141" t="s">
        <v>160</v>
      </c>
      <c r="E196" s="142" t="s">
        <v>1251</v>
      </c>
      <c r="F196" s="143" t="s">
        <v>1252</v>
      </c>
      <c r="G196" s="144" t="s">
        <v>195</v>
      </c>
      <c r="H196" s="145">
        <v>18.757999999999999</v>
      </c>
      <c r="I196" s="146"/>
      <c r="J196" s="146">
        <f>ROUND(I196*H196,2)</f>
        <v>0</v>
      </c>
      <c r="K196" s="143" t="s">
        <v>164</v>
      </c>
      <c r="L196" s="30"/>
      <c r="M196" s="147" t="s">
        <v>1</v>
      </c>
      <c r="N196" s="148" t="s">
        <v>37</v>
      </c>
      <c r="O196" s="149">
        <v>1.95</v>
      </c>
      <c r="P196" s="149">
        <f>O196*H196</f>
        <v>36.578099999999999</v>
      </c>
      <c r="Q196" s="149">
        <v>1.0311999999999999</v>
      </c>
      <c r="R196" s="149">
        <f>Q196*H196</f>
        <v>19.343249599999996</v>
      </c>
      <c r="S196" s="149">
        <v>0</v>
      </c>
      <c r="T196" s="150">
        <f>S196*H196</f>
        <v>0</v>
      </c>
      <c r="U196" s="29"/>
      <c r="V196" s="29"/>
      <c r="W196" s="29"/>
      <c r="X196" s="29"/>
      <c r="Y196" s="29"/>
      <c r="Z196" s="29"/>
      <c r="AA196" s="29"/>
      <c r="AB196" s="29"/>
      <c r="AC196" s="29"/>
      <c r="AD196" s="29"/>
      <c r="AE196" s="29"/>
      <c r="AR196" s="151" t="s">
        <v>165</v>
      </c>
      <c r="AT196" s="151" t="s">
        <v>160</v>
      </c>
      <c r="AU196" s="151" t="s">
        <v>82</v>
      </c>
      <c r="AY196" s="17" t="s">
        <v>157</v>
      </c>
      <c r="BE196" s="152">
        <f>IF(N196="základní",J196,0)</f>
        <v>0</v>
      </c>
      <c r="BF196" s="152">
        <f>IF(N196="snížená",J196,0)</f>
        <v>0</v>
      </c>
      <c r="BG196" s="152">
        <f>IF(N196="zákl. přenesená",J196,0)</f>
        <v>0</v>
      </c>
      <c r="BH196" s="152">
        <f>IF(N196="sníž. přenesená",J196,0)</f>
        <v>0</v>
      </c>
      <c r="BI196" s="152">
        <f>IF(N196="nulová",J196,0)</f>
        <v>0</v>
      </c>
      <c r="BJ196" s="17" t="s">
        <v>80</v>
      </c>
      <c r="BK196" s="152">
        <f>ROUND(I196*H196,2)</f>
        <v>0</v>
      </c>
      <c r="BL196" s="17" t="s">
        <v>165</v>
      </c>
      <c r="BM196" s="151" t="s">
        <v>1628</v>
      </c>
    </row>
    <row r="197" spans="1:65" s="2" customFormat="1" ht="78" x14ac:dyDescent="0.2">
      <c r="A197" s="29"/>
      <c r="B197" s="30"/>
      <c r="C197" s="29"/>
      <c r="D197" s="153" t="s">
        <v>167</v>
      </c>
      <c r="E197" s="29"/>
      <c r="F197" s="154" t="s">
        <v>1254</v>
      </c>
      <c r="G197" s="29"/>
      <c r="H197" s="29"/>
      <c r="I197" s="29"/>
      <c r="J197" s="29"/>
      <c r="K197" s="29"/>
      <c r="L197" s="30"/>
      <c r="M197" s="155"/>
      <c r="N197" s="156"/>
      <c r="O197" s="55"/>
      <c r="P197" s="55"/>
      <c r="Q197" s="55"/>
      <c r="R197" s="55"/>
      <c r="S197" s="55"/>
      <c r="T197" s="56"/>
      <c r="U197" s="29"/>
      <c r="V197" s="29"/>
      <c r="W197" s="29"/>
      <c r="X197" s="29"/>
      <c r="Y197" s="29"/>
      <c r="Z197" s="29"/>
      <c r="AA197" s="29"/>
      <c r="AB197" s="29"/>
      <c r="AC197" s="29"/>
      <c r="AD197" s="29"/>
      <c r="AE197" s="29"/>
      <c r="AT197" s="17" t="s">
        <v>167</v>
      </c>
      <c r="AU197" s="17" t="s">
        <v>82</v>
      </c>
    </row>
    <row r="198" spans="1:65" s="12" customFormat="1" ht="22.9" customHeight="1" x14ac:dyDescent="0.2">
      <c r="B198" s="128"/>
      <c r="D198" s="129" t="s">
        <v>71</v>
      </c>
      <c r="E198" s="138" t="s">
        <v>158</v>
      </c>
      <c r="F198" s="138" t="s">
        <v>159</v>
      </c>
      <c r="J198" s="139">
        <f>BK198</f>
        <v>0</v>
      </c>
      <c r="L198" s="128"/>
      <c r="M198" s="132"/>
      <c r="N198" s="133"/>
      <c r="O198" s="133"/>
      <c r="P198" s="134">
        <f>SUM(P199:P232)</f>
        <v>0</v>
      </c>
      <c r="Q198" s="133"/>
      <c r="R198" s="134">
        <f>SUM(R199:R232)</f>
        <v>0</v>
      </c>
      <c r="S198" s="133"/>
      <c r="T198" s="135">
        <f>SUM(T199:T232)</f>
        <v>0</v>
      </c>
      <c r="AR198" s="129" t="s">
        <v>80</v>
      </c>
      <c r="AT198" s="136" t="s">
        <v>71</v>
      </c>
      <c r="AU198" s="136" t="s">
        <v>80</v>
      </c>
      <c r="AY198" s="129" t="s">
        <v>157</v>
      </c>
      <c r="BK198" s="137">
        <f>SUM(BK199:BK232)</f>
        <v>0</v>
      </c>
    </row>
    <row r="199" spans="1:65" s="2" customFormat="1" ht="72" x14ac:dyDescent="0.2">
      <c r="A199" s="29"/>
      <c r="B199" s="140"/>
      <c r="C199" s="141" t="s">
        <v>377</v>
      </c>
      <c r="D199" s="141" t="s">
        <v>160</v>
      </c>
      <c r="E199" s="142" t="s">
        <v>161</v>
      </c>
      <c r="F199" s="143" t="s">
        <v>162</v>
      </c>
      <c r="G199" s="144" t="s">
        <v>163</v>
      </c>
      <c r="H199" s="145">
        <v>47.58</v>
      </c>
      <c r="I199" s="146"/>
      <c r="J199" s="146">
        <f>ROUND(I199*H199,2)</f>
        <v>0</v>
      </c>
      <c r="K199" s="143" t="s">
        <v>330</v>
      </c>
      <c r="L199" s="30"/>
      <c r="M199" s="147" t="s">
        <v>1</v>
      </c>
      <c r="N199" s="148" t="s">
        <v>37</v>
      </c>
      <c r="O199" s="149">
        <v>0</v>
      </c>
      <c r="P199" s="149">
        <f>O199*H199</f>
        <v>0</v>
      </c>
      <c r="Q199" s="149">
        <v>0</v>
      </c>
      <c r="R199" s="149">
        <f>Q199*H199</f>
        <v>0</v>
      </c>
      <c r="S199" s="149">
        <v>0</v>
      </c>
      <c r="T199" s="150">
        <f>S199*H199</f>
        <v>0</v>
      </c>
      <c r="U199" s="29"/>
      <c r="V199" s="29"/>
      <c r="W199" s="29"/>
      <c r="X199" s="29"/>
      <c r="Y199" s="29"/>
      <c r="Z199" s="29"/>
      <c r="AA199" s="29"/>
      <c r="AB199" s="29"/>
      <c r="AC199" s="29"/>
      <c r="AD199" s="29"/>
      <c r="AE199" s="29"/>
      <c r="AR199" s="151" t="s">
        <v>165</v>
      </c>
      <c r="AT199" s="151" t="s">
        <v>160</v>
      </c>
      <c r="AU199" s="151" t="s">
        <v>82</v>
      </c>
      <c r="AY199" s="17" t="s">
        <v>157</v>
      </c>
      <c r="BE199" s="152">
        <f>IF(N199="základní",J199,0)</f>
        <v>0</v>
      </c>
      <c r="BF199" s="152">
        <f>IF(N199="snížená",J199,0)</f>
        <v>0</v>
      </c>
      <c r="BG199" s="152">
        <f>IF(N199="zákl. přenesená",J199,0)</f>
        <v>0</v>
      </c>
      <c r="BH199" s="152">
        <f>IF(N199="sníž. přenesená",J199,0)</f>
        <v>0</v>
      </c>
      <c r="BI199" s="152">
        <f>IF(N199="nulová",J199,0)</f>
        <v>0</v>
      </c>
      <c r="BJ199" s="17" t="s">
        <v>80</v>
      </c>
      <c r="BK199" s="152">
        <f>ROUND(I199*H199,2)</f>
        <v>0</v>
      </c>
      <c r="BL199" s="17" t="s">
        <v>165</v>
      </c>
      <c r="BM199" s="151" t="s">
        <v>1629</v>
      </c>
    </row>
    <row r="200" spans="1:65" s="2" customFormat="1" ht="48.75" x14ac:dyDescent="0.2">
      <c r="A200" s="29"/>
      <c r="B200" s="30"/>
      <c r="C200" s="29"/>
      <c r="D200" s="153" t="s">
        <v>167</v>
      </c>
      <c r="E200" s="29"/>
      <c r="F200" s="154" t="s">
        <v>168</v>
      </c>
      <c r="G200" s="29"/>
      <c r="H200" s="29"/>
      <c r="I200" s="29"/>
      <c r="J200" s="29"/>
      <c r="K200" s="29"/>
      <c r="L200" s="30"/>
      <c r="M200" s="155"/>
      <c r="N200" s="156"/>
      <c r="O200" s="55"/>
      <c r="P200" s="55"/>
      <c r="Q200" s="55"/>
      <c r="R200" s="55"/>
      <c r="S200" s="55"/>
      <c r="T200" s="56"/>
      <c r="U200" s="29"/>
      <c r="V200" s="29"/>
      <c r="W200" s="29"/>
      <c r="X200" s="29"/>
      <c r="Y200" s="29"/>
      <c r="Z200" s="29"/>
      <c r="AA200" s="29"/>
      <c r="AB200" s="29"/>
      <c r="AC200" s="29"/>
      <c r="AD200" s="29"/>
      <c r="AE200" s="29"/>
      <c r="AT200" s="17" t="s">
        <v>167</v>
      </c>
      <c r="AU200" s="17" t="s">
        <v>82</v>
      </c>
    </row>
    <row r="201" spans="1:65" s="13" customFormat="1" x14ac:dyDescent="0.2">
      <c r="B201" s="157"/>
      <c r="D201" s="153" t="s">
        <v>169</v>
      </c>
      <c r="E201" s="158" t="s">
        <v>1</v>
      </c>
      <c r="F201" s="159" t="s">
        <v>1262</v>
      </c>
      <c r="H201" s="158" t="s">
        <v>1</v>
      </c>
      <c r="L201" s="157"/>
      <c r="M201" s="160"/>
      <c r="N201" s="161"/>
      <c r="O201" s="161"/>
      <c r="P201" s="161"/>
      <c r="Q201" s="161"/>
      <c r="R201" s="161"/>
      <c r="S201" s="161"/>
      <c r="T201" s="162"/>
      <c r="AT201" s="158" t="s">
        <v>169</v>
      </c>
      <c r="AU201" s="158" t="s">
        <v>82</v>
      </c>
      <c r="AV201" s="13" t="s">
        <v>80</v>
      </c>
      <c r="AW201" s="13" t="s">
        <v>171</v>
      </c>
      <c r="AX201" s="13" t="s">
        <v>72</v>
      </c>
      <c r="AY201" s="158" t="s">
        <v>157</v>
      </c>
    </row>
    <row r="202" spans="1:65" s="14" customFormat="1" x14ac:dyDescent="0.2">
      <c r="B202" s="163"/>
      <c r="D202" s="153" t="s">
        <v>169</v>
      </c>
      <c r="E202" s="164" t="s">
        <v>1</v>
      </c>
      <c r="F202" s="165" t="s">
        <v>1263</v>
      </c>
      <c r="H202" s="166">
        <v>47.58</v>
      </c>
      <c r="L202" s="163"/>
      <c r="M202" s="167"/>
      <c r="N202" s="168"/>
      <c r="O202" s="168"/>
      <c r="P202" s="168"/>
      <c r="Q202" s="168"/>
      <c r="R202" s="168"/>
      <c r="S202" s="168"/>
      <c r="T202" s="169"/>
      <c r="AT202" s="164" t="s">
        <v>169</v>
      </c>
      <c r="AU202" s="164" t="s">
        <v>82</v>
      </c>
      <c r="AV202" s="14" t="s">
        <v>82</v>
      </c>
      <c r="AW202" s="14" t="s">
        <v>171</v>
      </c>
      <c r="AX202" s="14" t="s">
        <v>80</v>
      </c>
      <c r="AY202" s="164" t="s">
        <v>157</v>
      </c>
    </row>
    <row r="203" spans="1:65" s="2" customFormat="1" ht="123" customHeight="1" x14ac:dyDescent="0.2">
      <c r="A203" s="29"/>
      <c r="B203" s="140"/>
      <c r="C203" s="141" t="s">
        <v>385</v>
      </c>
      <c r="D203" s="141" t="s">
        <v>160</v>
      </c>
      <c r="E203" s="142" t="s">
        <v>176</v>
      </c>
      <c r="F203" s="143" t="s">
        <v>177</v>
      </c>
      <c r="G203" s="144" t="s">
        <v>163</v>
      </c>
      <c r="H203" s="145">
        <v>47.58</v>
      </c>
      <c r="I203" s="146"/>
      <c r="J203" s="146">
        <f>ROUND(I203*H203,2)</f>
        <v>0</v>
      </c>
      <c r="K203" s="143" t="s">
        <v>330</v>
      </c>
      <c r="L203" s="30"/>
      <c r="M203" s="147" t="s">
        <v>1</v>
      </c>
      <c r="N203" s="148" t="s">
        <v>37</v>
      </c>
      <c r="O203" s="149">
        <v>0</v>
      </c>
      <c r="P203" s="149">
        <f>O203*H203</f>
        <v>0</v>
      </c>
      <c r="Q203" s="149">
        <v>0</v>
      </c>
      <c r="R203" s="149">
        <f>Q203*H203</f>
        <v>0</v>
      </c>
      <c r="S203" s="149">
        <v>0</v>
      </c>
      <c r="T203" s="150">
        <f>S203*H203</f>
        <v>0</v>
      </c>
      <c r="U203" s="29"/>
      <c r="V203" s="29"/>
      <c r="W203" s="29"/>
      <c r="X203" s="29"/>
      <c r="Y203" s="29"/>
      <c r="Z203" s="29"/>
      <c r="AA203" s="29"/>
      <c r="AB203" s="29"/>
      <c r="AC203" s="29"/>
      <c r="AD203" s="29"/>
      <c r="AE203" s="29"/>
      <c r="AR203" s="151" t="s">
        <v>165</v>
      </c>
      <c r="AT203" s="151" t="s">
        <v>160</v>
      </c>
      <c r="AU203" s="151" t="s">
        <v>82</v>
      </c>
      <c r="AY203" s="17" t="s">
        <v>157</v>
      </c>
      <c r="BE203" s="152">
        <f>IF(N203="základní",J203,0)</f>
        <v>0</v>
      </c>
      <c r="BF203" s="152">
        <f>IF(N203="snížená",J203,0)</f>
        <v>0</v>
      </c>
      <c r="BG203" s="152">
        <f>IF(N203="zákl. přenesená",J203,0)</f>
        <v>0</v>
      </c>
      <c r="BH203" s="152">
        <f>IF(N203="sníž. přenesená",J203,0)</f>
        <v>0</v>
      </c>
      <c r="BI203" s="152">
        <f>IF(N203="nulová",J203,0)</f>
        <v>0</v>
      </c>
      <c r="BJ203" s="17" t="s">
        <v>80</v>
      </c>
      <c r="BK203" s="152">
        <f>ROUND(I203*H203,2)</f>
        <v>0</v>
      </c>
      <c r="BL203" s="17" t="s">
        <v>165</v>
      </c>
      <c r="BM203" s="151" t="s">
        <v>1630</v>
      </c>
    </row>
    <row r="204" spans="1:65" s="2" customFormat="1" ht="78" x14ac:dyDescent="0.2">
      <c r="A204" s="29"/>
      <c r="B204" s="30"/>
      <c r="C204" s="29"/>
      <c r="D204" s="153" t="s">
        <v>167</v>
      </c>
      <c r="E204" s="29"/>
      <c r="F204" s="154" t="s">
        <v>179</v>
      </c>
      <c r="G204" s="29"/>
      <c r="H204" s="29"/>
      <c r="I204" s="29"/>
      <c r="J204" s="29"/>
      <c r="K204" s="29"/>
      <c r="L204" s="30"/>
      <c r="M204" s="155"/>
      <c r="N204" s="156"/>
      <c r="O204" s="55"/>
      <c r="P204" s="55"/>
      <c r="Q204" s="55"/>
      <c r="R204" s="55"/>
      <c r="S204" s="55"/>
      <c r="T204" s="56"/>
      <c r="U204" s="29"/>
      <c r="V204" s="29"/>
      <c r="W204" s="29"/>
      <c r="X204" s="29"/>
      <c r="Y204" s="29"/>
      <c r="Z204" s="29"/>
      <c r="AA204" s="29"/>
      <c r="AB204" s="29"/>
      <c r="AC204" s="29"/>
      <c r="AD204" s="29"/>
      <c r="AE204" s="29"/>
      <c r="AT204" s="17" t="s">
        <v>167</v>
      </c>
      <c r="AU204" s="17" t="s">
        <v>82</v>
      </c>
    </row>
    <row r="205" spans="1:65" s="14" customFormat="1" x14ac:dyDescent="0.2">
      <c r="B205" s="163"/>
      <c r="D205" s="153" t="s">
        <v>169</v>
      </c>
      <c r="E205" s="164" t="s">
        <v>1</v>
      </c>
      <c r="F205" s="165" t="s">
        <v>1263</v>
      </c>
      <c r="H205" s="166">
        <v>47.58</v>
      </c>
      <c r="L205" s="163"/>
      <c r="M205" s="167"/>
      <c r="N205" s="168"/>
      <c r="O205" s="168"/>
      <c r="P205" s="168"/>
      <c r="Q205" s="168"/>
      <c r="R205" s="168"/>
      <c r="S205" s="168"/>
      <c r="T205" s="169"/>
      <c r="AT205" s="164" t="s">
        <v>169</v>
      </c>
      <c r="AU205" s="164" t="s">
        <v>82</v>
      </c>
      <c r="AV205" s="14" t="s">
        <v>82</v>
      </c>
      <c r="AW205" s="14" t="s">
        <v>171</v>
      </c>
      <c r="AX205" s="14" t="s">
        <v>80</v>
      </c>
      <c r="AY205" s="164" t="s">
        <v>157</v>
      </c>
    </row>
    <row r="206" spans="1:65" s="2" customFormat="1" ht="156.75" customHeight="1" x14ac:dyDescent="0.2">
      <c r="A206" s="29"/>
      <c r="B206" s="140"/>
      <c r="C206" s="141" t="s">
        <v>390</v>
      </c>
      <c r="D206" s="141" t="s">
        <v>160</v>
      </c>
      <c r="E206" s="142" t="s">
        <v>1265</v>
      </c>
      <c r="F206" s="143" t="s">
        <v>1266</v>
      </c>
      <c r="G206" s="144" t="s">
        <v>236</v>
      </c>
      <c r="H206" s="145">
        <v>22.8</v>
      </c>
      <c r="I206" s="146"/>
      <c r="J206" s="146">
        <f>ROUND(I206*H206,2)</f>
        <v>0</v>
      </c>
      <c r="K206" s="143" t="s">
        <v>330</v>
      </c>
      <c r="L206" s="30"/>
      <c r="M206" s="147" t="s">
        <v>1</v>
      </c>
      <c r="N206" s="148" t="s">
        <v>37</v>
      </c>
      <c r="O206" s="149">
        <v>0</v>
      </c>
      <c r="P206" s="149">
        <f>O206*H206</f>
        <v>0</v>
      </c>
      <c r="Q206" s="149">
        <v>0</v>
      </c>
      <c r="R206" s="149">
        <f>Q206*H206</f>
        <v>0</v>
      </c>
      <c r="S206" s="149">
        <v>0</v>
      </c>
      <c r="T206" s="150">
        <f>S206*H206</f>
        <v>0</v>
      </c>
      <c r="U206" s="29"/>
      <c r="V206" s="29"/>
      <c r="W206" s="29"/>
      <c r="X206" s="29"/>
      <c r="Y206" s="29"/>
      <c r="Z206" s="29"/>
      <c r="AA206" s="29"/>
      <c r="AB206" s="29"/>
      <c r="AC206" s="29"/>
      <c r="AD206" s="29"/>
      <c r="AE206" s="29"/>
      <c r="AR206" s="151" t="s">
        <v>165</v>
      </c>
      <c r="AT206" s="151" t="s">
        <v>160</v>
      </c>
      <c r="AU206" s="151" t="s">
        <v>82</v>
      </c>
      <c r="AY206" s="17" t="s">
        <v>157</v>
      </c>
      <c r="BE206" s="152">
        <f>IF(N206="základní",J206,0)</f>
        <v>0</v>
      </c>
      <c r="BF206" s="152">
        <f>IF(N206="snížená",J206,0)</f>
        <v>0</v>
      </c>
      <c r="BG206" s="152">
        <f>IF(N206="zákl. přenesená",J206,0)</f>
        <v>0</v>
      </c>
      <c r="BH206" s="152">
        <f>IF(N206="sníž. přenesená",J206,0)</f>
        <v>0</v>
      </c>
      <c r="BI206" s="152">
        <f>IF(N206="nulová",J206,0)</f>
        <v>0</v>
      </c>
      <c r="BJ206" s="17" t="s">
        <v>80</v>
      </c>
      <c r="BK206" s="152">
        <f>ROUND(I206*H206,2)</f>
        <v>0</v>
      </c>
      <c r="BL206" s="17" t="s">
        <v>165</v>
      </c>
      <c r="BM206" s="151" t="s">
        <v>1631</v>
      </c>
    </row>
    <row r="207" spans="1:65" s="2" customFormat="1" ht="97.5" x14ac:dyDescent="0.2">
      <c r="A207" s="29"/>
      <c r="B207" s="30"/>
      <c r="C207" s="29"/>
      <c r="D207" s="153" t="s">
        <v>167</v>
      </c>
      <c r="E207" s="29"/>
      <c r="F207" s="154" t="s">
        <v>1268</v>
      </c>
      <c r="G207" s="29"/>
      <c r="H207" s="29"/>
      <c r="I207" s="29"/>
      <c r="J207" s="29"/>
      <c r="K207" s="29"/>
      <c r="L207" s="30"/>
      <c r="M207" s="155"/>
      <c r="N207" s="156"/>
      <c r="O207" s="55"/>
      <c r="P207" s="55"/>
      <c r="Q207" s="55"/>
      <c r="R207" s="55"/>
      <c r="S207" s="55"/>
      <c r="T207" s="56"/>
      <c r="U207" s="29"/>
      <c r="V207" s="29"/>
      <c r="W207" s="29"/>
      <c r="X207" s="29"/>
      <c r="Y207" s="29"/>
      <c r="Z207" s="29"/>
      <c r="AA207" s="29"/>
      <c r="AB207" s="29"/>
      <c r="AC207" s="29"/>
      <c r="AD207" s="29"/>
      <c r="AE207" s="29"/>
      <c r="AT207" s="17" t="s">
        <v>167</v>
      </c>
      <c r="AU207" s="17" t="s">
        <v>82</v>
      </c>
    </row>
    <row r="208" spans="1:65" s="13" customFormat="1" ht="22.5" x14ac:dyDescent="0.2">
      <c r="B208" s="157"/>
      <c r="D208" s="153" t="s">
        <v>169</v>
      </c>
      <c r="E208" s="158" t="s">
        <v>1</v>
      </c>
      <c r="F208" s="159" t="s">
        <v>1269</v>
      </c>
      <c r="H208" s="158" t="s">
        <v>1</v>
      </c>
      <c r="L208" s="157"/>
      <c r="M208" s="160"/>
      <c r="N208" s="161"/>
      <c r="O208" s="161"/>
      <c r="P208" s="161"/>
      <c r="Q208" s="161"/>
      <c r="R208" s="161"/>
      <c r="S208" s="161"/>
      <c r="T208" s="162"/>
      <c r="AT208" s="158" t="s">
        <v>169</v>
      </c>
      <c r="AU208" s="158" t="s">
        <v>82</v>
      </c>
      <c r="AV208" s="13" t="s">
        <v>80</v>
      </c>
      <c r="AW208" s="13" t="s">
        <v>171</v>
      </c>
      <c r="AX208" s="13" t="s">
        <v>72</v>
      </c>
      <c r="AY208" s="158" t="s">
        <v>157</v>
      </c>
    </row>
    <row r="209" spans="1:65" s="13" customFormat="1" ht="22.5" x14ac:dyDescent="0.2">
      <c r="B209" s="157"/>
      <c r="D209" s="153" t="s">
        <v>169</v>
      </c>
      <c r="E209" s="158" t="s">
        <v>1</v>
      </c>
      <c r="F209" s="159" t="s">
        <v>1270</v>
      </c>
      <c r="H209" s="158" t="s">
        <v>1</v>
      </c>
      <c r="L209" s="157"/>
      <c r="M209" s="160"/>
      <c r="N209" s="161"/>
      <c r="O209" s="161"/>
      <c r="P209" s="161"/>
      <c r="Q209" s="161"/>
      <c r="R209" s="161"/>
      <c r="S209" s="161"/>
      <c r="T209" s="162"/>
      <c r="AT209" s="158" t="s">
        <v>169</v>
      </c>
      <c r="AU209" s="158" t="s">
        <v>82</v>
      </c>
      <c r="AV209" s="13" t="s">
        <v>80</v>
      </c>
      <c r="AW209" s="13" t="s">
        <v>171</v>
      </c>
      <c r="AX209" s="13" t="s">
        <v>72</v>
      </c>
      <c r="AY209" s="158" t="s">
        <v>157</v>
      </c>
    </row>
    <row r="210" spans="1:65" s="14" customFormat="1" x14ac:dyDescent="0.2">
      <c r="B210" s="163"/>
      <c r="D210" s="153" t="s">
        <v>169</v>
      </c>
      <c r="E210" s="164" t="s">
        <v>1</v>
      </c>
      <c r="F210" s="165" t="s">
        <v>1632</v>
      </c>
      <c r="H210" s="166">
        <v>22.8</v>
      </c>
      <c r="L210" s="163"/>
      <c r="M210" s="167"/>
      <c r="N210" s="168"/>
      <c r="O210" s="168"/>
      <c r="P210" s="168"/>
      <c r="Q210" s="168"/>
      <c r="R210" s="168"/>
      <c r="S210" s="168"/>
      <c r="T210" s="169"/>
      <c r="AT210" s="164" t="s">
        <v>169</v>
      </c>
      <c r="AU210" s="164" t="s">
        <v>82</v>
      </c>
      <c r="AV210" s="14" t="s">
        <v>82</v>
      </c>
      <c r="AW210" s="14" t="s">
        <v>171</v>
      </c>
      <c r="AX210" s="14" t="s">
        <v>80</v>
      </c>
      <c r="AY210" s="164" t="s">
        <v>157</v>
      </c>
    </row>
    <row r="211" spans="1:65" s="2" customFormat="1" ht="101.25" customHeight="1" x14ac:dyDescent="0.2">
      <c r="A211" s="29"/>
      <c r="B211" s="140"/>
      <c r="C211" s="141" t="s">
        <v>396</v>
      </c>
      <c r="D211" s="141" t="s">
        <v>160</v>
      </c>
      <c r="E211" s="142" t="s">
        <v>1272</v>
      </c>
      <c r="F211" s="143" t="s">
        <v>1273</v>
      </c>
      <c r="G211" s="144" t="s">
        <v>275</v>
      </c>
      <c r="H211" s="145">
        <v>100</v>
      </c>
      <c r="I211" s="146"/>
      <c r="J211" s="146">
        <f>ROUND(I211*H211,2)</f>
        <v>0</v>
      </c>
      <c r="K211" s="143" t="s">
        <v>330</v>
      </c>
      <c r="L211" s="30"/>
      <c r="M211" s="147" t="s">
        <v>1</v>
      </c>
      <c r="N211" s="148" t="s">
        <v>37</v>
      </c>
      <c r="O211" s="149">
        <v>0</v>
      </c>
      <c r="P211" s="149">
        <f>O211*H211</f>
        <v>0</v>
      </c>
      <c r="Q211" s="149">
        <v>0</v>
      </c>
      <c r="R211" s="149">
        <f>Q211*H211</f>
        <v>0</v>
      </c>
      <c r="S211" s="149">
        <v>0</v>
      </c>
      <c r="T211" s="150">
        <f>S211*H211</f>
        <v>0</v>
      </c>
      <c r="U211" s="29"/>
      <c r="V211" s="29"/>
      <c r="W211" s="29"/>
      <c r="X211" s="29"/>
      <c r="Y211" s="29"/>
      <c r="Z211" s="29"/>
      <c r="AA211" s="29"/>
      <c r="AB211" s="29"/>
      <c r="AC211" s="29"/>
      <c r="AD211" s="29"/>
      <c r="AE211" s="29"/>
      <c r="AR211" s="151" t="s">
        <v>165</v>
      </c>
      <c r="AT211" s="151" t="s">
        <v>160</v>
      </c>
      <c r="AU211" s="151" t="s">
        <v>82</v>
      </c>
      <c r="AY211" s="17" t="s">
        <v>157</v>
      </c>
      <c r="BE211" s="152">
        <f>IF(N211="základní",J211,0)</f>
        <v>0</v>
      </c>
      <c r="BF211" s="152">
        <f>IF(N211="snížená",J211,0)</f>
        <v>0</v>
      </c>
      <c r="BG211" s="152">
        <f>IF(N211="zákl. přenesená",J211,0)</f>
        <v>0</v>
      </c>
      <c r="BH211" s="152">
        <f>IF(N211="sníž. přenesená",J211,0)</f>
        <v>0</v>
      </c>
      <c r="BI211" s="152">
        <f>IF(N211="nulová",J211,0)</f>
        <v>0</v>
      </c>
      <c r="BJ211" s="17" t="s">
        <v>80</v>
      </c>
      <c r="BK211" s="152">
        <f>ROUND(I211*H211,2)</f>
        <v>0</v>
      </c>
      <c r="BL211" s="17" t="s">
        <v>165</v>
      </c>
      <c r="BM211" s="151" t="s">
        <v>1633</v>
      </c>
    </row>
    <row r="212" spans="1:65" s="2" customFormat="1" ht="68.25" x14ac:dyDescent="0.2">
      <c r="A212" s="29"/>
      <c r="B212" s="30"/>
      <c r="C212" s="29"/>
      <c r="D212" s="153" t="s">
        <v>167</v>
      </c>
      <c r="E212" s="29"/>
      <c r="F212" s="154" t="s">
        <v>1275</v>
      </c>
      <c r="G212" s="29"/>
      <c r="H212" s="29"/>
      <c r="I212" s="29"/>
      <c r="J212" s="29"/>
      <c r="K212" s="29"/>
      <c r="L212" s="30"/>
      <c r="M212" s="155"/>
      <c r="N212" s="156"/>
      <c r="O212" s="55"/>
      <c r="P212" s="55"/>
      <c r="Q212" s="55"/>
      <c r="R212" s="55"/>
      <c r="S212" s="55"/>
      <c r="T212" s="56"/>
      <c r="U212" s="29"/>
      <c r="V212" s="29"/>
      <c r="W212" s="29"/>
      <c r="X212" s="29"/>
      <c r="Y212" s="29"/>
      <c r="Z212" s="29"/>
      <c r="AA212" s="29"/>
      <c r="AB212" s="29"/>
      <c r="AC212" s="29"/>
      <c r="AD212" s="29"/>
      <c r="AE212" s="29"/>
      <c r="AT212" s="17" t="s">
        <v>167</v>
      </c>
      <c r="AU212" s="17" t="s">
        <v>82</v>
      </c>
    </row>
    <row r="213" spans="1:65" s="13" customFormat="1" x14ac:dyDescent="0.2">
      <c r="B213" s="157"/>
      <c r="D213" s="153" t="s">
        <v>169</v>
      </c>
      <c r="E213" s="158" t="s">
        <v>1</v>
      </c>
      <c r="F213" s="159" t="s">
        <v>1276</v>
      </c>
      <c r="H213" s="158" t="s">
        <v>1</v>
      </c>
      <c r="L213" s="157"/>
      <c r="M213" s="160"/>
      <c r="N213" s="161"/>
      <c r="O213" s="161"/>
      <c r="P213" s="161"/>
      <c r="Q213" s="161"/>
      <c r="R213" s="161"/>
      <c r="S213" s="161"/>
      <c r="T213" s="162"/>
      <c r="AT213" s="158" t="s">
        <v>169</v>
      </c>
      <c r="AU213" s="158" t="s">
        <v>82</v>
      </c>
      <c r="AV213" s="13" t="s">
        <v>80</v>
      </c>
      <c r="AW213" s="13" t="s">
        <v>171</v>
      </c>
      <c r="AX213" s="13" t="s">
        <v>72</v>
      </c>
      <c r="AY213" s="158" t="s">
        <v>157</v>
      </c>
    </row>
    <row r="214" spans="1:65" s="13" customFormat="1" x14ac:dyDescent="0.2">
      <c r="B214" s="157"/>
      <c r="D214" s="153" t="s">
        <v>169</v>
      </c>
      <c r="E214" s="158" t="s">
        <v>1</v>
      </c>
      <c r="F214" s="159" t="s">
        <v>1277</v>
      </c>
      <c r="H214" s="158" t="s">
        <v>1</v>
      </c>
      <c r="L214" s="157"/>
      <c r="M214" s="160"/>
      <c r="N214" s="161"/>
      <c r="O214" s="161"/>
      <c r="P214" s="161"/>
      <c r="Q214" s="161"/>
      <c r="R214" s="161"/>
      <c r="S214" s="161"/>
      <c r="T214" s="162"/>
      <c r="AT214" s="158" t="s">
        <v>169</v>
      </c>
      <c r="AU214" s="158" t="s">
        <v>82</v>
      </c>
      <c r="AV214" s="13" t="s">
        <v>80</v>
      </c>
      <c r="AW214" s="13" t="s">
        <v>171</v>
      </c>
      <c r="AX214" s="13" t="s">
        <v>72</v>
      </c>
      <c r="AY214" s="158" t="s">
        <v>157</v>
      </c>
    </row>
    <row r="215" spans="1:65" s="13" customFormat="1" x14ac:dyDescent="0.2">
      <c r="B215" s="157"/>
      <c r="D215" s="153" t="s">
        <v>169</v>
      </c>
      <c r="E215" s="158" t="s">
        <v>1</v>
      </c>
      <c r="F215" s="159" t="s">
        <v>1278</v>
      </c>
      <c r="H215" s="158" t="s">
        <v>1</v>
      </c>
      <c r="L215" s="157"/>
      <c r="M215" s="160"/>
      <c r="N215" s="161"/>
      <c r="O215" s="161"/>
      <c r="P215" s="161"/>
      <c r="Q215" s="161"/>
      <c r="R215" s="161"/>
      <c r="S215" s="161"/>
      <c r="T215" s="162"/>
      <c r="AT215" s="158" t="s">
        <v>169</v>
      </c>
      <c r="AU215" s="158" t="s">
        <v>82</v>
      </c>
      <c r="AV215" s="13" t="s">
        <v>80</v>
      </c>
      <c r="AW215" s="13" t="s">
        <v>171</v>
      </c>
      <c r="AX215" s="13" t="s">
        <v>72</v>
      </c>
      <c r="AY215" s="158" t="s">
        <v>157</v>
      </c>
    </row>
    <row r="216" spans="1:65" s="14" customFormat="1" x14ac:dyDescent="0.2">
      <c r="B216" s="163"/>
      <c r="D216" s="153" t="s">
        <v>169</v>
      </c>
      <c r="E216" s="164" t="s">
        <v>1</v>
      </c>
      <c r="F216" s="165" t="s">
        <v>1279</v>
      </c>
      <c r="H216" s="166">
        <v>100</v>
      </c>
      <c r="L216" s="163"/>
      <c r="M216" s="167"/>
      <c r="N216" s="168"/>
      <c r="O216" s="168"/>
      <c r="P216" s="168"/>
      <c r="Q216" s="168"/>
      <c r="R216" s="168"/>
      <c r="S216" s="168"/>
      <c r="T216" s="169"/>
      <c r="AT216" s="164" t="s">
        <v>169</v>
      </c>
      <c r="AU216" s="164" t="s">
        <v>82</v>
      </c>
      <c r="AV216" s="14" t="s">
        <v>82</v>
      </c>
      <c r="AW216" s="14" t="s">
        <v>171</v>
      </c>
      <c r="AX216" s="14" t="s">
        <v>80</v>
      </c>
      <c r="AY216" s="164" t="s">
        <v>157</v>
      </c>
    </row>
    <row r="217" spans="1:65" s="2" customFormat="1" ht="84" x14ac:dyDescent="0.2">
      <c r="A217" s="29"/>
      <c r="B217" s="140"/>
      <c r="C217" s="141" t="s">
        <v>401</v>
      </c>
      <c r="D217" s="141" t="s">
        <v>160</v>
      </c>
      <c r="E217" s="142" t="s">
        <v>252</v>
      </c>
      <c r="F217" s="143" t="s">
        <v>253</v>
      </c>
      <c r="G217" s="144" t="s">
        <v>236</v>
      </c>
      <c r="H217" s="145">
        <v>6</v>
      </c>
      <c r="I217" s="146"/>
      <c r="J217" s="146">
        <f>ROUND(I217*H217,2)</f>
        <v>0</v>
      </c>
      <c r="K217" s="143" t="s">
        <v>330</v>
      </c>
      <c r="L217" s="30"/>
      <c r="M217" s="147" t="s">
        <v>1</v>
      </c>
      <c r="N217" s="148" t="s">
        <v>37</v>
      </c>
      <c r="O217" s="149">
        <v>0</v>
      </c>
      <c r="P217" s="149">
        <f>O217*H217</f>
        <v>0</v>
      </c>
      <c r="Q217" s="149">
        <v>0</v>
      </c>
      <c r="R217" s="149">
        <f>Q217*H217</f>
        <v>0</v>
      </c>
      <c r="S217" s="149">
        <v>0</v>
      </c>
      <c r="T217" s="150">
        <f>S217*H217</f>
        <v>0</v>
      </c>
      <c r="U217" s="29"/>
      <c r="V217" s="29"/>
      <c r="W217" s="29"/>
      <c r="X217" s="29"/>
      <c r="Y217" s="29"/>
      <c r="Z217" s="29"/>
      <c r="AA217" s="29"/>
      <c r="AB217" s="29"/>
      <c r="AC217" s="29"/>
      <c r="AD217" s="29"/>
      <c r="AE217" s="29"/>
      <c r="AR217" s="151" t="s">
        <v>165</v>
      </c>
      <c r="AT217" s="151" t="s">
        <v>160</v>
      </c>
      <c r="AU217" s="151" t="s">
        <v>82</v>
      </c>
      <c r="AY217" s="17" t="s">
        <v>157</v>
      </c>
      <c r="BE217" s="152">
        <f>IF(N217="základní",J217,0)</f>
        <v>0</v>
      </c>
      <c r="BF217" s="152">
        <f>IF(N217="snížená",J217,0)</f>
        <v>0</v>
      </c>
      <c r="BG217" s="152">
        <f>IF(N217="zákl. přenesená",J217,0)</f>
        <v>0</v>
      </c>
      <c r="BH217" s="152">
        <f>IF(N217="sníž. přenesená",J217,0)</f>
        <v>0</v>
      </c>
      <c r="BI217" s="152">
        <f>IF(N217="nulová",J217,0)</f>
        <v>0</v>
      </c>
      <c r="BJ217" s="17" t="s">
        <v>80</v>
      </c>
      <c r="BK217" s="152">
        <f>ROUND(I217*H217,2)</f>
        <v>0</v>
      </c>
      <c r="BL217" s="17" t="s">
        <v>165</v>
      </c>
      <c r="BM217" s="151" t="s">
        <v>1634</v>
      </c>
    </row>
    <row r="218" spans="1:65" s="2" customFormat="1" ht="48.75" x14ac:dyDescent="0.2">
      <c r="A218" s="29"/>
      <c r="B218" s="30"/>
      <c r="C218" s="29"/>
      <c r="D218" s="153" t="s">
        <v>167</v>
      </c>
      <c r="E218" s="29"/>
      <c r="F218" s="154" t="s">
        <v>255</v>
      </c>
      <c r="G218" s="29"/>
      <c r="H218" s="29"/>
      <c r="I218" s="29"/>
      <c r="J218" s="29"/>
      <c r="K218" s="29"/>
      <c r="L218" s="30"/>
      <c r="M218" s="155"/>
      <c r="N218" s="156"/>
      <c r="O218" s="55"/>
      <c r="P218" s="55"/>
      <c r="Q218" s="55"/>
      <c r="R218" s="55"/>
      <c r="S218" s="55"/>
      <c r="T218" s="56"/>
      <c r="U218" s="29"/>
      <c r="V218" s="29"/>
      <c r="W218" s="29"/>
      <c r="X218" s="29"/>
      <c r="Y218" s="29"/>
      <c r="Z218" s="29"/>
      <c r="AA218" s="29"/>
      <c r="AB218" s="29"/>
      <c r="AC218" s="29"/>
      <c r="AD218" s="29"/>
      <c r="AE218" s="29"/>
      <c r="AT218" s="17" t="s">
        <v>167</v>
      </c>
      <c r="AU218" s="17" t="s">
        <v>82</v>
      </c>
    </row>
    <row r="219" spans="1:65" s="13" customFormat="1" x14ac:dyDescent="0.2">
      <c r="B219" s="157"/>
      <c r="D219" s="153" t="s">
        <v>169</v>
      </c>
      <c r="E219" s="158" t="s">
        <v>1</v>
      </c>
      <c r="F219" s="159" t="s">
        <v>1281</v>
      </c>
      <c r="H219" s="158" t="s">
        <v>1</v>
      </c>
      <c r="L219" s="157"/>
      <c r="M219" s="160"/>
      <c r="N219" s="161"/>
      <c r="O219" s="161"/>
      <c r="P219" s="161"/>
      <c r="Q219" s="161"/>
      <c r="R219" s="161"/>
      <c r="S219" s="161"/>
      <c r="T219" s="162"/>
      <c r="AT219" s="158" t="s">
        <v>169</v>
      </c>
      <c r="AU219" s="158" t="s">
        <v>82</v>
      </c>
      <c r="AV219" s="13" t="s">
        <v>80</v>
      </c>
      <c r="AW219" s="13" t="s">
        <v>171</v>
      </c>
      <c r="AX219" s="13" t="s">
        <v>72</v>
      </c>
      <c r="AY219" s="158" t="s">
        <v>157</v>
      </c>
    </row>
    <row r="220" spans="1:65" s="13" customFormat="1" x14ac:dyDescent="0.2">
      <c r="B220" s="157"/>
      <c r="D220" s="153" t="s">
        <v>169</v>
      </c>
      <c r="E220" s="158" t="s">
        <v>1</v>
      </c>
      <c r="F220" s="159" t="s">
        <v>1282</v>
      </c>
      <c r="H220" s="158" t="s">
        <v>1</v>
      </c>
      <c r="L220" s="157"/>
      <c r="M220" s="160"/>
      <c r="N220" s="161"/>
      <c r="O220" s="161"/>
      <c r="P220" s="161"/>
      <c r="Q220" s="161"/>
      <c r="R220" s="161"/>
      <c r="S220" s="161"/>
      <c r="T220" s="162"/>
      <c r="AT220" s="158" t="s">
        <v>169</v>
      </c>
      <c r="AU220" s="158" t="s">
        <v>82</v>
      </c>
      <c r="AV220" s="13" t="s">
        <v>80</v>
      </c>
      <c r="AW220" s="13" t="s">
        <v>171</v>
      </c>
      <c r="AX220" s="13" t="s">
        <v>72</v>
      </c>
      <c r="AY220" s="158" t="s">
        <v>157</v>
      </c>
    </row>
    <row r="221" spans="1:65" s="13" customFormat="1" x14ac:dyDescent="0.2">
      <c r="B221" s="157"/>
      <c r="D221" s="153" t="s">
        <v>169</v>
      </c>
      <c r="E221" s="158" t="s">
        <v>1</v>
      </c>
      <c r="F221" s="159" t="s">
        <v>1283</v>
      </c>
      <c r="H221" s="158" t="s">
        <v>1</v>
      </c>
      <c r="L221" s="157"/>
      <c r="M221" s="160"/>
      <c r="N221" s="161"/>
      <c r="O221" s="161"/>
      <c r="P221" s="161"/>
      <c r="Q221" s="161"/>
      <c r="R221" s="161"/>
      <c r="S221" s="161"/>
      <c r="T221" s="162"/>
      <c r="AT221" s="158" t="s">
        <v>169</v>
      </c>
      <c r="AU221" s="158" t="s">
        <v>82</v>
      </c>
      <c r="AV221" s="13" t="s">
        <v>80</v>
      </c>
      <c r="AW221" s="13" t="s">
        <v>171</v>
      </c>
      <c r="AX221" s="13" t="s">
        <v>72</v>
      </c>
      <c r="AY221" s="158" t="s">
        <v>157</v>
      </c>
    </row>
    <row r="222" spans="1:65" s="14" customFormat="1" x14ac:dyDescent="0.2">
      <c r="B222" s="163"/>
      <c r="D222" s="153" t="s">
        <v>169</v>
      </c>
      <c r="E222" s="164" t="s">
        <v>1</v>
      </c>
      <c r="F222" s="165" t="s">
        <v>1291</v>
      </c>
      <c r="H222" s="166">
        <v>6</v>
      </c>
      <c r="L222" s="163"/>
      <c r="M222" s="167"/>
      <c r="N222" s="168"/>
      <c r="O222" s="168"/>
      <c r="P222" s="168"/>
      <c r="Q222" s="168"/>
      <c r="R222" s="168"/>
      <c r="S222" s="168"/>
      <c r="T222" s="169"/>
      <c r="AT222" s="164" t="s">
        <v>169</v>
      </c>
      <c r="AU222" s="164" t="s">
        <v>82</v>
      </c>
      <c r="AV222" s="14" t="s">
        <v>82</v>
      </c>
      <c r="AW222" s="14" t="s">
        <v>171</v>
      </c>
      <c r="AX222" s="14" t="s">
        <v>80</v>
      </c>
      <c r="AY222" s="164" t="s">
        <v>157</v>
      </c>
    </row>
    <row r="223" spans="1:65" s="2" customFormat="1" ht="84" x14ac:dyDescent="0.2">
      <c r="A223" s="29"/>
      <c r="B223" s="140"/>
      <c r="C223" s="141" t="s">
        <v>406</v>
      </c>
      <c r="D223" s="141" t="s">
        <v>160</v>
      </c>
      <c r="E223" s="142" t="s">
        <v>1285</v>
      </c>
      <c r="F223" s="143" t="s">
        <v>1286</v>
      </c>
      <c r="G223" s="144" t="s">
        <v>236</v>
      </c>
      <c r="H223" s="145">
        <v>6</v>
      </c>
      <c r="I223" s="146"/>
      <c r="J223" s="146">
        <f>ROUND(I223*H223,2)</f>
        <v>0</v>
      </c>
      <c r="K223" s="143" t="s">
        <v>330</v>
      </c>
      <c r="L223" s="30"/>
      <c r="M223" s="147" t="s">
        <v>1</v>
      </c>
      <c r="N223" s="148" t="s">
        <v>37</v>
      </c>
      <c r="O223" s="149">
        <v>0</v>
      </c>
      <c r="P223" s="149">
        <f>O223*H223</f>
        <v>0</v>
      </c>
      <c r="Q223" s="149">
        <v>0</v>
      </c>
      <c r="R223" s="149">
        <f>Q223*H223</f>
        <v>0</v>
      </c>
      <c r="S223" s="149">
        <v>0</v>
      </c>
      <c r="T223" s="150">
        <f>S223*H223</f>
        <v>0</v>
      </c>
      <c r="U223" s="29"/>
      <c r="V223" s="29"/>
      <c r="W223" s="29"/>
      <c r="X223" s="29"/>
      <c r="Y223" s="29"/>
      <c r="Z223" s="29"/>
      <c r="AA223" s="29"/>
      <c r="AB223" s="29"/>
      <c r="AC223" s="29"/>
      <c r="AD223" s="29"/>
      <c r="AE223" s="29"/>
      <c r="AR223" s="151" t="s">
        <v>165</v>
      </c>
      <c r="AT223" s="151" t="s">
        <v>160</v>
      </c>
      <c r="AU223" s="151" t="s">
        <v>82</v>
      </c>
      <c r="AY223" s="17" t="s">
        <v>157</v>
      </c>
      <c r="BE223" s="152">
        <f>IF(N223="základní",J223,0)</f>
        <v>0</v>
      </c>
      <c r="BF223" s="152">
        <f>IF(N223="snížená",J223,0)</f>
        <v>0</v>
      </c>
      <c r="BG223" s="152">
        <f>IF(N223="zákl. přenesená",J223,0)</f>
        <v>0</v>
      </c>
      <c r="BH223" s="152">
        <f>IF(N223="sníž. přenesená",J223,0)</f>
        <v>0</v>
      </c>
      <c r="BI223" s="152">
        <f>IF(N223="nulová",J223,0)</f>
        <v>0</v>
      </c>
      <c r="BJ223" s="17" t="s">
        <v>80</v>
      </c>
      <c r="BK223" s="152">
        <f>ROUND(I223*H223,2)</f>
        <v>0</v>
      </c>
      <c r="BL223" s="17" t="s">
        <v>165</v>
      </c>
      <c r="BM223" s="151" t="s">
        <v>1635</v>
      </c>
    </row>
    <row r="224" spans="1:65" s="2" customFormat="1" ht="48.75" x14ac:dyDescent="0.2">
      <c r="A224" s="29"/>
      <c r="B224" s="30"/>
      <c r="C224" s="29"/>
      <c r="D224" s="153" t="s">
        <v>167</v>
      </c>
      <c r="E224" s="29"/>
      <c r="F224" s="154" t="s">
        <v>255</v>
      </c>
      <c r="G224" s="29"/>
      <c r="H224" s="29"/>
      <c r="I224" s="29"/>
      <c r="J224" s="29"/>
      <c r="K224" s="29"/>
      <c r="L224" s="30"/>
      <c r="M224" s="155"/>
      <c r="N224" s="156"/>
      <c r="O224" s="55"/>
      <c r="P224" s="55"/>
      <c r="Q224" s="55"/>
      <c r="R224" s="55"/>
      <c r="S224" s="55"/>
      <c r="T224" s="56"/>
      <c r="U224" s="29"/>
      <c r="V224" s="29"/>
      <c r="W224" s="29"/>
      <c r="X224" s="29"/>
      <c r="Y224" s="29"/>
      <c r="Z224" s="29"/>
      <c r="AA224" s="29"/>
      <c r="AB224" s="29"/>
      <c r="AC224" s="29"/>
      <c r="AD224" s="29"/>
      <c r="AE224" s="29"/>
      <c r="AT224" s="17" t="s">
        <v>167</v>
      </c>
      <c r="AU224" s="17" t="s">
        <v>82</v>
      </c>
    </row>
    <row r="225" spans="1:65" s="13" customFormat="1" x14ac:dyDescent="0.2">
      <c r="B225" s="157"/>
      <c r="D225" s="153" t="s">
        <v>169</v>
      </c>
      <c r="E225" s="158" t="s">
        <v>1</v>
      </c>
      <c r="F225" s="159" t="s">
        <v>1288</v>
      </c>
      <c r="H225" s="158" t="s">
        <v>1</v>
      </c>
      <c r="L225" s="157"/>
      <c r="M225" s="160"/>
      <c r="N225" s="161"/>
      <c r="O225" s="161"/>
      <c r="P225" s="161"/>
      <c r="Q225" s="161"/>
      <c r="R225" s="161"/>
      <c r="S225" s="161"/>
      <c r="T225" s="162"/>
      <c r="AT225" s="158" t="s">
        <v>169</v>
      </c>
      <c r="AU225" s="158" t="s">
        <v>82</v>
      </c>
      <c r="AV225" s="13" t="s">
        <v>80</v>
      </c>
      <c r="AW225" s="13" t="s">
        <v>171</v>
      </c>
      <c r="AX225" s="13" t="s">
        <v>72</v>
      </c>
      <c r="AY225" s="158" t="s">
        <v>157</v>
      </c>
    </row>
    <row r="226" spans="1:65" s="13" customFormat="1" x14ac:dyDescent="0.2">
      <c r="B226" s="157"/>
      <c r="D226" s="153" t="s">
        <v>169</v>
      </c>
      <c r="E226" s="158" t="s">
        <v>1</v>
      </c>
      <c r="F226" s="159" t="s">
        <v>1289</v>
      </c>
      <c r="H226" s="158" t="s">
        <v>1</v>
      </c>
      <c r="L226" s="157"/>
      <c r="M226" s="160"/>
      <c r="N226" s="161"/>
      <c r="O226" s="161"/>
      <c r="P226" s="161"/>
      <c r="Q226" s="161"/>
      <c r="R226" s="161"/>
      <c r="S226" s="161"/>
      <c r="T226" s="162"/>
      <c r="AT226" s="158" t="s">
        <v>169</v>
      </c>
      <c r="AU226" s="158" t="s">
        <v>82</v>
      </c>
      <c r="AV226" s="13" t="s">
        <v>80</v>
      </c>
      <c r="AW226" s="13" t="s">
        <v>171</v>
      </c>
      <c r="AX226" s="13" t="s">
        <v>72</v>
      </c>
      <c r="AY226" s="158" t="s">
        <v>157</v>
      </c>
    </row>
    <row r="227" spans="1:65" s="13" customFormat="1" x14ac:dyDescent="0.2">
      <c r="B227" s="157"/>
      <c r="D227" s="153" t="s">
        <v>169</v>
      </c>
      <c r="E227" s="158" t="s">
        <v>1</v>
      </c>
      <c r="F227" s="159" t="s">
        <v>1290</v>
      </c>
      <c r="H227" s="158" t="s">
        <v>1</v>
      </c>
      <c r="L227" s="157"/>
      <c r="M227" s="160"/>
      <c r="N227" s="161"/>
      <c r="O227" s="161"/>
      <c r="P227" s="161"/>
      <c r="Q227" s="161"/>
      <c r="R227" s="161"/>
      <c r="S227" s="161"/>
      <c r="T227" s="162"/>
      <c r="AT227" s="158" t="s">
        <v>169</v>
      </c>
      <c r="AU227" s="158" t="s">
        <v>82</v>
      </c>
      <c r="AV227" s="13" t="s">
        <v>80</v>
      </c>
      <c r="AW227" s="13" t="s">
        <v>171</v>
      </c>
      <c r="AX227" s="13" t="s">
        <v>72</v>
      </c>
      <c r="AY227" s="158" t="s">
        <v>157</v>
      </c>
    </row>
    <row r="228" spans="1:65" s="14" customFormat="1" x14ac:dyDescent="0.2">
      <c r="B228" s="163"/>
      <c r="D228" s="153" t="s">
        <v>169</v>
      </c>
      <c r="E228" s="164" t="s">
        <v>1</v>
      </c>
      <c r="F228" s="165" t="s">
        <v>1291</v>
      </c>
      <c r="H228" s="166">
        <v>6</v>
      </c>
      <c r="L228" s="163"/>
      <c r="M228" s="167"/>
      <c r="N228" s="168"/>
      <c r="O228" s="168"/>
      <c r="P228" s="168"/>
      <c r="Q228" s="168"/>
      <c r="R228" s="168"/>
      <c r="S228" s="168"/>
      <c r="T228" s="169"/>
      <c r="AT228" s="164" t="s">
        <v>169</v>
      </c>
      <c r="AU228" s="164" t="s">
        <v>82</v>
      </c>
      <c r="AV228" s="14" t="s">
        <v>82</v>
      </c>
      <c r="AW228" s="14" t="s">
        <v>171</v>
      </c>
      <c r="AX228" s="14" t="s">
        <v>80</v>
      </c>
      <c r="AY228" s="164" t="s">
        <v>157</v>
      </c>
    </row>
    <row r="229" spans="1:65" s="2" customFormat="1" ht="128.65" customHeight="1" x14ac:dyDescent="0.2">
      <c r="A229" s="29"/>
      <c r="B229" s="140"/>
      <c r="C229" s="141" t="s">
        <v>413</v>
      </c>
      <c r="D229" s="141" t="s">
        <v>160</v>
      </c>
      <c r="E229" s="142" t="s">
        <v>263</v>
      </c>
      <c r="F229" s="143" t="s">
        <v>264</v>
      </c>
      <c r="G229" s="144" t="s">
        <v>215</v>
      </c>
      <c r="H229" s="145">
        <v>0.25</v>
      </c>
      <c r="I229" s="146"/>
      <c r="J229" s="146">
        <f>ROUND(I229*H229,2)</f>
        <v>0</v>
      </c>
      <c r="K229" s="143" t="s">
        <v>330</v>
      </c>
      <c r="L229" s="30"/>
      <c r="M229" s="147" t="s">
        <v>1</v>
      </c>
      <c r="N229" s="148" t="s">
        <v>37</v>
      </c>
      <c r="O229" s="149">
        <v>0</v>
      </c>
      <c r="P229" s="149">
        <f>O229*H229</f>
        <v>0</v>
      </c>
      <c r="Q229" s="149">
        <v>0</v>
      </c>
      <c r="R229" s="149">
        <f>Q229*H229</f>
        <v>0</v>
      </c>
      <c r="S229" s="149">
        <v>0</v>
      </c>
      <c r="T229" s="150">
        <f>S229*H229</f>
        <v>0</v>
      </c>
      <c r="U229" s="29"/>
      <c r="V229" s="29"/>
      <c r="W229" s="29"/>
      <c r="X229" s="29"/>
      <c r="Y229" s="29"/>
      <c r="Z229" s="29"/>
      <c r="AA229" s="29"/>
      <c r="AB229" s="29"/>
      <c r="AC229" s="29"/>
      <c r="AD229" s="29"/>
      <c r="AE229" s="29"/>
      <c r="AR229" s="151" t="s">
        <v>165</v>
      </c>
      <c r="AT229" s="151" t="s">
        <v>160</v>
      </c>
      <c r="AU229" s="151" t="s">
        <v>82</v>
      </c>
      <c r="AY229" s="17" t="s">
        <v>157</v>
      </c>
      <c r="BE229" s="152">
        <f>IF(N229="základní",J229,0)</f>
        <v>0</v>
      </c>
      <c r="BF229" s="152">
        <f>IF(N229="snížená",J229,0)</f>
        <v>0</v>
      </c>
      <c r="BG229" s="152">
        <f>IF(N229="zákl. přenesená",J229,0)</f>
        <v>0</v>
      </c>
      <c r="BH229" s="152">
        <f>IF(N229="sníž. přenesená",J229,0)</f>
        <v>0</v>
      </c>
      <c r="BI229" s="152">
        <f>IF(N229="nulová",J229,0)</f>
        <v>0</v>
      </c>
      <c r="BJ229" s="17" t="s">
        <v>80</v>
      </c>
      <c r="BK229" s="152">
        <f>ROUND(I229*H229,2)</f>
        <v>0</v>
      </c>
      <c r="BL229" s="17" t="s">
        <v>165</v>
      </c>
      <c r="BM229" s="151" t="s">
        <v>1636</v>
      </c>
    </row>
    <row r="230" spans="1:65" s="2" customFormat="1" ht="78" x14ac:dyDescent="0.2">
      <c r="A230" s="29"/>
      <c r="B230" s="30"/>
      <c r="C230" s="29"/>
      <c r="D230" s="153" t="s">
        <v>167</v>
      </c>
      <c r="E230" s="29"/>
      <c r="F230" s="154" t="s">
        <v>266</v>
      </c>
      <c r="G230" s="29"/>
      <c r="H230" s="29"/>
      <c r="I230" s="29"/>
      <c r="J230" s="29"/>
      <c r="K230" s="29"/>
      <c r="L230" s="30"/>
      <c r="M230" s="155"/>
      <c r="N230" s="156"/>
      <c r="O230" s="55"/>
      <c r="P230" s="55"/>
      <c r="Q230" s="55"/>
      <c r="R230" s="55"/>
      <c r="S230" s="55"/>
      <c r="T230" s="56"/>
      <c r="U230" s="29"/>
      <c r="V230" s="29"/>
      <c r="W230" s="29"/>
      <c r="X230" s="29"/>
      <c r="Y230" s="29"/>
      <c r="Z230" s="29"/>
      <c r="AA230" s="29"/>
      <c r="AB230" s="29"/>
      <c r="AC230" s="29"/>
      <c r="AD230" s="29"/>
      <c r="AE230" s="29"/>
      <c r="AT230" s="17" t="s">
        <v>167</v>
      </c>
      <c r="AU230" s="17" t="s">
        <v>82</v>
      </c>
    </row>
    <row r="231" spans="1:65" s="2" customFormat="1" ht="134.25" customHeight="1" x14ac:dyDescent="0.2">
      <c r="A231" s="29"/>
      <c r="B231" s="140"/>
      <c r="C231" s="141" t="s">
        <v>418</v>
      </c>
      <c r="D231" s="141" t="s">
        <v>160</v>
      </c>
      <c r="E231" s="142" t="s">
        <v>268</v>
      </c>
      <c r="F231" s="143" t="s">
        <v>269</v>
      </c>
      <c r="G231" s="144" t="s">
        <v>215</v>
      </c>
      <c r="H231" s="145">
        <v>0.25</v>
      </c>
      <c r="I231" s="146"/>
      <c r="J231" s="146">
        <f>ROUND(I231*H231,2)</f>
        <v>0</v>
      </c>
      <c r="K231" s="143" t="s">
        <v>330</v>
      </c>
      <c r="L231" s="30"/>
      <c r="M231" s="147" t="s">
        <v>1</v>
      </c>
      <c r="N231" s="148" t="s">
        <v>37</v>
      </c>
      <c r="O231" s="149">
        <v>0</v>
      </c>
      <c r="P231" s="149">
        <f>O231*H231</f>
        <v>0</v>
      </c>
      <c r="Q231" s="149">
        <v>0</v>
      </c>
      <c r="R231" s="149">
        <f>Q231*H231</f>
        <v>0</v>
      </c>
      <c r="S231" s="149">
        <v>0</v>
      </c>
      <c r="T231" s="150">
        <f>S231*H231</f>
        <v>0</v>
      </c>
      <c r="U231" s="29"/>
      <c r="V231" s="29"/>
      <c r="W231" s="29"/>
      <c r="X231" s="29"/>
      <c r="Y231" s="29"/>
      <c r="Z231" s="29"/>
      <c r="AA231" s="29"/>
      <c r="AB231" s="29"/>
      <c r="AC231" s="29"/>
      <c r="AD231" s="29"/>
      <c r="AE231" s="29"/>
      <c r="AR231" s="151" t="s">
        <v>165</v>
      </c>
      <c r="AT231" s="151" t="s">
        <v>160</v>
      </c>
      <c r="AU231" s="151" t="s">
        <v>82</v>
      </c>
      <c r="AY231" s="17" t="s">
        <v>157</v>
      </c>
      <c r="BE231" s="152">
        <f>IF(N231="základní",J231,0)</f>
        <v>0</v>
      </c>
      <c r="BF231" s="152">
        <f>IF(N231="snížená",J231,0)</f>
        <v>0</v>
      </c>
      <c r="BG231" s="152">
        <f>IF(N231="zákl. přenesená",J231,0)</f>
        <v>0</v>
      </c>
      <c r="BH231" s="152">
        <f>IF(N231="sníž. přenesená",J231,0)</f>
        <v>0</v>
      </c>
      <c r="BI231" s="152">
        <f>IF(N231="nulová",J231,0)</f>
        <v>0</v>
      </c>
      <c r="BJ231" s="17" t="s">
        <v>80</v>
      </c>
      <c r="BK231" s="152">
        <f>ROUND(I231*H231,2)</f>
        <v>0</v>
      </c>
      <c r="BL231" s="17" t="s">
        <v>165</v>
      </c>
      <c r="BM231" s="151" t="s">
        <v>1637</v>
      </c>
    </row>
    <row r="232" spans="1:65" s="2" customFormat="1" ht="78" x14ac:dyDescent="0.2">
      <c r="A232" s="29"/>
      <c r="B232" s="30"/>
      <c r="C232" s="29"/>
      <c r="D232" s="153" t="s">
        <v>167</v>
      </c>
      <c r="E232" s="29"/>
      <c r="F232" s="154" t="s">
        <v>271</v>
      </c>
      <c r="G232" s="29"/>
      <c r="H232" s="29"/>
      <c r="I232" s="29"/>
      <c r="J232" s="29"/>
      <c r="K232" s="29"/>
      <c r="L232" s="30"/>
      <c r="M232" s="155"/>
      <c r="N232" s="156"/>
      <c r="O232" s="55"/>
      <c r="P232" s="55"/>
      <c r="Q232" s="55"/>
      <c r="R232" s="55"/>
      <c r="S232" s="55"/>
      <c r="T232" s="56"/>
      <c r="U232" s="29"/>
      <c r="V232" s="29"/>
      <c r="W232" s="29"/>
      <c r="X232" s="29"/>
      <c r="Y232" s="29"/>
      <c r="Z232" s="29"/>
      <c r="AA232" s="29"/>
      <c r="AB232" s="29"/>
      <c r="AC232" s="29"/>
      <c r="AD232" s="29"/>
      <c r="AE232" s="29"/>
      <c r="AT232" s="17" t="s">
        <v>167</v>
      </c>
      <c r="AU232" s="17" t="s">
        <v>82</v>
      </c>
    </row>
    <row r="233" spans="1:65" s="12" customFormat="1" ht="22.9" customHeight="1" x14ac:dyDescent="0.2">
      <c r="B233" s="128"/>
      <c r="D233" s="129" t="s">
        <v>71</v>
      </c>
      <c r="E233" s="138" t="s">
        <v>226</v>
      </c>
      <c r="F233" s="138" t="s">
        <v>917</v>
      </c>
      <c r="J233" s="139">
        <f>BK233</f>
        <v>0</v>
      </c>
      <c r="L233" s="128"/>
      <c r="M233" s="132"/>
      <c r="N233" s="133"/>
      <c r="O233" s="133"/>
      <c r="P233" s="134">
        <f>SUM(P234:P239)</f>
        <v>87.011103999999989</v>
      </c>
      <c r="Q233" s="133"/>
      <c r="R233" s="134">
        <f>SUM(R234:R239)</f>
        <v>3.2924600000000002</v>
      </c>
      <c r="S233" s="133"/>
      <c r="T233" s="135">
        <f>SUM(T234:T239)</f>
        <v>108.78921</v>
      </c>
      <c r="AR233" s="129" t="s">
        <v>80</v>
      </c>
      <c r="AT233" s="136" t="s">
        <v>71</v>
      </c>
      <c r="AU233" s="136" t="s">
        <v>80</v>
      </c>
      <c r="AY233" s="129" t="s">
        <v>157</v>
      </c>
      <c r="BK233" s="137">
        <f>SUM(BK234:BK239)</f>
        <v>0</v>
      </c>
    </row>
    <row r="234" spans="1:65" s="2" customFormat="1" ht="24" x14ac:dyDescent="0.2">
      <c r="A234" s="29"/>
      <c r="B234" s="140"/>
      <c r="C234" s="141" t="s">
        <v>422</v>
      </c>
      <c r="D234" s="141" t="s">
        <v>160</v>
      </c>
      <c r="E234" s="142" t="s">
        <v>1334</v>
      </c>
      <c r="F234" s="143" t="s">
        <v>1335</v>
      </c>
      <c r="G234" s="144" t="s">
        <v>236</v>
      </c>
      <c r="H234" s="145">
        <v>2</v>
      </c>
      <c r="I234" s="146"/>
      <c r="J234" s="146">
        <f>ROUND(I234*H234,2)</f>
        <v>0</v>
      </c>
      <c r="K234" s="143" t="s">
        <v>164</v>
      </c>
      <c r="L234" s="30"/>
      <c r="M234" s="147" t="s">
        <v>1</v>
      </c>
      <c r="N234" s="148" t="s">
        <v>37</v>
      </c>
      <c r="O234" s="149">
        <v>1.2649999999999999</v>
      </c>
      <c r="P234" s="149">
        <f>O234*H234</f>
        <v>2.5299999999999998</v>
      </c>
      <c r="Q234" s="149">
        <v>6.4900000000000001E-3</v>
      </c>
      <c r="R234" s="149">
        <f>Q234*H234</f>
        <v>1.298E-2</v>
      </c>
      <c r="S234" s="149">
        <v>0</v>
      </c>
      <c r="T234" s="150">
        <f>S234*H234</f>
        <v>0</v>
      </c>
      <c r="U234" s="29"/>
      <c r="V234" s="29"/>
      <c r="W234" s="29"/>
      <c r="X234" s="29"/>
      <c r="Y234" s="29"/>
      <c r="Z234" s="29"/>
      <c r="AA234" s="29"/>
      <c r="AB234" s="29"/>
      <c r="AC234" s="29"/>
      <c r="AD234" s="29"/>
      <c r="AE234" s="29"/>
      <c r="AR234" s="151" t="s">
        <v>165</v>
      </c>
      <c r="AT234" s="151" t="s">
        <v>160</v>
      </c>
      <c r="AU234" s="151" t="s">
        <v>82</v>
      </c>
      <c r="AY234" s="17" t="s">
        <v>157</v>
      </c>
      <c r="BE234" s="152">
        <f>IF(N234="základní",J234,0)</f>
        <v>0</v>
      </c>
      <c r="BF234" s="152">
        <f>IF(N234="snížená",J234,0)</f>
        <v>0</v>
      </c>
      <c r="BG234" s="152">
        <f>IF(N234="zákl. přenesená",J234,0)</f>
        <v>0</v>
      </c>
      <c r="BH234" s="152">
        <f>IF(N234="sníž. přenesená",J234,0)</f>
        <v>0</v>
      </c>
      <c r="BI234" s="152">
        <f>IF(N234="nulová",J234,0)</f>
        <v>0</v>
      </c>
      <c r="BJ234" s="17" t="s">
        <v>80</v>
      </c>
      <c r="BK234" s="152">
        <f>ROUND(I234*H234,2)</f>
        <v>0</v>
      </c>
      <c r="BL234" s="17" t="s">
        <v>165</v>
      </c>
      <c r="BM234" s="151" t="s">
        <v>1638</v>
      </c>
    </row>
    <row r="235" spans="1:65" s="14" customFormat="1" x14ac:dyDescent="0.2">
      <c r="B235" s="163"/>
      <c r="D235" s="153" t="s">
        <v>169</v>
      </c>
      <c r="E235" s="164" t="s">
        <v>1</v>
      </c>
      <c r="F235" s="165" t="s">
        <v>82</v>
      </c>
      <c r="H235" s="166">
        <v>2</v>
      </c>
      <c r="L235" s="163"/>
      <c r="M235" s="167"/>
      <c r="N235" s="168"/>
      <c r="O235" s="168"/>
      <c r="P235" s="168"/>
      <c r="Q235" s="168"/>
      <c r="R235" s="168"/>
      <c r="S235" s="168"/>
      <c r="T235" s="169"/>
      <c r="AT235" s="164" t="s">
        <v>169</v>
      </c>
      <c r="AU235" s="164" t="s">
        <v>82</v>
      </c>
      <c r="AV235" s="14" t="s">
        <v>82</v>
      </c>
      <c r="AW235" s="14" t="s">
        <v>171</v>
      </c>
      <c r="AX235" s="14" t="s">
        <v>80</v>
      </c>
      <c r="AY235" s="164" t="s">
        <v>157</v>
      </c>
    </row>
    <row r="236" spans="1:65" s="2" customFormat="1" ht="90" customHeight="1" x14ac:dyDescent="0.2">
      <c r="A236" s="29"/>
      <c r="B236" s="140"/>
      <c r="C236" s="141" t="s">
        <v>427</v>
      </c>
      <c r="D236" s="141" t="s">
        <v>160</v>
      </c>
      <c r="E236" s="142" t="s">
        <v>918</v>
      </c>
      <c r="F236" s="143" t="s">
        <v>919</v>
      </c>
      <c r="G236" s="144" t="s">
        <v>275</v>
      </c>
      <c r="H236" s="145">
        <v>210</v>
      </c>
      <c r="I236" s="146"/>
      <c r="J236" s="146">
        <f>ROUND(I236*H236,2)</f>
        <v>0</v>
      </c>
      <c r="K236" s="143" t="s">
        <v>201</v>
      </c>
      <c r="L236" s="30"/>
      <c r="M236" s="147" t="s">
        <v>1</v>
      </c>
      <c r="N236" s="148" t="s">
        <v>37</v>
      </c>
      <c r="O236" s="149">
        <v>1.4999999999999999E-2</v>
      </c>
      <c r="P236" s="149">
        <f>O236*H236</f>
        <v>3.15</v>
      </c>
      <c r="Q236" s="149">
        <v>0</v>
      </c>
      <c r="R236" s="149">
        <f>Q236*H236</f>
        <v>0</v>
      </c>
      <c r="S236" s="149">
        <v>0.19400000000000001</v>
      </c>
      <c r="T236" s="150">
        <f>S236*H236</f>
        <v>40.74</v>
      </c>
      <c r="U236" s="29"/>
      <c r="V236" s="29"/>
      <c r="W236" s="29"/>
      <c r="X236" s="29"/>
      <c r="Y236" s="29"/>
      <c r="Z236" s="29"/>
      <c r="AA236" s="29"/>
      <c r="AB236" s="29"/>
      <c r="AC236" s="29"/>
      <c r="AD236" s="29"/>
      <c r="AE236" s="29"/>
      <c r="AR236" s="151" t="s">
        <v>165</v>
      </c>
      <c r="AT236" s="151" t="s">
        <v>160</v>
      </c>
      <c r="AU236" s="151" t="s">
        <v>82</v>
      </c>
      <c r="AY236" s="17" t="s">
        <v>157</v>
      </c>
      <c r="BE236" s="152">
        <f>IF(N236="základní",J236,0)</f>
        <v>0</v>
      </c>
      <c r="BF236" s="152">
        <f>IF(N236="snížená",J236,0)</f>
        <v>0</v>
      </c>
      <c r="BG236" s="152">
        <f>IF(N236="zákl. přenesená",J236,0)</f>
        <v>0</v>
      </c>
      <c r="BH236" s="152">
        <f>IF(N236="sníž. přenesená",J236,0)</f>
        <v>0</v>
      </c>
      <c r="BI236" s="152">
        <f>IF(N236="nulová",J236,0)</f>
        <v>0</v>
      </c>
      <c r="BJ236" s="17" t="s">
        <v>80</v>
      </c>
      <c r="BK236" s="152">
        <f>ROUND(I236*H236,2)</f>
        <v>0</v>
      </c>
      <c r="BL236" s="17" t="s">
        <v>165</v>
      </c>
      <c r="BM236" s="151" t="s">
        <v>1639</v>
      </c>
    </row>
    <row r="237" spans="1:65" s="2" customFormat="1" ht="68.25" x14ac:dyDescent="0.2">
      <c r="A237" s="29"/>
      <c r="B237" s="30"/>
      <c r="C237" s="29"/>
      <c r="D237" s="153" t="s">
        <v>167</v>
      </c>
      <c r="E237" s="29"/>
      <c r="F237" s="154" t="s">
        <v>921</v>
      </c>
      <c r="G237" s="29"/>
      <c r="H237" s="29"/>
      <c r="I237" s="29"/>
      <c r="J237" s="29"/>
      <c r="K237" s="29"/>
      <c r="L237" s="30"/>
      <c r="M237" s="155"/>
      <c r="N237" s="156"/>
      <c r="O237" s="55"/>
      <c r="P237" s="55"/>
      <c r="Q237" s="55"/>
      <c r="R237" s="55"/>
      <c r="S237" s="55"/>
      <c r="T237" s="56"/>
      <c r="U237" s="29"/>
      <c r="V237" s="29"/>
      <c r="W237" s="29"/>
      <c r="X237" s="29"/>
      <c r="Y237" s="29"/>
      <c r="Z237" s="29"/>
      <c r="AA237" s="29"/>
      <c r="AB237" s="29"/>
      <c r="AC237" s="29"/>
      <c r="AD237" s="29"/>
      <c r="AE237" s="29"/>
      <c r="AT237" s="17" t="s">
        <v>167</v>
      </c>
      <c r="AU237" s="17" t="s">
        <v>82</v>
      </c>
    </row>
    <row r="238" spans="1:65" s="2" customFormat="1" ht="24" x14ac:dyDescent="0.2">
      <c r="A238" s="29"/>
      <c r="B238" s="140"/>
      <c r="C238" s="141" t="s">
        <v>433</v>
      </c>
      <c r="D238" s="141" t="s">
        <v>160</v>
      </c>
      <c r="E238" s="142" t="s">
        <v>1337</v>
      </c>
      <c r="F238" s="143" t="s">
        <v>1338</v>
      </c>
      <c r="G238" s="144" t="s">
        <v>163</v>
      </c>
      <c r="H238" s="145">
        <v>27.329000000000001</v>
      </c>
      <c r="I238" s="146"/>
      <c r="J238" s="146">
        <f>ROUND(I238*H238,2)</f>
        <v>0</v>
      </c>
      <c r="K238" s="143" t="s">
        <v>164</v>
      </c>
      <c r="L238" s="30"/>
      <c r="M238" s="147" t="s">
        <v>1</v>
      </c>
      <c r="N238" s="148" t="s">
        <v>37</v>
      </c>
      <c r="O238" s="149">
        <v>2.976</v>
      </c>
      <c r="P238" s="149">
        <f>O238*H238</f>
        <v>81.331103999999996</v>
      </c>
      <c r="Q238" s="149">
        <v>0.12</v>
      </c>
      <c r="R238" s="149">
        <f>Q238*H238</f>
        <v>3.27948</v>
      </c>
      <c r="S238" s="149">
        <v>2.4900000000000002</v>
      </c>
      <c r="T238" s="150">
        <f>S238*H238</f>
        <v>68.049210000000002</v>
      </c>
      <c r="U238" s="29"/>
      <c r="V238" s="29"/>
      <c r="W238" s="29"/>
      <c r="X238" s="29"/>
      <c r="Y238" s="29"/>
      <c r="Z238" s="29"/>
      <c r="AA238" s="29"/>
      <c r="AB238" s="29"/>
      <c r="AC238" s="29"/>
      <c r="AD238" s="29"/>
      <c r="AE238" s="29"/>
      <c r="AR238" s="151" t="s">
        <v>165</v>
      </c>
      <c r="AT238" s="151" t="s">
        <v>160</v>
      </c>
      <c r="AU238" s="151" t="s">
        <v>82</v>
      </c>
      <c r="AY238" s="17" t="s">
        <v>157</v>
      </c>
      <c r="BE238" s="152">
        <f>IF(N238="základní",J238,0)</f>
        <v>0</v>
      </c>
      <c r="BF238" s="152">
        <f>IF(N238="snížená",J238,0)</f>
        <v>0</v>
      </c>
      <c r="BG238" s="152">
        <f>IF(N238="zákl. přenesená",J238,0)</f>
        <v>0</v>
      </c>
      <c r="BH238" s="152">
        <f>IF(N238="sníž. přenesená",J238,0)</f>
        <v>0</v>
      </c>
      <c r="BI238" s="152">
        <f>IF(N238="nulová",J238,0)</f>
        <v>0</v>
      </c>
      <c r="BJ238" s="17" t="s">
        <v>80</v>
      </c>
      <c r="BK238" s="152">
        <f>ROUND(I238*H238,2)</f>
        <v>0</v>
      </c>
      <c r="BL238" s="17" t="s">
        <v>165</v>
      </c>
      <c r="BM238" s="151" t="s">
        <v>1640</v>
      </c>
    </row>
    <row r="239" spans="1:65" s="2" customFormat="1" ht="175.5" x14ac:dyDescent="0.2">
      <c r="A239" s="29"/>
      <c r="B239" s="30"/>
      <c r="C239" s="29"/>
      <c r="D239" s="153" t="s">
        <v>167</v>
      </c>
      <c r="E239" s="29"/>
      <c r="F239" s="154" t="s">
        <v>1340</v>
      </c>
      <c r="G239" s="29"/>
      <c r="H239" s="29"/>
      <c r="I239" s="29"/>
      <c r="J239" s="29"/>
      <c r="K239" s="29"/>
      <c r="L239" s="30"/>
      <c r="M239" s="155"/>
      <c r="N239" s="156"/>
      <c r="O239" s="55"/>
      <c r="P239" s="55"/>
      <c r="Q239" s="55"/>
      <c r="R239" s="55"/>
      <c r="S239" s="55"/>
      <c r="T239" s="56"/>
      <c r="U239" s="29"/>
      <c r="V239" s="29"/>
      <c r="W239" s="29"/>
      <c r="X239" s="29"/>
      <c r="Y239" s="29"/>
      <c r="Z239" s="29"/>
      <c r="AA239" s="29"/>
      <c r="AB239" s="29"/>
      <c r="AC239" s="29"/>
      <c r="AD239" s="29"/>
      <c r="AE239" s="29"/>
      <c r="AT239" s="17" t="s">
        <v>167</v>
      </c>
      <c r="AU239" s="17" t="s">
        <v>82</v>
      </c>
    </row>
    <row r="240" spans="1:65" s="12" customFormat="1" ht="22.9" customHeight="1" x14ac:dyDescent="0.2">
      <c r="B240" s="128"/>
      <c r="D240" s="129" t="s">
        <v>71</v>
      </c>
      <c r="E240" s="138" t="s">
        <v>1113</v>
      </c>
      <c r="F240" s="138" t="s">
        <v>1114</v>
      </c>
      <c r="J240" s="139">
        <f>BK240</f>
        <v>0</v>
      </c>
      <c r="L240" s="128"/>
      <c r="M240" s="132"/>
      <c r="N240" s="133"/>
      <c r="O240" s="133"/>
      <c r="P240" s="134">
        <f>SUM(P241:P247)</f>
        <v>34.295079999999999</v>
      </c>
      <c r="Q240" s="133"/>
      <c r="R240" s="134">
        <f>SUM(R241:R247)</f>
        <v>0</v>
      </c>
      <c r="S240" s="133"/>
      <c r="T240" s="135">
        <f>SUM(T241:T247)</f>
        <v>0</v>
      </c>
      <c r="AR240" s="129" t="s">
        <v>80</v>
      </c>
      <c r="AT240" s="136" t="s">
        <v>71</v>
      </c>
      <c r="AU240" s="136" t="s">
        <v>80</v>
      </c>
      <c r="AY240" s="129" t="s">
        <v>157</v>
      </c>
      <c r="BK240" s="137">
        <f>SUM(BK241:BK247)</f>
        <v>0</v>
      </c>
    </row>
    <row r="241" spans="1:65" s="2" customFormat="1" ht="44.25" customHeight="1" x14ac:dyDescent="0.2">
      <c r="A241" s="29"/>
      <c r="B241" s="140"/>
      <c r="C241" s="141" t="s">
        <v>438</v>
      </c>
      <c r="D241" s="141" t="s">
        <v>160</v>
      </c>
      <c r="E241" s="142" t="s">
        <v>1350</v>
      </c>
      <c r="F241" s="143" t="s">
        <v>1009</v>
      </c>
      <c r="G241" s="144" t="s">
        <v>186</v>
      </c>
      <c r="H241" s="145">
        <v>166.12100000000001</v>
      </c>
      <c r="I241" s="146"/>
      <c r="J241" s="146">
        <f>ROUND(I241*H241,2)</f>
        <v>0</v>
      </c>
      <c r="K241" s="143" t="s">
        <v>164</v>
      </c>
      <c r="L241" s="30"/>
      <c r="M241" s="147" t="s">
        <v>1</v>
      </c>
      <c r="N241" s="148" t="s">
        <v>37</v>
      </c>
      <c r="O241" s="149">
        <v>0</v>
      </c>
      <c r="P241" s="149">
        <f>O241*H241</f>
        <v>0</v>
      </c>
      <c r="Q241" s="149">
        <v>0</v>
      </c>
      <c r="R241" s="149">
        <f>Q241*H241</f>
        <v>0</v>
      </c>
      <c r="S241" s="149">
        <v>0</v>
      </c>
      <c r="T241" s="150">
        <f>S241*H241</f>
        <v>0</v>
      </c>
      <c r="U241" s="29"/>
      <c r="V241" s="29"/>
      <c r="W241" s="29"/>
      <c r="X241" s="29"/>
      <c r="Y241" s="29"/>
      <c r="Z241" s="29"/>
      <c r="AA241" s="29"/>
      <c r="AB241" s="29"/>
      <c r="AC241" s="29"/>
      <c r="AD241" s="29"/>
      <c r="AE241" s="29"/>
      <c r="AR241" s="151" t="s">
        <v>165</v>
      </c>
      <c r="AT241" s="151" t="s">
        <v>160</v>
      </c>
      <c r="AU241" s="151" t="s">
        <v>82</v>
      </c>
      <c r="AY241" s="17" t="s">
        <v>157</v>
      </c>
      <c r="BE241" s="152">
        <f>IF(N241="základní",J241,0)</f>
        <v>0</v>
      </c>
      <c r="BF241" s="152">
        <f>IF(N241="snížená",J241,0)</f>
        <v>0</v>
      </c>
      <c r="BG241" s="152">
        <f>IF(N241="zákl. přenesená",J241,0)</f>
        <v>0</v>
      </c>
      <c r="BH241" s="152">
        <f>IF(N241="sníž. přenesená",J241,0)</f>
        <v>0</v>
      </c>
      <c r="BI241" s="152">
        <f>IF(N241="nulová",J241,0)</f>
        <v>0</v>
      </c>
      <c r="BJ241" s="17" t="s">
        <v>80</v>
      </c>
      <c r="BK241" s="152">
        <f>ROUND(I241*H241,2)</f>
        <v>0</v>
      </c>
      <c r="BL241" s="17" t="s">
        <v>165</v>
      </c>
      <c r="BM241" s="151" t="s">
        <v>1641</v>
      </c>
    </row>
    <row r="242" spans="1:65" s="2" customFormat="1" ht="68.25" x14ac:dyDescent="0.2">
      <c r="A242" s="29"/>
      <c r="B242" s="30"/>
      <c r="C242" s="29"/>
      <c r="D242" s="153" t="s">
        <v>167</v>
      </c>
      <c r="E242" s="29"/>
      <c r="F242" s="154" t="s">
        <v>1127</v>
      </c>
      <c r="G242" s="29"/>
      <c r="H242" s="29"/>
      <c r="I242" s="29"/>
      <c r="J242" s="29"/>
      <c r="K242" s="29"/>
      <c r="L242" s="30"/>
      <c r="M242" s="155"/>
      <c r="N242" s="156"/>
      <c r="O242" s="55"/>
      <c r="P242" s="55"/>
      <c r="Q242" s="55"/>
      <c r="R242" s="55"/>
      <c r="S242" s="55"/>
      <c r="T242" s="56"/>
      <c r="U242" s="29"/>
      <c r="V242" s="29"/>
      <c r="W242" s="29"/>
      <c r="X242" s="29"/>
      <c r="Y242" s="29"/>
      <c r="Z242" s="29"/>
      <c r="AA242" s="29"/>
      <c r="AB242" s="29"/>
      <c r="AC242" s="29"/>
      <c r="AD242" s="29"/>
      <c r="AE242" s="29"/>
      <c r="AT242" s="17" t="s">
        <v>167</v>
      </c>
      <c r="AU242" s="17" t="s">
        <v>82</v>
      </c>
    </row>
    <row r="243" spans="1:65" s="2" customFormat="1" ht="36" x14ac:dyDescent="0.2">
      <c r="A243" s="29"/>
      <c r="B243" s="140"/>
      <c r="C243" s="141" t="s">
        <v>445</v>
      </c>
      <c r="D243" s="141" t="s">
        <v>160</v>
      </c>
      <c r="E243" s="142" t="s">
        <v>1354</v>
      </c>
      <c r="F243" s="143" t="s">
        <v>1355</v>
      </c>
      <c r="G243" s="144" t="s">
        <v>186</v>
      </c>
      <c r="H243" s="145">
        <v>76.52</v>
      </c>
      <c r="I243" s="146"/>
      <c r="J243" s="146">
        <f>ROUND(I243*H243,2)</f>
        <v>0</v>
      </c>
      <c r="K243" s="143" t="s">
        <v>164</v>
      </c>
      <c r="L243" s="30"/>
      <c r="M243" s="147" t="s">
        <v>1</v>
      </c>
      <c r="N243" s="148" t="s">
        <v>37</v>
      </c>
      <c r="O243" s="149">
        <v>0.24</v>
      </c>
      <c r="P243" s="149">
        <f>O243*H243</f>
        <v>18.364799999999999</v>
      </c>
      <c r="Q243" s="149">
        <v>0</v>
      </c>
      <c r="R243" s="149">
        <f>Q243*H243</f>
        <v>0</v>
      </c>
      <c r="S243" s="149">
        <v>0</v>
      </c>
      <c r="T243" s="150">
        <f>S243*H243</f>
        <v>0</v>
      </c>
      <c r="U243" s="29"/>
      <c r="V243" s="29"/>
      <c r="W243" s="29"/>
      <c r="X243" s="29"/>
      <c r="Y243" s="29"/>
      <c r="Z243" s="29"/>
      <c r="AA243" s="29"/>
      <c r="AB243" s="29"/>
      <c r="AC243" s="29"/>
      <c r="AD243" s="29"/>
      <c r="AE243" s="29"/>
      <c r="AR243" s="151" t="s">
        <v>165</v>
      </c>
      <c r="AT243" s="151" t="s">
        <v>160</v>
      </c>
      <c r="AU243" s="151" t="s">
        <v>82</v>
      </c>
      <c r="AY243" s="17" t="s">
        <v>157</v>
      </c>
      <c r="BE243" s="152">
        <f>IF(N243="základní",J243,0)</f>
        <v>0</v>
      </c>
      <c r="BF243" s="152">
        <f>IF(N243="snížená",J243,0)</f>
        <v>0</v>
      </c>
      <c r="BG243" s="152">
        <f>IF(N243="zákl. přenesená",J243,0)</f>
        <v>0</v>
      </c>
      <c r="BH243" s="152">
        <f>IF(N243="sníž. přenesená",J243,0)</f>
        <v>0</v>
      </c>
      <c r="BI243" s="152">
        <f>IF(N243="nulová",J243,0)</f>
        <v>0</v>
      </c>
      <c r="BJ243" s="17" t="s">
        <v>80</v>
      </c>
      <c r="BK243" s="152">
        <f>ROUND(I243*H243,2)</f>
        <v>0</v>
      </c>
      <c r="BL243" s="17" t="s">
        <v>165</v>
      </c>
      <c r="BM243" s="151" t="s">
        <v>1642</v>
      </c>
    </row>
    <row r="244" spans="1:65" s="2" customFormat="1" ht="58.5" x14ac:dyDescent="0.2">
      <c r="A244" s="29"/>
      <c r="B244" s="30"/>
      <c r="C244" s="29"/>
      <c r="D244" s="153" t="s">
        <v>167</v>
      </c>
      <c r="E244" s="29"/>
      <c r="F244" s="154" t="s">
        <v>1357</v>
      </c>
      <c r="G244" s="29"/>
      <c r="H244" s="29"/>
      <c r="I244" s="29"/>
      <c r="J244" s="29"/>
      <c r="K244" s="29"/>
      <c r="L244" s="30"/>
      <c r="M244" s="155"/>
      <c r="N244" s="156"/>
      <c r="O244" s="55"/>
      <c r="P244" s="55"/>
      <c r="Q244" s="55"/>
      <c r="R244" s="55"/>
      <c r="S244" s="55"/>
      <c r="T244" s="56"/>
      <c r="U244" s="29"/>
      <c r="V244" s="29"/>
      <c r="W244" s="29"/>
      <c r="X244" s="29"/>
      <c r="Y244" s="29"/>
      <c r="Z244" s="29"/>
      <c r="AA244" s="29"/>
      <c r="AB244" s="29"/>
      <c r="AC244" s="29"/>
      <c r="AD244" s="29"/>
      <c r="AE244" s="29"/>
      <c r="AT244" s="17" t="s">
        <v>167</v>
      </c>
      <c r="AU244" s="17" t="s">
        <v>82</v>
      </c>
    </row>
    <row r="245" spans="1:65" s="2" customFormat="1" ht="48" x14ac:dyDescent="0.2">
      <c r="A245" s="29"/>
      <c r="B245" s="140"/>
      <c r="C245" s="141" t="s">
        <v>453</v>
      </c>
      <c r="D245" s="141" t="s">
        <v>160</v>
      </c>
      <c r="E245" s="142" t="s">
        <v>1359</v>
      </c>
      <c r="F245" s="143" t="s">
        <v>1360</v>
      </c>
      <c r="G245" s="144" t="s">
        <v>186</v>
      </c>
      <c r="H245" s="145">
        <v>845.25</v>
      </c>
      <c r="I245" s="146"/>
      <c r="J245" s="146">
        <f>ROUND(I245*H245,2)</f>
        <v>0</v>
      </c>
      <c r="K245" s="143" t="s">
        <v>164</v>
      </c>
      <c r="L245" s="30"/>
      <c r="M245" s="147" t="s">
        <v>1</v>
      </c>
      <c r="N245" s="148" t="s">
        <v>37</v>
      </c>
      <c r="O245" s="149">
        <v>4.0000000000000001E-3</v>
      </c>
      <c r="P245" s="149">
        <f>O245*H245</f>
        <v>3.3810000000000002</v>
      </c>
      <c r="Q245" s="149">
        <v>0</v>
      </c>
      <c r="R245" s="149">
        <f>Q245*H245</f>
        <v>0</v>
      </c>
      <c r="S245" s="149">
        <v>0</v>
      </c>
      <c r="T245" s="150">
        <f>S245*H245</f>
        <v>0</v>
      </c>
      <c r="U245" s="29"/>
      <c r="V245" s="29"/>
      <c r="W245" s="29"/>
      <c r="X245" s="29"/>
      <c r="Y245" s="29"/>
      <c r="Z245" s="29"/>
      <c r="AA245" s="29"/>
      <c r="AB245" s="29"/>
      <c r="AC245" s="29"/>
      <c r="AD245" s="29"/>
      <c r="AE245" s="29"/>
      <c r="AR245" s="151" t="s">
        <v>165</v>
      </c>
      <c r="AT245" s="151" t="s">
        <v>160</v>
      </c>
      <c r="AU245" s="151" t="s">
        <v>82</v>
      </c>
      <c r="AY245" s="17" t="s">
        <v>157</v>
      </c>
      <c r="BE245" s="152">
        <f>IF(N245="základní",J245,0)</f>
        <v>0</v>
      </c>
      <c r="BF245" s="152">
        <f>IF(N245="snížená",J245,0)</f>
        <v>0</v>
      </c>
      <c r="BG245" s="152">
        <f>IF(N245="zákl. přenesená",J245,0)</f>
        <v>0</v>
      </c>
      <c r="BH245" s="152">
        <f>IF(N245="sníž. přenesená",J245,0)</f>
        <v>0</v>
      </c>
      <c r="BI245" s="152">
        <f>IF(N245="nulová",J245,0)</f>
        <v>0</v>
      </c>
      <c r="BJ245" s="17" t="s">
        <v>80</v>
      </c>
      <c r="BK245" s="152">
        <f>ROUND(I245*H245,2)</f>
        <v>0</v>
      </c>
      <c r="BL245" s="17" t="s">
        <v>165</v>
      </c>
      <c r="BM245" s="151" t="s">
        <v>1643</v>
      </c>
    </row>
    <row r="246" spans="1:65" s="2" customFormat="1" ht="58.5" x14ac:dyDescent="0.2">
      <c r="A246" s="29"/>
      <c r="B246" s="30"/>
      <c r="C246" s="29"/>
      <c r="D246" s="153" t="s">
        <v>167</v>
      </c>
      <c r="E246" s="29"/>
      <c r="F246" s="154" t="s">
        <v>1357</v>
      </c>
      <c r="G246" s="29"/>
      <c r="H246" s="29"/>
      <c r="I246" s="29"/>
      <c r="J246" s="29"/>
      <c r="K246" s="29"/>
      <c r="L246" s="30"/>
      <c r="M246" s="155"/>
      <c r="N246" s="156"/>
      <c r="O246" s="55"/>
      <c r="P246" s="55"/>
      <c r="Q246" s="55"/>
      <c r="R246" s="55"/>
      <c r="S246" s="55"/>
      <c r="T246" s="56"/>
      <c r="U246" s="29"/>
      <c r="V246" s="29"/>
      <c r="W246" s="29"/>
      <c r="X246" s="29"/>
      <c r="Y246" s="29"/>
      <c r="Z246" s="29"/>
      <c r="AA246" s="29"/>
      <c r="AB246" s="29"/>
      <c r="AC246" s="29"/>
      <c r="AD246" s="29"/>
      <c r="AE246" s="29"/>
      <c r="AT246" s="17" t="s">
        <v>167</v>
      </c>
      <c r="AU246" s="17" t="s">
        <v>82</v>
      </c>
    </row>
    <row r="247" spans="1:65" s="2" customFormat="1" ht="24" x14ac:dyDescent="0.2">
      <c r="A247" s="29"/>
      <c r="B247" s="140"/>
      <c r="C247" s="141" t="s">
        <v>460</v>
      </c>
      <c r="D247" s="141" t="s">
        <v>160</v>
      </c>
      <c r="E247" s="142" t="s">
        <v>1363</v>
      </c>
      <c r="F247" s="143" t="s">
        <v>1364</v>
      </c>
      <c r="G247" s="144" t="s">
        <v>186</v>
      </c>
      <c r="H247" s="145">
        <v>76.52</v>
      </c>
      <c r="I247" s="146"/>
      <c r="J247" s="146">
        <f>ROUND(I247*H247,2)</f>
        <v>0</v>
      </c>
      <c r="K247" s="143" t="s">
        <v>164</v>
      </c>
      <c r="L247" s="30"/>
      <c r="M247" s="147" t="s">
        <v>1</v>
      </c>
      <c r="N247" s="148" t="s">
        <v>37</v>
      </c>
      <c r="O247" s="149">
        <v>0.16400000000000001</v>
      </c>
      <c r="P247" s="149">
        <f>O247*H247</f>
        <v>12.54928</v>
      </c>
      <c r="Q247" s="149">
        <v>0</v>
      </c>
      <c r="R247" s="149">
        <f>Q247*H247</f>
        <v>0</v>
      </c>
      <c r="S247" s="149">
        <v>0</v>
      </c>
      <c r="T247" s="150">
        <f>S247*H247</f>
        <v>0</v>
      </c>
      <c r="U247" s="29"/>
      <c r="V247" s="29"/>
      <c r="W247" s="29"/>
      <c r="X247" s="29"/>
      <c r="Y247" s="29"/>
      <c r="Z247" s="29"/>
      <c r="AA247" s="29"/>
      <c r="AB247" s="29"/>
      <c r="AC247" s="29"/>
      <c r="AD247" s="29"/>
      <c r="AE247" s="29"/>
      <c r="AR247" s="151" t="s">
        <v>165</v>
      </c>
      <c r="AT247" s="151" t="s">
        <v>160</v>
      </c>
      <c r="AU247" s="151" t="s">
        <v>82</v>
      </c>
      <c r="AY247" s="17" t="s">
        <v>157</v>
      </c>
      <c r="BE247" s="152">
        <f>IF(N247="základní",J247,0)</f>
        <v>0</v>
      </c>
      <c r="BF247" s="152">
        <f>IF(N247="snížená",J247,0)</f>
        <v>0</v>
      </c>
      <c r="BG247" s="152">
        <f>IF(N247="zákl. přenesená",J247,0)</f>
        <v>0</v>
      </c>
      <c r="BH247" s="152">
        <f>IF(N247="sníž. přenesená",J247,0)</f>
        <v>0</v>
      </c>
      <c r="BI247" s="152">
        <f>IF(N247="nulová",J247,0)</f>
        <v>0</v>
      </c>
      <c r="BJ247" s="17" t="s">
        <v>80</v>
      </c>
      <c r="BK247" s="152">
        <f>ROUND(I247*H247,2)</f>
        <v>0</v>
      </c>
      <c r="BL247" s="17" t="s">
        <v>165</v>
      </c>
      <c r="BM247" s="151" t="s">
        <v>1644</v>
      </c>
    </row>
    <row r="248" spans="1:65" s="12" customFormat="1" ht="22.9" customHeight="1" x14ac:dyDescent="0.2">
      <c r="B248" s="128"/>
      <c r="D248" s="129" t="s">
        <v>71</v>
      </c>
      <c r="E248" s="138" t="s">
        <v>1366</v>
      </c>
      <c r="F248" s="138" t="s">
        <v>1367</v>
      </c>
      <c r="J248" s="139">
        <f>BK248</f>
        <v>0</v>
      </c>
      <c r="L248" s="128"/>
      <c r="M248" s="132"/>
      <c r="N248" s="133"/>
      <c r="O248" s="133"/>
      <c r="P248" s="134">
        <f>SUM(P249:P250)</f>
        <v>10.368</v>
      </c>
      <c r="Q248" s="133"/>
      <c r="R248" s="134">
        <f>SUM(R249:R250)</f>
        <v>0</v>
      </c>
      <c r="S248" s="133"/>
      <c r="T248" s="135">
        <f>SUM(T249:T250)</f>
        <v>0</v>
      </c>
      <c r="AR248" s="129" t="s">
        <v>80</v>
      </c>
      <c r="AT248" s="136" t="s">
        <v>71</v>
      </c>
      <c r="AU248" s="136" t="s">
        <v>80</v>
      </c>
      <c r="AY248" s="129" t="s">
        <v>157</v>
      </c>
      <c r="BK248" s="137">
        <f>SUM(BK249:BK250)</f>
        <v>0</v>
      </c>
    </row>
    <row r="249" spans="1:65" s="2" customFormat="1" ht="44.25" customHeight="1" x14ac:dyDescent="0.2">
      <c r="A249" s="29"/>
      <c r="B249" s="140"/>
      <c r="C249" s="141" t="s">
        <v>464</v>
      </c>
      <c r="D249" s="141" t="s">
        <v>160</v>
      </c>
      <c r="E249" s="142" t="s">
        <v>1368</v>
      </c>
      <c r="F249" s="143" t="s">
        <v>1369</v>
      </c>
      <c r="G249" s="144" t="s">
        <v>186</v>
      </c>
      <c r="H249" s="145">
        <v>24</v>
      </c>
      <c r="I249" s="146"/>
      <c r="J249" s="146">
        <f>ROUND(I249*H249,2)</f>
        <v>0</v>
      </c>
      <c r="K249" s="143" t="s">
        <v>164</v>
      </c>
      <c r="L249" s="30"/>
      <c r="M249" s="147" t="s">
        <v>1</v>
      </c>
      <c r="N249" s="148" t="s">
        <v>37</v>
      </c>
      <c r="O249" s="149">
        <v>0.432</v>
      </c>
      <c r="P249" s="149">
        <f>O249*H249</f>
        <v>10.368</v>
      </c>
      <c r="Q249" s="149">
        <v>0</v>
      </c>
      <c r="R249" s="149">
        <f>Q249*H249</f>
        <v>0</v>
      </c>
      <c r="S249" s="149">
        <v>0</v>
      </c>
      <c r="T249" s="150">
        <f>S249*H249</f>
        <v>0</v>
      </c>
      <c r="U249" s="29"/>
      <c r="V249" s="29"/>
      <c r="W249" s="29"/>
      <c r="X249" s="29"/>
      <c r="Y249" s="29"/>
      <c r="Z249" s="29"/>
      <c r="AA249" s="29"/>
      <c r="AB249" s="29"/>
      <c r="AC249" s="29"/>
      <c r="AD249" s="29"/>
      <c r="AE249" s="29"/>
      <c r="AR249" s="151" t="s">
        <v>165</v>
      </c>
      <c r="AT249" s="151" t="s">
        <v>160</v>
      </c>
      <c r="AU249" s="151" t="s">
        <v>82</v>
      </c>
      <c r="AY249" s="17" t="s">
        <v>157</v>
      </c>
      <c r="BE249" s="152">
        <f>IF(N249="základní",J249,0)</f>
        <v>0</v>
      </c>
      <c r="BF249" s="152">
        <f>IF(N249="snížená",J249,0)</f>
        <v>0</v>
      </c>
      <c r="BG249" s="152">
        <f>IF(N249="zákl. přenesená",J249,0)</f>
        <v>0</v>
      </c>
      <c r="BH249" s="152">
        <f>IF(N249="sníž. přenesená",J249,0)</f>
        <v>0</v>
      </c>
      <c r="BI249" s="152">
        <f>IF(N249="nulová",J249,0)</f>
        <v>0</v>
      </c>
      <c r="BJ249" s="17" t="s">
        <v>80</v>
      </c>
      <c r="BK249" s="152">
        <f>ROUND(I249*H249,2)</f>
        <v>0</v>
      </c>
      <c r="BL249" s="17" t="s">
        <v>165</v>
      </c>
      <c r="BM249" s="151" t="s">
        <v>1645</v>
      </c>
    </row>
    <row r="250" spans="1:65" s="2" customFormat="1" ht="58.5" x14ac:dyDescent="0.2">
      <c r="A250" s="29"/>
      <c r="B250" s="30"/>
      <c r="C250" s="29"/>
      <c r="D250" s="153" t="s">
        <v>167</v>
      </c>
      <c r="E250" s="29"/>
      <c r="F250" s="154" t="s">
        <v>1371</v>
      </c>
      <c r="G250" s="29"/>
      <c r="H250" s="29"/>
      <c r="I250" s="29"/>
      <c r="J250" s="29"/>
      <c r="K250" s="29"/>
      <c r="L250" s="30"/>
      <c r="M250" s="155"/>
      <c r="N250" s="156"/>
      <c r="O250" s="55"/>
      <c r="P250" s="55"/>
      <c r="Q250" s="55"/>
      <c r="R250" s="55"/>
      <c r="S250" s="55"/>
      <c r="T250" s="56"/>
      <c r="U250" s="29"/>
      <c r="V250" s="29"/>
      <c r="W250" s="29"/>
      <c r="X250" s="29"/>
      <c r="Y250" s="29"/>
      <c r="Z250" s="29"/>
      <c r="AA250" s="29"/>
      <c r="AB250" s="29"/>
      <c r="AC250" s="29"/>
      <c r="AD250" s="29"/>
      <c r="AE250" s="29"/>
      <c r="AT250" s="17" t="s">
        <v>167</v>
      </c>
      <c r="AU250" s="17" t="s">
        <v>82</v>
      </c>
    </row>
    <row r="251" spans="1:65" s="12" customFormat="1" ht="25.9" customHeight="1" x14ac:dyDescent="0.2">
      <c r="B251" s="128"/>
      <c r="D251" s="129" t="s">
        <v>71</v>
      </c>
      <c r="E251" s="130" t="s">
        <v>1373</v>
      </c>
      <c r="F251" s="130" t="s">
        <v>1374</v>
      </c>
      <c r="J251" s="131">
        <f>BK251</f>
        <v>0</v>
      </c>
      <c r="L251" s="128"/>
      <c r="M251" s="132"/>
      <c r="N251" s="133"/>
      <c r="O251" s="133"/>
      <c r="P251" s="134">
        <f>P252</f>
        <v>7.3240789999999985</v>
      </c>
      <c r="Q251" s="133"/>
      <c r="R251" s="134">
        <f>R252</f>
        <v>5.2999999999999999E-2</v>
      </c>
      <c r="S251" s="133"/>
      <c r="T251" s="135">
        <f>T252</f>
        <v>0</v>
      </c>
      <c r="AR251" s="129" t="s">
        <v>82</v>
      </c>
      <c r="AT251" s="136" t="s">
        <v>71</v>
      </c>
      <c r="AU251" s="136" t="s">
        <v>72</v>
      </c>
      <c r="AY251" s="129" t="s">
        <v>157</v>
      </c>
      <c r="BK251" s="137">
        <f>BK252</f>
        <v>0</v>
      </c>
    </row>
    <row r="252" spans="1:65" s="12" customFormat="1" ht="22.9" customHeight="1" x14ac:dyDescent="0.2">
      <c r="B252" s="128"/>
      <c r="D252" s="129" t="s">
        <v>71</v>
      </c>
      <c r="E252" s="138" t="s">
        <v>1375</v>
      </c>
      <c r="F252" s="138" t="s">
        <v>1376</v>
      </c>
      <c r="J252" s="139">
        <f>BK252</f>
        <v>0</v>
      </c>
      <c r="L252" s="128"/>
      <c r="M252" s="132"/>
      <c r="N252" s="133"/>
      <c r="O252" s="133"/>
      <c r="P252" s="134">
        <f>SUM(P253:P266)</f>
        <v>7.3240789999999985</v>
      </c>
      <c r="Q252" s="133"/>
      <c r="R252" s="134">
        <f>SUM(R253:R266)</f>
        <v>5.2999999999999999E-2</v>
      </c>
      <c r="S252" s="133"/>
      <c r="T252" s="135">
        <f>SUM(T253:T266)</f>
        <v>0</v>
      </c>
      <c r="AR252" s="129" t="s">
        <v>82</v>
      </c>
      <c r="AT252" s="136" t="s">
        <v>71</v>
      </c>
      <c r="AU252" s="136" t="s">
        <v>80</v>
      </c>
      <c r="AY252" s="129" t="s">
        <v>157</v>
      </c>
      <c r="BK252" s="137">
        <f>SUM(BK253:BK266)</f>
        <v>0</v>
      </c>
    </row>
    <row r="253" spans="1:65" s="2" customFormat="1" ht="33" customHeight="1" x14ac:dyDescent="0.2">
      <c r="A253" s="29"/>
      <c r="B253" s="140"/>
      <c r="C253" s="141" t="s">
        <v>594</v>
      </c>
      <c r="D253" s="141" t="s">
        <v>160</v>
      </c>
      <c r="E253" s="142" t="s">
        <v>1377</v>
      </c>
      <c r="F253" s="143" t="s">
        <v>1378</v>
      </c>
      <c r="G253" s="144" t="s">
        <v>195</v>
      </c>
      <c r="H253" s="145">
        <v>42.098999999999997</v>
      </c>
      <c r="I253" s="146"/>
      <c r="J253" s="146">
        <f>ROUND(I253*H253,2)</f>
        <v>0</v>
      </c>
      <c r="K253" s="143" t="s">
        <v>164</v>
      </c>
      <c r="L253" s="30"/>
      <c r="M253" s="147" t="s">
        <v>1</v>
      </c>
      <c r="N253" s="148" t="s">
        <v>37</v>
      </c>
      <c r="O253" s="149">
        <v>5.3999999999999999E-2</v>
      </c>
      <c r="P253" s="149">
        <f>O253*H253</f>
        <v>2.2733459999999996</v>
      </c>
      <c r="Q253" s="149">
        <v>0</v>
      </c>
      <c r="R253" s="149">
        <f>Q253*H253</f>
        <v>0</v>
      </c>
      <c r="S253" s="149">
        <v>0</v>
      </c>
      <c r="T253" s="150">
        <f>S253*H253</f>
        <v>0</v>
      </c>
      <c r="U253" s="29"/>
      <c r="V253" s="29"/>
      <c r="W253" s="29"/>
      <c r="X253" s="29"/>
      <c r="Y253" s="29"/>
      <c r="Z253" s="29"/>
      <c r="AA253" s="29"/>
      <c r="AB253" s="29"/>
      <c r="AC253" s="29"/>
      <c r="AD253" s="29"/>
      <c r="AE253" s="29"/>
      <c r="AR253" s="151" t="s">
        <v>262</v>
      </c>
      <c r="AT253" s="151" t="s">
        <v>160</v>
      </c>
      <c r="AU253" s="151" t="s">
        <v>82</v>
      </c>
      <c r="AY253" s="17" t="s">
        <v>157</v>
      </c>
      <c r="BE253" s="152">
        <f>IF(N253="základní",J253,0)</f>
        <v>0</v>
      </c>
      <c r="BF253" s="152">
        <f>IF(N253="snížená",J253,0)</f>
        <v>0</v>
      </c>
      <c r="BG253" s="152">
        <f>IF(N253="zákl. přenesená",J253,0)</f>
        <v>0</v>
      </c>
      <c r="BH253" s="152">
        <f>IF(N253="sníž. přenesená",J253,0)</f>
        <v>0</v>
      </c>
      <c r="BI253" s="152">
        <f>IF(N253="nulová",J253,0)</f>
        <v>0</v>
      </c>
      <c r="BJ253" s="17" t="s">
        <v>80</v>
      </c>
      <c r="BK253" s="152">
        <f>ROUND(I253*H253,2)</f>
        <v>0</v>
      </c>
      <c r="BL253" s="17" t="s">
        <v>262</v>
      </c>
      <c r="BM253" s="151" t="s">
        <v>1646</v>
      </c>
    </row>
    <row r="254" spans="1:65" s="2" customFormat="1" ht="29.25" x14ac:dyDescent="0.2">
      <c r="A254" s="29"/>
      <c r="B254" s="30"/>
      <c r="C254" s="29"/>
      <c r="D254" s="153" t="s">
        <v>167</v>
      </c>
      <c r="E254" s="29"/>
      <c r="F254" s="154" t="s">
        <v>1380</v>
      </c>
      <c r="G254" s="29"/>
      <c r="H254" s="29"/>
      <c r="I254" s="29"/>
      <c r="J254" s="29"/>
      <c r="K254" s="29"/>
      <c r="L254" s="30"/>
      <c r="M254" s="155"/>
      <c r="N254" s="156"/>
      <c r="O254" s="55"/>
      <c r="P254" s="55"/>
      <c r="Q254" s="55"/>
      <c r="R254" s="55"/>
      <c r="S254" s="55"/>
      <c r="T254" s="56"/>
      <c r="U254" s="29"/>
      <c r="V254" s="29"/>
      <c r="W254" s="29"/>
      <c r="X254" s="29"/>
      <c r="Y254" s="29"/>
      <c r="Z254" s="29"/>
      <c r="AA254" s="29"/>
      <c r="AB254" s="29"/>
      <c r="AC254" s="29"/>
      <c r="AD254" s="29"/>
      <c r="AE254" s="29"/>
      <c r="AT254" s="17" t="s">
        <v>167</v>
      </c>
      <c r="AU254" s="17" t="s">
        <v>82</v>
      </c>
    </row>
    <row r="255" spans="1:65" s="2" customFormat="1" ht="16.5" customHeight="1" x14ac:dyDescent="0.2">
      <c r="A255" s="29"/>
      <c r="B255" s="140"/>
      <c r="C255" s="177" t="s">
        <v>597</v>
      </c>
      <c r="D255" s="177" t="s">
        <v>183</v>
      </c>
      <c r="E255" s="178" t="s">
        <v>1382</v>
      </c>
      <c r="F255" s="179" t="s">
        <v>1383</v>
      </c>
      <c r="G255" s="180" t="s">
        <v>186</v>
      </c>
      <c r="H255" s="181">
        <v>1.4999999999999999E-2</v>
      </c>
      <c r="I255" s="182"/>
      <c r="J255" s="182">
        <f>ROUND(I255*H255,2)</f>
        <v>0</v>
      </c>
      <c r="K255" s="179" t="s">
        <v>164</v>
      </c>
      <c r="L255" s="183"/>
      <c r="M255" s="184" t="s">
        <v>1</v>
      </c>
      <c r="N255" s="185" t="s">
        <v>37</v>
      </c>
      <c r="O255" s="149">
        <v>0</v>
      </c>
      <c r="P255" s="149">
        <f>O255*H255</f>
        <v>0</v>
      </c>
      <c r="Q255" s="149">
        <v>1</v>
      </c>
      <c r="R255" s="149">
        <f>Q255*H255</f>
        <v>1.4999999999999999E-2</v>
      </c>
      <c r="S255" s="149">
        <v>0</v>
      </c>
      <c r="T255" s="150">
        <f>S255*H255</f>
        <v>0</v>
      </c>
      <c r="U255" s="29"/>
      <c r="V255" s="29"/>
      <c r="W255" s="29"/>
      <c r="X255" s="29"/>
      <c r="Y255" s="29"/>
      <c r="Z255" s="29"/>
      <c r="AA255" s="29"/>
      <c r="AB255" s="29"/>
      <c r="AC255" s="29"/>
      <c r="AD255" s="29"/>
      <c r="AE255" s="29"/>
      <c r="AR255" s="151" t="s">
        <v>396</v>
      </c>
      <c r="AT255" s="151" t="s">
        <v>183</v>
      </c>
      <c r="AU255" s="151" t="s">
        <v>82</v>
      </c>
      <c r="AY255" s="17" t="s">
        <v>157</v>
      </c>
      <c r="BE255" s="152">
        <f>IF(N255="základní",J255,0)</f>
        <v>0</v>
      </c>
      <c r="BF255" s="152">
        <f>IF(N255="snížená",J255,0)</f>
        <v>0</v>
      </c>
      <c r="BG255" s="152">
        <f>IF(N255="zákl. přenesená",J255,0)</f>
        <v>0</v>
      </c>
      <c r="BH255" s="152">
        <f>IF(N255="sníž. přenesená",J255,0)</f>
        <v>0</v>
      </c>
      <c r="BI255" s="152">
        <f>IF(N255="nulová",J255,0)</f>
        <v>0</v>
      </c>
      <c r="BJ255" s="17" t="s">
        <v>80</v>
      </c>
      <c r="BK255" s="152">
        <f>ROUND(I255*H255,2)</f>
        <v>0</v>
      </c>
      <c r="BL255" s="17" t="s">
        <v>262</v>
      </c>
      <c r="BM255" s="151" t="s">
        <v>1647</v>
      </c>
    </row>
    <row r="256" spans="1:65" s="2" customFormat="1" ht="19.5" x14ac:dyDescent="0.2">
      <c r="A256" s="29"/>
      <c r="B256" s="30"/>
      <c r="C256" s="29"/>
      <c r="D256" s="153" t="s">
        <v>979</v>
      </c>
      <c r="E256" s="29"/>
      <c r="F256" s="154" t="s">
        <v>1385</v>
      </c>
      <c r="G256" s="29"/>
      <c r="H256" s="29"/>
      <c r="I256" s="29"/>
      <c r="J256" s="29"/>
      <c r="K256" s="29"/>
      <c r="L256" s="30"/>
      <c r="M256" s="155"/>
      <c r="N256" s="156"/>
      <c r="O256" s="55"/>
      <c r="P256" s="55"/>
      <c r="Q256" s="55"/>
      <c r="R256" s="55"/>
      <c r="S256" s="55"/>
      <c r="T256" s="56"/>
      <c r="U256" s="29"/>
      <c r="V256" s="29"/>
      <c r="W256" s="29"/>
      <c r="X256" s="29"/>
      <c r="Y256" s="29"/>
      <c r="Z256" s="29"/>
      <c r="AA256" s="29"/>
      <c r="AB256" s="29"/>
      <c r="AC256" s="29"/>
      <c r="AD256" s="29"/>
      <c r="AE256" s="29"/>
      <c r="AT256" s="17" t="s">
        <v>979</v>
      </c>
      <c r="AU256" s="17" t="s">
        <v>82</v>
      </c>
    </row>
    <row r="257" spans="1:65" s="14" customFormat="1" x14ac:dyDescent="0.2">
      <c r="B257" s="163"/>
      <c r="D257" s="153" t="s">
        <v>169</v>
      </c>
      <c r="E257" s="164" t="s">
        <v>1</v>
      </c>
      <c r="F257" s="165" t="s">
        <v>1648</v>
      </c>
      <c r="H257" s="166">
        <v>42.098999999999997</v>
      </c>
      <c r="L257" s="163"/>
      <c r="M257" s="167"/>
      <c r="N257" s="168"/>
      <c r="O257" s="168"/>
      <c r="P257" s="168"/>
      <c r="Q257" s="168"/>
      <c r="R257" s="168"/>
      <c r="S257" s="168"/>
      <c r="T257" s="169"/>
      <c r="AT257" s="164" t="s">
        <v>169</v>
      </c>
      <c r="AU257" s="164" t="s">
        <v>82</v>
      </c>
      <c r="AV257" s="14" t="s">
        <v>82</v>
      </c>
      <c r="AW257" s="14" t="s">
        <v>171</v>
      </c>
      <c r="AX257" s="14" t="s">
        <v>80</v>
      </c>
      <c r="AY257" s="164" t="s">
        <v>157</v>
      </c>
    </row>
    <row r="258" spans="1:65" s="14" customFormat="1" x14ac:dyDescent="0.2">
      <c r="B258" s="163"/>
      <c r="D258" s="153" t="s">
        <v>169</v>
      </c>
      <c r="F258" s="165" t="s">
        <v>1649</v>
      </c>
      <c r="H258" s="166">
        <v>1.4999999999999999E-2</v>
      </c>
      <c r="L258" s="163"/>
      <c r="M258" s="167"/>
      <c r="N258" s="168"/>
      <c r="O258" s="168"/>
      <c r="P258" s="168"/>
      <c r="Q258" s="168"/>
      <c r="R258" s="168"/>
      <c r="S258" s="168"/>
      <c r="T258" s="169"/>
      <c r="AT258" s="164" t="s">
        <v>169</v>
      </c>
      <c r="AU258" s="164" t="s">
        <v>82</v>
      </c>
      <c r="AV258" s="14" t="s">
        <v>82</v>
      </c>
      <c r="AW258" s="14" t="s">
        <v>3</v>
      </c>
      <c r="AX258" s="14" t="s">
        <v>80</v>
      </c>
      <c r="AY258" s="164" t="s">
        <v>157</v>
      </c>
    </row>
    <row r="259" spans="1:65" s="2" customFormat="1" ht="36" x14ac:dyDescent="0.2">
      <c r="A259" s="29"/>
      <c r="B259" s="140"/>
      <c r="C259" s="141" t="s">
        <v>601</v>
      </c>
      <c r="D259" s="141" t="s">
        <v>160</v>
      </c>
      <c r="E259" s="142" t="s">
        <v>1387</v>
      </c>
      <c r="F259" s="143" t="s">
        <v>1388</v>
      </c>
      <c r="G259" s="144" t="s">
        <v>195</v>
      </c>
      <c r="H259" s="145">
        <v>84.197999999999993</v>
      </c>
      <c r="I259" s="146"/>
      <c r="J259" s="146">
        <f>ROUND(I259*H259,2)</f>
        <v>0</v>
      </c>
      <c r="K259" s="143" t="s">
        <v>164</v>
      </c>
      <c r="L259" s="30"/>
      <c r="M259" s="147" t="s">
        <v>1</v>
      </c>
      <c r="N259" s="148" t="s">
        <v>37</v>
      </c>
      <c r="O259" s="149">
        <v>5.8999999999999997E-2</v>
      </c>
      <c r="P259" s="149">
        <f>O259*H259</f>
        <v>4.967681999999999</v>
      </c>
      <c r="Q259" s="149">
        <v>0</v>
      </c>
      <c r="R259" s="149">
        <f>Q259*H259</f>
        <v>0</v>
      </c>
      <c r="S259" s="149">
        <v>0</v>
      </c>
      <c r="T259" s="150">
        <f>S259*H259</f>
        <v>0</v>
      </c>
      <c r="U259" s="29"/>
      <c r="V259" s="29"/>
      <c r="W259" s="29"/>
      <c r="X259" s="29"/>
      <c r="Y259" s="29"/>
      <c r="Z259" s="29"/>
      <c r="AA259" s="29"/>
      <c r="AB259" s="29"/>
      <c r="AC259" s="29"/>
      <c r="AD259" s="29"/>
      <c r="AE259" s="29"/>
      <c r="AR259" s="151" t="s">
        <v>262</v>
      </c>
      <c r="AT259" s="151" t="s">
        <v>160</v>
      </c>
      <c r="AU259" s="151" t="s">
        <v>82</v>
      </c>
      <c r="AY259" s="17" t="s">
        <v>157</v>
      </c>
      <c r="BE259" s="152">
        <f>IF(N259="základní",J259,0)</f>
        <v>0</v>
      </c>
      <c r="BF259" s="152">
        <f>IF(N259="snížená",J259,0)</f>
        <v>0</v>
      </c>
      <c r="BG259" s="152">
        <f>IF(N259="zákl. přenesená",J259,0)</f>
        <v>0</v>
      </c>
      <c r="BH259" s="152">
        <f>IF(N259="sníž. přenesená",J259,0)</f>
        <v>0</v>
      </c>
      <c r="BI259" s="152">
        <f>IF(N259="nulová",J259,0)</f>
        <v>0</v>
      </c>
      <c r="BJ259" s="17" t="s">
        <v>80</v>
      </c>
      <c r="BK259" s="152">
        <f>ROUND(I259*H259,2)</f>
        <v>0</v>
      </c>
      <c r="BL259" s="17" t="s">
        <v>262</v>
      </c>
      <c r="BM259" s="151" t="s">
        <v>1650</v>
      </c>
    </row>
    <row r="260" spans="1:65" s="2" customFormat="1" ht="29.25" x14ac:dyDescent="0.2">
      <c r="A260" s="29"/>
      <c r="B260" s="30"/>
      <c r="C260" s="29"/>
      <c r="D260" s="153" t="s">
        <v>167</v>
      </c>
      <c r="E260" s="29"/>
      <c r="F260" s="154" t="s">
        <v>1380</v>
      </c>
      <c r="G260" s="29"/>
      <c r="H260" s="29"/>
      <c r="I260" s="29"/>
      <c r="J260" s="29"/>
      <c r="K260" s="29"/>
      <c r="L260" s="30"/>
      <c r="M260" s="155"/>
      <c r="N260" s="156"/>
      <c r="O260" s="55"/>
      <c r="P260" s="55"/>
      <c r="Q260" s="55"/>
      <c r="R260" s="55"/>
      <c r="S260" s="55"/>
      <c r="T260" s="56"/>
      <c r="U260" s="29"/>
      <c r="V260" s="29"/>
      <c r="W260" s="29"/>
      <c r="X260" s="29"/>
      <c r="Y260" s="29"/>
      <c r="Z260" s="29"/>
      <c r="AA260" s="29"/>
      <c r="AB260" s="29"/>
      <c r="AC260" s="29"/>
      <c r="AD260" s="29"/>
      <c r="AE260" s="29"/>
      <c r="AT260" s="17" t="s">
        <v>167</v>
      </c>
      <c r="AU260" s="17" t="s">
        <v>82</v>
      </c>
    </row>
    <row r="261" spans="1:65" s="14" customFormat="1" x14ac:dyDescent="0.2">
      <c r="B261" s="163"/>
      <c r="D261" s="153" t="s">
        <v>169</v>
      </c>
      <c r="E261" s="164" t="s">
        <v>1</v>
      </c>
      <c r="F261" s="165" t="s">
        <v>1651</v>
      </c>
      <c r="H261" s="166">
        <v>84.197999999999993</v>
      </c>
      <c r="L261" s="163"/>
      <c r="M261" s="167"/>
      <c r="N261" s="168"/>
      <c r="O261" s="168"/>
      <c r="P261" s="168"/>
      <c r="Q261" s="168"/>
      <c r="R261" s="168"/>
      <c r="S261" s="168"/>
      <c r="T261" s="169"/>
      <c r="AT261" s="164" t="s">
        <v>169</v>
      </c>
      <c r="AU261" s="164" t="s">
        <v>82</v>
      </c>
      <c r="AV261" s="14" t="s">
        <v>82</v>
      </c>
      <c r="AW261" s="14" t="s">
        <v>171</v>
      </c>
      <c r="AX261" s="14" t="s">
        <v>80</v>
      </c>
      <c r="AY261" s="164" t="s">
        <v>157</v>
      </c>
    </row>
    <row r="262" spans="1:65" s="2" customFormat="1" ht="16.5" customHeight="1" x14ac:dyDescent="0.2">
      <c r="A262" s="29"/>
      <c r="B262" s="140"/>
      <c r="C262" s="177" t="s">
        <v>605</v>
      </c>
      <c r="D262" s="177" t="s">
        <v>183</v>
      </c>
      <c r="E262" s="178" t="s">
        <v>1652</v>
      </c>
      <c r="F262" s="179" t="s">
        <v>1653</v>
      </c>
      <c r="G262" s="180" t="s">
        <v>186</v>
      </c>
      <c r="H262" s="181">
        <v>3.7999999999999999E-2</v>
      </c>
      <c r="I262" s="182"/>
      <c r="J262" s="182">
        <f>ROUND(I262*H262,2)</f>
        <v>0</v>
      </c>
      <c r="K262" s="179" t="s">
        <v>164</v>
      </c>
      <c r="L262" s="183"/>
      <c r="M262" s="184" t="s">
        <v>1</v>
      </c>
      <c r="N262" s="185" t="s">
        <v>37</v>
      </c>
      <c r="O262" s="149">
        <v>0</v>
      </c>
      <c r="P262" s="149">
        <f>O262*H262</f>
        <v>0</v>
      </c>
      <c r="Q262" s="149">
        <v>1</v>
      </c>
      <c r="R262" s="149">
        <f>Q262*H262</f>
        <v>3.7999999999999999E-2</v>
      </c>
      <c r="S262" s="149">
        <v>0</v>
      </c>
      <c r="T262" s="150">
        <f>S262*H262</f>
        <v>0</v>
      </c>
      <c r="U262" s="29"/>
      <c r="V262" s="29"/>
      <c r="W262" s="29"/>
      <c r="X262" s="29"/>
      <c r="Y262" s="29"/>
      <c r="Z262" s="29"/>
      <c r="AA262" s="29"/>
      <c r="AB262" s="29"/>
      <c r="AC262" s="29"/>
      <c r="AD262" s="29"/>
      <c r="AE262" s="29"/>
      <c r="AR262" s="151" t="s">
        <v>396</v>
      </c>
      <c r="AT262" s="151" t="s">
        <v>183</v>
      </c>
      <c r="AU262" s="151" t="s">
        <v>82</v>
      </c>
      <c r="AY262" s="17" t="s">
        <v>157</v>
      </c>
      <c r="BE262" s="152">
        <f>IF(N262="základní",J262,0)</f>
        <v>0</v>
      </c>
      <c r="BF262" s="152">
        <f>IF(N262="snížená",J262,0)</f>
        <v>0</v>
      </c>
      <c r="BG262" s="152">
        <f>IF(N262="zákl. přenesená",J262,0)</f>
        <v>0</v>
      </c>
      <c r="BH262" s="152">
        <f>IF(N262="sníž. přenesená",J262,0)</f>
        <v>0</v>
      </c>
      <c r="BI262" s="152">
        <f>IF(N262="nulová",J262,0)</f>
        <v>0</v>
      </c>
      <c r="BJ262" s="17" t="s">
        <v>80</v>
      </c>
      <c r="BK262" s="152">
        <f>ROUND(I262*H262,2)</f>
        <v>0</v>
      </c>
      <c r="BL262" s="17" t="s">
        <v>262</v>
      </c>
      <c r="BM262" s="151" t="s">
        <v>1654</v>
      </c>
    </row>
    <row r="263" spans="1:65" s="14" customFormat="1" x14ac:dyDescent="0.2">
      <c r="B263" s="163"/>
      <c r="D263" s="153" t="s">
        <v>169</v>
      </c>
      <c r="F263" s="165" t="s">
        <v>1655</v>
      </c>
      <c r="H263" s="166">
        <v>3.7999999999999999E-2</v>
      </c>
      <c r="L263" s="163"/>
      <c r="M263" s="167"/>
      <c r="N263" s="168"/>
      <c r="O263" s="168"/>
      <c r="P263" s="168"/>
      <c r="Q263" s="168"/>
      <c r="R263" s="168"/>
      <c r="S263" s="168"/>
      <c r="T263" s="169"/>
      <c r="AT263" s="164" t="s">
        <v>169</v>
      </c>
      <c r="AU263" s="164" t="s">
        <v>82</v>
      </c>
      <c r="AV263" s="14" t="s">
        <v>82</v>
      </c>
      <c r="AW263" s="14" t="s">
        <v>3</v>
      </c>
      <c r="AX263" s="14" t="s">
        <v>80</v>
      </c>
      <c r="AY263" s="164" t="s">
        <v>157</v>
      </c>
    </row>
    <row r="264" spans="1:65" s="2" customFormat="1" ht="48" x14ac:dyDescent="0.2">
      <c r="A264" s="29"/>
      <c r="B264" s="140"/>
      <c r="C264" s="141" t="s">
        <v>609</v>
      </c>
      <c r="D264" s="141" t="s">
        <v>160</v>
      </c>
      <c r="E264" s="142" t="s">
        <v>1656</v>
      </c>
      <c r="F264" s="143" t="s">
        <v>1657</v>
      </c>
      <c r="G264" s="144" t="s">
        <v>186</v>
      </c>
      <c r="H264" s="145">
        <v>5.2999999999999999E-2</v>
      </c>
      <c r="I264" s="146"/>
      <c r="J264" s="146">
        <f>ROUND(I264*H264,2)</f>
        <v>0</v>
      </c>
      <c r="K264" s="143" t="s">
        <v>164</v>
      </c>
      <c r="L264" s="30"/>
      <c r="M264" s="147" t="s">
        <v>1</v>
      </c>
      <c r="N264" s="148" t="s">
        <v>37</v>
      </c>
      <c r="O264" s="149">
        <v>1.5669999999999999</v>
      </c>
      <c r="P264" s="149">
        <f>O264*H264</f>
        <v>8.3051E-2</v>
      </c>
      <c r="Q264" s="149">
        <v>0</v>
      </c>
      <c r="R264" s="149">
        <f>Q264*H264</f>
        <v>0</v>
      </c>
      <c r="S264" s="149">
        <v>0</v>
      </c>
      <c r="T264" s="150">
        <f>S264*H264</f>
        <v>0</v>
      </c>
      <c r="U264" s="29"/>
      <c r="V264" s="29"/>
      <c r="W264" s="29"/>
      <c r="X264" s="29"/>
      <c r="Y264" s="29"/>
      <c r="Z264" s="29"/>
      <c r="AA264" s="29"/>
      <c r="AB264" s="29"/>
      <c r="AC264" s="29"/>
      <c r="AD264" s="29"/>
      <c r="AE264" s="29"/>
      <c r="AR264" s="151" t="s">
        <v>262</v>
      </c>
      <c r="AT264" s="151" t="s">
        <v>160</v>
      </c>
      <c r="AU264" s="151" t="s">
        <v>82</v>
      </c>
      <c r="AY264" s="17" t="s">
        <v>157</v>
      </c>
      <c r="BE264" s="152">
        <f>IF(N264="základní",J264,0)</f>
        <v>0</v>
      </c>
      <c r="BF264" s="152">
        <f>IF(N264="snížená",J264,0)</f>
        <v>0</v>
      </c>
      <c r="BG264" s="152">
        <f>IF(N264="zákl. přenesená",J264,0)</f>
        <v>0</v>
      </c>
      <c r="BH264" s="152">
        <f>IF(N264="sníž. přenesená",J264,0)</f>
        <v>0</v>
      </c>
      <c r="BI264" s="152">
        <f>IF(N264="nulová",J264,0)</f>
        <v>0</v>
      </c>
      <c r="BJ264" s="17" t="s">
        <v>80</v>
      </c>
      <c r="BK264" s="152">
        <f>ROUND(I264*H264,2)</f>
        <v>0</v>
      </c>
      <c r="BL264" s="17" t="s">
        <v>262</v>
      </c>
      <c r="BM264" s="151" t="s">
        <v>1658</v>
      </c>
    </row>
    <row r="265" spans="1:65" s="2" customFormat="1" ht="107.25" x14ac:dyDescent="0.2">
      <c r="A265" s="29"/>
      <c r="B265" s="30"/>
      <c r="C265" s="29"/>
      <c r="D265" s="153" t="s">
        <v>167</v>
      </c>
      <c r="E265" s="29"/>
      <c r="F265" s="154" t="s">
        <v>1659</v>
      </c>
      <c r="G265" s="29"/>
      <c r="H265" s="29"/>
      <c r="I265" s="29"/>
      <c r="J265" s="29"/>
      <c r="K265" s="29"/>
      <c r="L265" s="30"/>
      <c r="M265" s="155"/>
      <c r="N265" s="156"/>
      <c r="O265" s="55"/>
      <c r="P265" s="55"/>
      <c r="Q265" s="55"/>
      <c r="R265" s="55"/>
      <c r="S265" s="55"/>
      <c r="T265" s="56"/>
      <c r="U265" s="29"/>
      <c r="V265" s="29"/>
      <c r="W265" s="29"/>
      <c r="X265" s="29"/>
      <c r="Y265" s="29"/>
      <c r="Z265" s="29"/>
      <c r="AA265" s="29"/>
      <c r="AB265" s="29"/>
      <c r="AC265" s="29"/>
      <c r="AD265" s="29"/>
      <c r="AE265" s="29"/>
      <c r="AT265" s="17" t="s">
        <v>167</v>
      </c>
      <c r="AU265" s="17" t="s">
        <v>82</v>
      </c>
    </row>
    <row r="266" spans="1:65" s="14" customFormat="1" x14ac:dyDescent="0.2">
      <c r="B266" s="163"/>
      <c r="D266" s="153" t="s">
        <v>169</v>
      </c>
      <c r="E266" s="164" t="s">
        <v>1</v>
      </c>
      <c r="F266" s="165" t="s">
        <v>1660</v>
      </c>
      <c r="H266" s="166">
        <v>5.2999999999999999E-2</v>
      </c>
      <c r="L266" s="163"/>
      <c r="M266" s="167"/>
      <c r="N266" s="168"/>
      <c r="O266" s="168"/>
      <c r="P266" s="168"/>
      <c r="Q266" s="168"/>
      <c r="R266" s="168"/>
      <c r="S266" s="168"/>
      <c r="T266" s="169"/>
      <c r="AT266" s="164" t="s">
        <v>169</v>
      </c>
      <c r="AU266" s="164" t="s">
        <v>82</v>
      </c>
      <c r="AV266" s="14" t="s">
        <v>82</v>
      </c>
      <c r="AW266" s="14" t="s">
        <v>171</v>
      </c>
      <c r="AX266" s="14" t="s">
        <v>80</v>
      </c>
      <c r="AY266" s="164" t="s">
        <v>157</v>
      </c>
    </row>
    <row r="267" spans="1:65" s="12" customFormat="1" ht="25.9" customHeight="1" x14ac:dyDescent="0.2">
      <c r="B267" s="128"/>
      <c r="D267" s="129" t="s">
        <v>71</v>
      </c>
      <c r="E267" s="130" t="s">
        <v>325</v>
      </c>
      <c r="F267" s="130" t="s">
        <v>326</v>
      </c>
      <c r="J267" s="131">
        <f>BK267</f>
        <v>0</v>
      </c>
      <c r="L267" s="128"/>
      <c r="M267" s="132"/>
      <c r="N267" s="133"/>
      <c r="O267" s="133"/>
      <c r="P267" s="134">
        <f>SUM(P268:P284)</f>
        <v>0</v>
      </c>
      <c r="Q267" s="133"/>
      <c r="R267" s="134">
        <f>SUM(R268:R284)</f>
        <v>0</v>
      </c>
      <c r="S267" s="133"/>
      <c r="T267" s="135">
        <f>SUM(T268:T284)</f>
        <v>0</v>
      </c>
      <c r="AR267" s="129" t="s">
        <v>165</v>
      </c>
      <c r="AT267" s="136" t="s">
        <v>71</v>
      </c>
      <c r="AU267" s="136" t="s">
        <v>72</v>
      </c>
      <c r="AY267" s="129" t="s">
        <v>157</v>
      </c>
      <c r="BK267" s="137">
        <f>SUM(BK268:BK284)</f>
        <v>0</v>
      </c>
    </row>
    <row r="268" spans="1:65" s="2" customFormat="1" ht="156.75" customHeight="1" x14ac:dyDescent="0.2">
      <c r="A268" s="29"/>
      <c r="B268" s="140"/>
      <c r="C268" s="141" t="s">
        <v>613</v>
      </c>
      <c r="D268" s="141" t="s">
        <v>160</v>
      </c>
      <c r="E268" s="142" t="s">
        <v>328</v>
      </c>
      <c r="F268" s="143" t="s">
        <v>329</v>
      </c>
      <c r="G268" s="144" t="s">
        <v>186</v>
      </c>
      <c r="H268" s="145">
        <v>85.644000000000005</v>
      </c>
      <c r="I268" s="146"/>
      <c r="J268" s="146">
        <f>ROUND(I268*H268,2)</f>
        <v>0</v>
      </c>
      <c r="K268" s="143" t="s">
        <v>330</v>
      </c>
      <c r="L268" s="30"/>
      <c r="M268" s="147" t="s">
        <v>1</v>
      </c>
      <c r="N268" s="148" t="s">
        <v>37</v>
      </c>
      <c r="O268" s="149">
        <v>0</v>
      </c>
      <c r="P268" s="149">
        <f>O268*H268</f>
        <v>0</v>
      </c>
      <c r="Q268" s="149">
        <v>0</v>
      </c>
      <c r="R268" s="149">
        <f>Q268*H268</f>
        <v>0</v>
      </c>
      <c r="S268" s="149">
        <v>0</v>
      </c>
      <c r="T268" s="150">
        <f>S268*H268</f>
        <v>0</v>
      </c>
      <c r="U268" s="29"/>
      <c r="V268" s="29"/>
      <c r="W268" s="29"/>
      <c r="X268" s="29"/>
      <c r="Y268" s="29"/>
      <c r="Z268" s="29"/>
      <c r="AA268" s="29"/>
      <c r="AB268" s="29"/>
      <c r="AC268" s="29"/>
      <c r="AD268" s="29"/>
      <c r="AE268" s="29"/>
      <c r="AR268" s="151" t="s">
        <v>165</v>
      </c>
      <c r="AT268" s="151" t="s">
        <v>160</v>
      </c>
      <c r="AU268" s="151" t="s">
        <v>80</v>
      </c>
      <c r="AY268" s="17" t="s">
        <v>157</v>
      </c>
      <c r="BE268" s="152">
        <f>IF(N268="základní",J268,0)</f>
        <v>0</v>
      </c>
      <c r="BF268" s="152">
        <f>IF(N268="snížená",J268,0)</f>
        <v>0</v>
      </c>
      <c r="BG268" s="152">
        <f>IF(N268="zákl. přenesená",J268,0)</f>
        <v>0</v>
      </c>
      <c r="BH268" s="152">
        <f>IF(N268="sníž. přenesená",J268,0)</f>
        <v>0</v>
      </c>
      <c r="BI268" s="152">
        <f>IF(N268="nulová",J268,0)</f>
        <v>0</v>
      </c>
      <c r="BJ268" s="17" t="s">
        <v>80</v>
      </c>
      <c r="BK268" s="152">
        <f>ROUND(I268*H268,2)</f>
        <v>0</v>
      </c>
      <c r="BL268" s="17" t="s">
        <v>165</v>
      </c>
      <c r="BM268" s="151" t="s">
        <v>1661</v>
      </c>
    </row>
    <row r="269" spans="1:65" s="2" customFormat="1" ht="87.75" x14ac:dyDescent="0.2">
      <c r="A269" s="29"/>
      <c r="B269" s="30"/>
      <c r="C269" s="29"/>
      <c r="D269" s="153" t="s">
        <v>167</v>
      </c>
      <c r="E269" s="29"/>
      <c r="F269" s="154" t="s">
        <v>333</v>
      </c>
      <c r="G269" s="29"/>
      <c r="H269" s="29"/>
      <c r="I269" s="29"/>
      <c r="J269" s="29"/>
      <c r="K269" s="29"/>
      <c r="L269" s="30"/>
      <c r="M269" s="155"/>
      <c r="N269" s="156"/>
      <c r="O269" s="55"/>
      <c r="P269" s="55"/>
      <c r="Q269" s="55"/>
      <c r="R269" s="55"/>
      <c r="S269" s="55"/>
      <c r="T269" s="56"/>
      <c r="U269" s="29"/>
      <c r="V269" s="29"/>
      <c r="W269" s="29"/>
      <c r="X269" s="29"/>
      <c r="Y269" s="29"/>
      <c r="Z269" s="29"/>
      <c r="AA269" s="29"/>
      <c r="AB269" s="29"/>
      <c r="AC269" s="29"/>
      <c r="AD269" s="29"/>
      <c r="AE269" s="29"/>
      <c r="AT269" s="17" t="s">
        <v>167</v>
      </c>
      <c r="AU269" s="17" t="s">
        <v>80</v>
      </c>
    </row>
    <row r="270" spans="1:65" s="13" customFormat="1" x14ac:dyDescent="0.2">
      <c r="B270" s="157"/>
      <c r="D270" s="153" t="s">
        <v>169</v>
      </c>
      <c r="E270" s="158" t="s">
        <v>1</v>
      </c>
      <c r="F270" s="159" t="s">
        <v>1662</v>
      </c>
      <c r="H270" s="158" t="s">
        <v>1</v>
      </c>
      <c r="L270" s="157"/>
      <c r="M270" s="160"/>
      <c r="N270" s="161"/>
      <c r="O270" s="161"/>
      <c r="P270" s="161"/>
      <c r="Q270" s="161"/>
      <c r="R270" s="161"/>
      <c r="S270" s="161"/>
      <c r="T270" s="162"/>
      <c r="AT270" s="158" t="s">
        <v>169</v>
      </c>
      <c r="AU270" s="158" t="s">
        <v>80</v>
      </c>
      <c r="AV270" s="13" t="s">
        <v>80</v>
      </c>
      <c r="AW270" s="13" t="s">
        <v>171</v>
      </c>
      <c r="AX270" s="13" t="s">
        <v>72</v>
      </c>
      <c r="AY270" s="158" t="s">
        <v>157</v>
      </c>
    </row>
    <row r="271" spans="1:65" s="14" customFormat="1" x14ac:dyDescent="0.2">
      <c r="B271" s="163"/>
      <c r="D271" s="153" t="s">
        <v>169</v>
      </c>
      <c r="E271" s="164" t="s">
        <v>1</v>
      </c>
      <c r="F271" s="165" t="s">
        <v>1663</v>
      </c>
      <c r="H271" s="166">
        <v>85.644000000000005</v>
      </c>
      <c r="L271" s="163"/>
      <c r="M271" s="167"/>
      <c r="N271" s="168"/>
      <c r="O271" s="168"/>
      <c r="P271" s="168"/>
      <c r="Q271" s="168"/>
      <c r="R271" s="168"/>
      <c r="S271" s="168"/>
      <c r="T271" s="169"/>
      <c r="AT271" s="164" t="s">
        <v>169</v>
      </c>
      <c r="AU271" s="164" t="s">
        <v>80</v>
      </c>
      <c r="AV271" s="14" t="s">
        <v>82</v>
      </c>
      <c r="AW271" s="14" t="s">
        <v>171</v>
      </c>
      <c r="AX271" s="14" t="s">
        <v>80</v>
      </c>
      <c r="AY271" s="164" t="s">
        <v>157</v>
      </c>
    </row>
    <row r="272" spans="1:65" s="2" customFormat="1" ht="156.75" customHeight="1" x14ac:dyDescent="0.2">
      <c r="A272" s="29"/>
      <c r="B272" s="140"/>
      <c r="C272" s="141" t="s">
        <v>617</v>
      </c>
      <c r="D272" s="141" t="s">
        <v>160</v>
      </c>
      <c r="E272" s="142" t="s">
        <v>633</v>
      </c>
      <c r="F272" s="143" t="s">
        <v>940</v>
      </c>
      <c r="G272" s="144" t="s">
        <v>186</v>
      </c>
      <c r="H272" s="145">
        <v>40.74</v>
      </c>
      <c r="I272" s="146"/>
      <c r="J272" s="146">
        <f>ROUND(I272*H272,2)</f>
        <v>0</v>
      </c>
      <c r="K272" s="143" t="s">
        <v>330</v>
      </c>
      <c r="L272" s="30"/>
      <c r="M272" s="147" t="s">
        <v>1</v>
      </c>
      <c r="N272" s="148" t="s">
        <v>37</v>
      </c>
      <c r="O272" s="149">
        <v>0</v>
      </c>
      <c r="P272" s="149">
        <f>O272*H272</f>
        <v>0</v>
      </c>
      <c r="Q272" s="149">
        <v>0</v>
      </c>
      <c r="R272" s="149">
        <f>Q272*H272</f>
        <v>0</v>
      </c>
      <c r="S272" s="149">
        <v>0</v>
      </c>
      <c r="T272" s="150">
        <f>S272*H272</f>
        <v>0</v>
      </c>
      <c r="U272" s="29"/>
      <c r="V272" s="29"/>
      <c r="W272" s="29"/>
      <c r="X272" s="29"/>
      <c r="Y272" s="29"/>
      <c r="Z272" s="29"/>
      <c r="AA272" s="29"/>
      <c r="AB272" s="29"/>
      <c r="AC272" s="29"/>
      <c r="AD272" s="29"/>
      <c r="AE272" s="29"/>
      <c r="AR272" s="151" t="s">
        <v>331</v>
      </c>
      <c r="AT272" s="151" t="s">
        <v>160</v>
      </c>
      <c r="AU272" s="151" t="s">
        <v>80</v>
      </c>
      <c r="AY272" s="17" t="s">
        <v>157</v>
      </c>
      <c r="BE272" s="152">
        <f>IF(N272="základní",J272,0)</f>
        <v>0</v>
      </c>
      <c r="BF272" s="152">
        <f>IF(N272="snížená",J272,0)</f>
        <v>0</v>
      </c>
      <c r="BG272" s="152">
        <f>IF(N272="zákl. přenesená",J272,0)</f>
        <v>0</v>
      </c>
      <c r="BH272" s="152">
        <f>IF(N272="sníž. přenesená",J272,0)</f>
        <v>0</v>
      </c>
      <c r="BI272" s="152">
        <f>IF(N272="nulová",J272,0)</f>
        <v>0</v>
      </c>
      <c r="BJ272" s="17" t="s">
        <v>80</v>
      </c>
      <c r="BK272" s="152">
        <f>ROUND(I272*H272,2)</f>
        <v>0</v>
      </c>
      <c r="BL272" s="17" t="s">
        <v>331</v>
      </c>
      <c r="BM272" s="151" t="s">
        <v>1664</v>
      </c>
    </row>
    <row r="273" spans="1:65" s="2" customFormat="1" ht="87.75" x14ac:dyDescent="0.2">
      <c r="A273" s="29"/>
      <c r="B273" s="30"/>
      <c r="C273" s="29"/>
      <c r="D273" s="153" t="s">
        <v>167</v>
      </c>
      <c r="E273" s="29"/>
      <c r="F273" s="154" t="s">
        <v>333</v>
      </c>
      <c r="G273" s="29"/>
      <c r="H273" s="29"/>
      <c r="I273" s="29"/>
      <c r="J273" s="29"/>
      <c r="K273" s="29"/>
      <c r="L273" s="30"/>
      <c r="M273" s="155"/>
      <c r="N273" s="156"/>
      <c r="O273" s="55"/>
      <c r="P273" s="55"/>
      <c r="Q273" s="55"/>
      <c r="R273" s="55"/>
      <c r="S273" s="55"/>
      <c r="T273" s="56"/>
      <c r="U273" s="29"/>
      <c r="V273" s="29"/>
      <c r="W273" s="29"/>
      <c r="X273" s="29"/>
      <c r="Y273" s="29"/>
      <c r="Z273" s="29"/>
      <c r="AA273" s="29"/>
      <c r="AB273" s="29"/>
      <c r="AC273" s="29"/>
      <c r="AD273" s="29"/>
      <c r="AE273" s="29"/>
      <c r="AT273" s="17" t="s">
        <v>167</v>
      </c>
      <c r="AU273" s="17" t="s">
        <v>80</v>
      </c>
    </row>
    <row r="274" spans="1:65" s="13" customFormat="1" x14ac:dyDescent="0.2">
      <c r="B274" s="157"/>
      <c r="D274" s="153" t="s">
        <v>169</v>
      </c>
      <c r="E274" s="158" t="s">
        <v>1</v>
      </c>
      <c r="F274" s="159" t="s">
        <v>1665</v>
      </c>
      <c r="H274" s="158" t="s">
        <v>1</v>
      </c>
      <c r="L274" s="157"/>
      <c r="M274" s="160"/>
      <c r="N274" s="161"/>
      <c r="O274" s="161"/>
      <c r="P274" s="161"/>
      <c r="Q274" s="161"/>
      <c r="R274" s="161"/>
      <c r="S274" s="161"/>
      <c r="T274" s="162"/>
      <c r="AT274" s="158" t="s">
        <v>169</v>
      </c>
      <c r="AU274" s="158" t="s">
        <v>80</v>
      </c>
      <c r="AV274" s="13" t="s">
        <v>80</v>
      </c>
      <c r="AW274" s="13" t="s">
        <v>171</v>
      </c>
      <c r="AX274" s="13" t="s">
        <v>72</v>
      </c>
      <c r="AY274" s="158" t="s">
        <v>157</v>
      </c>
    </row>
    <row r="275" spans="1:65" s="14" customFormat="1" x14ac:dyDescent="0.2">
      <c r="B275" s="163"/>
      <c r="D275" s="153" t="s">
        <v>169</v>
      </c>
      <c r="E275" s="164" t="s">
        <v>1</v>
      </c>
      <c r="F275" s="165" t="s">
        <v>1666</v>
      </c>
      <c r="H275" s="166">
        <v>40.74</v>
      </c>
      <c r="L275" s="163"/>
      <c r="M275" s="167"/>
      <c r="N275" s="168"/>
      <c r="O275" s="168"/>
      <c r="P275" s="168"/>
      <c r="Q275" s="168"/>
      <c r="R275" s="168"/>
      <c r="S275" s="168"/>
      <c r="T275" s="169"/>
      <c r="AT275" s="164" t="s">
        <v>169</v>
      </c>
      <c r="AU275" s="164" t="s">
        <v>80</v>
      </c>
      <c r="AV275" s="14" t="s">
        <v>82</v>
      </c>
      <c r="AW275" s="14" t="s">
        <v>171</v>
      </c>
      <c r="AX275" s="14" t="s">
        <v>72</v>
      </c>
      <c r="AY275" s="164" t="s">
        <v>157</v>
      </c>
    </row>
    <row r="276" spans="1:65" s="15" customFormat="1" x14ac:dyDescent="0.2">
      <c r="B276" s="170"/>
      <c r="D276" s="153" t="s">
        <v>169</v>
      </c>
      <c r="E276" s="171" t="s">
        <v>1</v>
      </c>
      <c r="F276" s="172" t="s">
        <v>175</v>
      </c>
      <c r="H276" s="173">
        <v>40.74</v>
      </c>
      <c r="L276" s="170"/>
      <c r="M276" s="174"/>
      <c r="N276" s="175"/>
      <c r="O276" s="175"/>
      <c r="P276" s="175"/>
      <c r="Q276" s="175"/>
      <c r="R276" s="175"/>
      <c r="S276" s="175"/>
      <c r="T276" s="176"/>
      <c r="AT276" s="171" t="s">
        <v>169</v>
      </c>
      <c r="AU276" s="171" t="s">
        <v>80</v>
      </c>
      <c r="AV276" s="15" t="s">
        <v>165</v>
      </c>
      <c r="AW276" s="15" t="s">
        <v>171</v>
      </c>
      <c r="AX276" s="15" t="s">
        <v>80</v>
      </c>
      <c r="AY276" s="171" t="s">
        <v>157</v>
      </c>
    </row>
    <row r="277" spans="1:65" s="2" customFormat="1" ht="84" x14ac:dyDescent="0.2">
      <c r="A277" s="29"/>
      <c r="B277" s="140"/>
      <c r="C277" s="141" t="s">
        <v>622</v>
      </c>
      <c r="D277" s="141" t="s">
        <v>160</v>
      </c>
      <c r="E277" s="142" t="s">
        <v>391</v>
      </c>
      <c r="F277" s="143" t="s">
        <v>392</v>
      </c>
      <c r="G277" s="144" t="s">
        <v>236</v>
      </c>
      <c r="H277" s="145">
        <v>1</v>
      </c>
      <c r="I277" s="146"/>
      <c r="J277" s="146">
        <f>ROUND(I277*H277,2)</f>
        <v>0</v>
      </c>
      <c r="K277" s="143" t="s">
        <v>330</v>
      </c>
      <c r="L277" s="30"/>
      <c r="M277" s="147" t="s">
        <v>1</v>
      </c>
      <c r="N277" s="148" t="s">
        <v>37</v>
      </c>
      <c r="O277" s="149">
        <v>0</v>
      </c>
      <c r="P277" s="149">
        <f>O277*H277</f>
        <v>0</v>
      </c>
      <c r="Q277" s="149">
        <v>0</v>
      </c>
      <c r="R277" s="149">
        <f>Q277*H277</f>
        <v>0</v>
      </c>
      <c r="S277" s="149">
        <v>0</v>
      </c>
      <c r="T277" s="150">
        <f>S277*H277</f>
        <v>0</v>
      </c>
      <c r="U277" s="29"/>
      <c r="V277" s="29"/>
      <c r="W277" s="29"/>
      <c r="X277" s="29"/>
      <c r="Y277" s="29"/>
      <c r="Z277" s="29"/>
      <c r="AA277" s="29"/>
      <c r="AB277" s="29"/>
      <c r="AC277" s="29"/>
      <c r="AD277" s="29"/>
      <c r="AE277" s="29"/>
      <c r="AR277" s="151" t="s">
        <v>331</v>
      </c>
      <c r="AT277" s="151" t="s">
        <v>160</v>
      </c>
      <c r="AU277" s="151" t="s">
        <v>80</v>
      </c>
      <c r="AY277" s="17" t="s">
        <v>157</v>
      </c>
      <c r="BE277" s="152">
        <f>IF(N277="základní",J277,0)</f>
        <v>0</v>
      </c>
      <c r="BF277" s="152">
        <f>IF(N277="snížená",J277,0)</f>
        <v>0</v>
      </c>
      <c r="BG277" s="152">
        <f>IF(N277="zákl. přenesená",J277,0)</f>
        <v>0</v>
      </c>
      <c r="BH277" s="152">
        <f>IF(N277="sníž. přenesená",J277,0)</f>
        <v>0</v>
      </c>
      <c r="BI277" s="152">
        <f>IF(N277="nulová",J277,0)</f>
        <v>0</v>
      </c>
      <c r="BJ277" s="17" t="s">
        <v>80</v>
      </c>
      <c r="BK277" s="152">
        <f>ROUND(I277*H277,2)</f>
        <v>0</v>
      </c>
      <c r="BL277" s="17" t="s">
        <v>331</v>
      </c>
      <c r="BM277" s="151" t="s">
        <v>1667</v>
      </c>
    </row>
    <row r="278" spans="1:65" s="2" customFormat="1" ht="48.75" x14ac:dyDescent="0.2">
      <c r="A278" s="29"/>
      <c r="B278" s="30"/>
      <c r="C278" s="29"/>
      <c r="D278" s="153" t="s">
        <v>167</v>
      </c>
      <c r="E278" s="29"/>
      <c r="F278" s="154" t="s">
        <v>394</v>
      </c>
      <c r="G278" s="29"/>
      <c r="H278" s="29"/>
      <c r="I278" s="29"/>
      <c r="J278" s="29"/>
      <c r="K278" s="29"/>
      <c r="L278" s="30"/>
      <c r="M278" s="155"/>
      <c r="N278" s="156"/>
      <c r="O278" s="55"/>
      <c r="P278" s="55"/>
      <c r="Q278" s="55"/>
      <c r="R278" s="55"/>
      <c r="S278" s="55"/>
      <c r="T278" s="56"/>
      <c r="U278" s="29"/>
      <c r="V278" s="29"/>
      <c r="W278" s="29"/>
      <c r="X278" s="29"/>
      <c r="Y278" s="29"/>
      <c r="Z278" s="29"/>
      <c r="AA278" s="29"/>
      <c r="AB278" s="29"/>
      <c r="AC278" s="29"/>
      <c r="AD278" s="29"/>
      <c r="AE278" s="29"/>
      <c r="AT278" s="17" t="s">
        <v>167</v>
      </c>
      <c r="AU278" s="17" t="s">
        <v>80</v>
      </c>
    </row>
    <row r="279" spans="1:65" s="2" customFormat="1" ht="90" customHeight="1" x14ac:dyDescent="0.2">
      <c r="A279" s="29"/>
      <c r="B279" s="140"/>
      <c r="C279" s="141" t="s">
        <v>626</v>
      </c>
      <c r="D279" s="141" t="s">
        <v>160</v>
      </c>
      <c r="E279" s="142" t="s">
        <v>679</v>
      </c>
      <c r="F279" s="143" t="s">
        <v>1404</v>
      </c>
      <c r="G279" s="144" t="s">
        <v>186</v>
      </c>
      <c r="H279" s="145">
        <v>229.74</v>
      </c>
      <c r="I279" s="146"/>
      <c r="J279" s="146">
        <f>ROUND(I279*H279,2)</f>
        <v>0</v>
      </c>
      <c r="K279" s="143" t="s">
        <v>330</v>
      </c>
      <c r="L279" s="30"/>
      <c r="M279" s="147" t="s">
        <v>1</v>
      </c>
      <c r="N279" s="148" t="s">
        <v>37</v>
      </c>
      <c r="O279" s="149">
        <v>0</v>
      </c>
      <c r="P279" s="149">
        <f>O279*H279</f>
        <v>0</v>
      </c>
      <c r="Q279" s="149">
        <v>0</v>
      </c>
      <c r="R279" s="149">
        <f>Q279*H279</f>
        <v>0</v>
      </c>
      <c r="S279" s="149">
        <v>0</v>
      </c>
      <c r="T279" s="150">
        <f>S279*H279</f>
        <v>0</v>
      </c>
      <c r="U279" s="29"/>
      <c r="V279" s="29"/>
      <c r="W279" s="29"/>
      <c r="X279" s="29"/>
      <c r="Y279" s="29"/>
      <c r="Z279" s="29"/>
      <c r="AA279" s="29"/>
      <c r="AB279" s="29"/>
      <c r="AC279" s="29"/>
      <c r="AD279" s="29"/>
      <c r="AE279" s="29"/>
      <c r="AR279" s="151" t="s">
        <v>165</v>
      </c>
      <c r="AT279" s="151" t="s">
        <v>160</v>
      </c>
      <c r="AU279" s="151" t="s">
        <v>80</v>
      </c>
      <c r="AY279" s="17" t="s">
        <v>157</v>
      </c>
      <c r="BE279" s="152">
        <f>IF(N279="základní",J279,0)</f>
        <v>0</v>
      </c>
      <c r="BF279" s="152">
        <f>IF(N279="snížená",J279,0)</f>
        <v>0</v>
      </c>
      <c r="BG279" s="152">
        <f>IF(N279="zákl. přenesená",J279,0)</f>
        <v>0</v>
      </c>
      <c r="BH279" s="152">
        <f>IF(N279="sníž. přenesená",J279,0)</f>
        <v>0</v>
      </c>
      <c r="BI279" s="152">
        <f>IF(N279="nulová",J279,0)</f>
        <v>0</v>
      </c>
      <c r="BJ279" s="17" t="s">
        <v>80</v>
      </c>
      <c r="BK279" s="152">
        <f>ROUND(I279*H279,2)</f>
        <v>0</v>
      </c>
      <c r="BL279" s="17" t="s">
        <v>165</v>
      </c>
      <c r="BM279" s="151" t="s">
        <v>1668</v>
      </c>
    </row>
    <row r="280" spans="1:65" s="2" customFormat="1" ht="58.5" x14ac:dyDescent="0.2">
      <c r="A280" s="29"/>
      <c r="B280" s="30"/>
      <c r="C280" s="29"/>
      <c r="D280" s="153" t="s">
        <v>167</v>
      </c>
      <c r="E280" s="29"/>
      <c r="F280" s="154" t="s">
        <v>405</v>
      </c>
      <c r="G280" s="29"/>
      <c r="H280" s="29"/>
      <c r="I280" s="29"/>
      <c r="J280" s="29"/>
      <c r="K280" s="29"/>
      <c r="L280" s="30"/>
      <c r="M280" s="155"/>
      <c r="N280" s="156"/>
      <c r="O280" s="55"/>
      <c r="P280" s="55"/>
      <c r="Q280" s="55"/>
      <c r="R280" s="55"/>
      <c r="S280" s="55"/>
      <c r="T280" s="56"/>
      <c r="U280" s="29"/>
      <c r="V280" s="29"/>
      <c r="W280" s="29"/>
      <c r="X280" s="29"/>
      <c r="Y280" s="29"/>
      <c r="Z280" s="29"/>
      <c r="AA280" s="29"/>
      <c r="AB280" s="29"/>
      <c r="AC280" s="29"/>
      <c r="AD280" s="29"/>
      <c r="AE280" s="29"/>
      <c r="AT280" s="17" t="s">
        <v>167</v>
      </c>
      <c r="AU280" s="17" t="s">
        <v>80</v>
      </c>
    </row>
    <row r="281" spans="1:65" s="13" customFormat="1" x14ac:dyDescent="0.2">
      <c r="B281" s="157"/>
      <c r="D281" s="153" t="s">
        <v>169</v>
      </c>
      <c r="E281" s="158" t="s">
        <v>1</v>
      </c>
      <c r="F281" s="159" t="s">
        <v>1406</v>
      </c>
      <c r="H281" s="158" t="s">
        <v>1</v>
      </c>
      <c r="L281" s="157"/>
      <c r="M281" s="160"/>
      <c r="N281" s="161"/>
      <c r="O281" s="161"/>
      <c r="P281" s="161"/>
      <c r="Q281" s="161"/>
      <c r="R281" s="161"/>
      <c r="S281" s="161"/>
      <c r="T281" s="162"/>
      <c r="AT281" s="158" t="s">
        <v>169</v>
      </c>
      <c r="AU281" s="158" t="s">
        <v>80</v>
      </c>
      <c r="AV281" s="13" t="s">
        <v>80</v>
      </c>
      <c r="AW281" s="13" t="s">
        <v>171</v>
      </c>
      <c r="AX281" s="13" t="s">
        <v>72</v>
      </c>
      <c r="AY281" s="158" t="s">
        <v>157</v>
      </c>
    </row>
    <row r="282" spans="1:65" s="14" customFormat="1" ht="22.5" x14ac:dyDescent="0.2">
      <c r="B282" s="163"/>
      <c r="D282" s="153" t="s">
        <v>169</v>
      </c>
      <c r="E282" s="164" t="s">
        <v>1</v>
      </c>
      <c r="F282" s="165" t="s">
        <v>1669</v>
      </c>
      <c r="H282" s="166">
        <v>189</v>
      </c>
      <c r="L282" s="163"/>
      <c r="M282" s="167"/>
      <c r="N282" s="168"/>
      <c r="O282" s="168"/>
      <c r="P282" s="168"/>
      <c r="Q282" s="168"/>
      <c r="R282" s="168"/>
      <c r="S282" s="168"/>
      <c r="T282" s="169"/>
      <c r="AT282" s="164" t="s">
        <v>169</v>
      </c>
      <c r="AU282" s="164" t="s">
        <v>80</v>
      </c>
      <c r="AV282" s="14" t="s">
        <v>82</v>
      </c>
      <c r="AW282" s="14" t="s">
        <v>171</v>
      </c>
      <c r="AX282" s="14" t="s">
        <v>72</v>
      </c>
      <c r="AY282" s="164" t="s">
        <v>157</v>
      </c>
    </row>
    <row r="283" spans="1:65" s="14" customFormat="1" x14ac:dyDescent="0.2">
      <c r="B283" s="163"/>
      <c r="D283" s="153" t="s">
        <v>169</v>
      </c>
      <c r="E283" s="164" t="s">
        <v>1</v>
      </c>
      <c r="F283" s="165" t="s">
        <v>1670</v>
      </c>
      <c r="H283" s="166">
        <v>40.74</v>
      </c>
      <c r="L283" s="163"/>
      <c r="M283" s="167"/>
      <c r="N283" s="168"/>
      <c r="O283" s="168"/>
      <c r="P283" s="168"/>
      <c r="Q283" s="168"/>
      <c r="R283" s="168"/>
      <c r="S283" s="168"/>
      <c r="T283" s="169"/>
      <c r="AT283" s="164" t="s">
        <v>169</v>
      </c>
      <c r="AU283" s="164" t="s">
        <v>80</v>
      </c>
      <c r="AV283" s="14" t="s">
        <v>82</v>
      </c>
      <c r="AW283" s="14" t="s">
        <v>171</v>
      </c>
      <c r="AX283" s="14" t="s">
        <v>72</v>
      </c>
      <c r="AY283" s="164" t="s">
        <v>157</v>
      </c>
    </row>
    <row r="284" spans="1:65" s="15" customFormat="1" x14ac:dyDescent="0.2">
      <c r="B284" s="170"/>
      <c r="D284" s="153" t="s">
        <v>169</v>
      </c>
      <c r="E284" s="171" t="s">
        <v>1</v>
      </c>
      <c r="F284" s="172" t="s">
        <v>175</v>
      </c>
      <c r="H284" s="173">
        <v>229.74</v>
      </c>
      <c r="L284" s="170"/>
      <c r="M284" s="174"/>
      <c r="N284" s="175"/>
      <c r="O284" s="175"/>
      <c r="P284" s="175"/>
      <c r="Q284" s="175"/>
      <c r="R284" s="175"/>
      <c r="S284" s="175"/>
      <c r="T284" s="176"/>
      <c r="AT284" s="171" t="s">
        <v>169</v>
      </c>
      <c r="AU284" s="171" t="s">
        <v>80</v>
      </c>
      <c r="AV284" s="15" t="s">
        <v>165</v>
      </c>
      <c r="AW284" s="15" t="s">
        <v>171</v>
      </c>
      <c r="AX284" s="15" t="s">
        <v>80</v>
      </c>
      <c r="AY284" s="171" t="s">
        <v>157</v>
      </c>
    </row>
    <row r="285" spans="1:65" s="12" customFormat="1" ht="25.9" customHeight="1" x14ac:dyDescent="0.2">
      <c r="B285" s="128"/>
      <c r="D285" s="129" t="s">
        <v>71</v>
      </c>
      <c r="E285" s="130" t="s">
        <v>411</v>
      </c>
      <c r="F285" s="130" t="s">
        <v>412</v>
      </c>
      <c r="J285" s="131">
        <f>BK285</f>
        <v>0</v>
      </c>
      <c r="L285" s="128"/>
      <c r="M285" s="132"/>
      <c r="N285" s="133"/>
      <c r="O285" s="133"/>
      <c r="P285" s="134">
        <f>P286+P290</f>
        <v>0</v>
      </c>
      <c r="Q285" s="133"/>
      <c r="R285" s="134">
        <f>R286+R290</f>
        <v>0</v>
      </c>
      <c r="S285" s="133"/>
      <c r="T285" s="135">
        <f>T286+T290</f>
        <v>0</v>
      </c>
      <c r="AR285" s="129" t="s">
        <v>158</v>
      </c>
      <c r="AT285" s="136" t="s">
        <v>71</v>
      </c>
      <c r="AU285" s="136" t="s">
        <v>72</v>
      </c>
      <c r="AY285" s="129" t="s">
        <v>157</v>
      </c>
      <c r="BK285" s="137">
        <f>BK286+BK290</f>
        <v>0</v>
      </c>
    </row>
    <row r="286" spans="1:65" s="12" customFormat="1" ht="22.9" customHeight="1" x14ac:dyDescent="0.2">
      <c r="B286" s="128"/>
      <c r="D286" s="129" t="s">
        <v>71</v>
      </c>
      <c r="E286" s="138" t="s">
        <v>1135</v>
      </c>
      <c r="F286" s="138" t="s">
        <v>1136</v>
      </c>
      <c r="J286" s="139">
        <f>BK286</f>
        <v>0</v>
      </c>
      <c r="L286" s="128"/>
      <c r="M286" s="132"/>
      <c r="N286" s="133"/>
      <c r="O286" s="133"/>
      <c r="P286" s="134">
        <f>SUM(P287:P289)</f>
        <v>0</v>
      </c>
      <c r="Q286" s="133"/>
      <c r="R286" s="134">
        <f>SUM(R287:R289)</f>
        <v>0</v>
      </c>
      <c r="S286" s="133"/>
      <c r="T286" s="135">
        <f>SUM(T287:T289)</f>
        <v>0</v>
      </c>
      <c r="AR286" s="129" t="s">
        <v>158</v>
      </c>
      <c r="AT286" s="136" t="s">
        <v>71</v>
      </c>
      <c r="AU286" s="136" t="s">
        <v>80</v>
      </c>
      <c r="AY286" s="129" t="s">
        <v>157</v>
      </c>
      <c r="BK286" s="137">
        <f>SUM(BK287:BK289)</f>
        <v>0</v>
      </c>
    </row>
    <row r="287" spans="1:65" s="2" customFormat="1" ht="16.5" customHeight="1" x14ac:dyDescent="0.2">
      <c r="A287" s="29"/>
      <c r="B287" s="140"/>
      <c r="C287" s="141" t="s">
        <v>629</v>
      </c>
      <c r="D287" s="141" t="s">
        <v>160</v>
      </c>
      <c r="E287" s="142" t="s">
        <v>1407</v>
      </c>
      <c r="F287" s="143" t="s">
        <v>1408</v>
      </c>
      <c r="G287" s="144" t="s">
        <v>1409</v>
      </c>
      <c r="H287" s="145">
        <v>1</v>
      </c>
      <c r="I287" s="146"/>
      <c r="J287" s="146">
        <f>ROUND(I287*H287,2)</f>
        <v>0</v>
      </c>
      <c r="K287" s="143" t="s">
        <v>164</v>
      </c>
      <c r="L287" s="30"/>
      <c r="M287" s="147" t="s">
        <v>1</v>
      </c>
      <c r="N287" s="148" t="s">
        <v>37</v>
      </c>
      <c r="O287" s="149">
        <v>0</v>
      </c>
      <c r="P287" s="149">
        <f>O287*H287</f>
        <v>0</v>
      </c>
      <c r="Q287" s="149">
        <v>0</v>
      </c>
      <c r="R287" s="149">
        <f>Q287*H287</f>
        <v>0</v>
      </c>
      <c r="S287" s="149">
        <v>0</v>
      </c>
      <c r="T287" s="150">
        <f>S287*H287</f>
        <v>0</v>
      </c>
      <c r="U287" s="29"/>
      <c r="V287" s="29"/>
      <c r="W287" s="29"/>
      <c r="X287" s="29"/>
      <c r="Y287" s="29"/>
      <c r="Z287" s="29"/>
      <c r="AA287" s="29"/>
      <c r="AB287" s="29"/>
      <c r="AC287" s="29"/>
      <c r="AD287" s="29"/>
      <c r="AE287" s="29"/>
      <c r="AR287" s="151" t="s">
        <v>1140</v>
      </c>
      <c r="AT287" s="151" t="s">
        <v>160</v>
      </c>
      <c r="AU287" s="151" t="s">
        <v>82</v>
      </c>
      <c r="AY287" s="17" t="s">
        <v>157</v>
      </c>
      <c r="BE287" s="152">
        <f>IF(N287="základní",J287,0)</f>
        <v>0</v>
      </c>
      <c r="BF287" s="152">
        <f>IF(N287="snížená",J287,0)</f>
        <v>0</v>
      </c>
      <c r="BG287" s="152">
        <f>IF(N287="zákl. přenesená",J287,0)</f>
        <v>0</v>
      </c>
      <c r="BH287" s="152">
        <f>IF(N287="sníž. přenesená",J287,0)</f>
        <v>0</v>
      </c>
      <c r="BI287" s="152">
        <f>IF(N287="nulová",J287,0)</f>
        <v>0</v>
      </c>
      <c r="BJ287" s="17" t="s">
        <v>80</v>
      </c>
      <c r="BK287" s="152">
        <f>ROUND(I287*H287,2)</f>
        <v>0</v>
      </c>
      <c r="BL287" s="17" t="s">
        <v>1140</v>
      </c>
      <c r="BM287" s="151" t="s">
        <v>1671</v>
      </c>
    </row>
    <row r="288" spans="1:65" s="2" customFormat="1" ht="16.5" customHeight="1" x14ac:dyDescent="0.2">
      <c r="A288" s="29"/>
      <c r="B288" s="140"/>
      <c r="C288" s="141" t="s">
        <v>632</v>
      </c>
      <c r="D288" s="141" t="s">
        <v>160</v>
      </c>
      <c r="E288" s="142" t="s">
        <v>1411</v>
      </c>
      <c r="F288" s="143" t="s">
        <v>1412</v>
      </c>
      <c r="G288" s="144" t="s">
        <v>1409</v>
      </c>
      <c r="H288" s="145">
        <v>1</v>
      </c>
      <c r="I288" s="146"/>
      <c r="J288" s="146">
        <f>ROUND(I288*H288,2)</f>
        <v>0</v>
      </c>
      <c r="K288" s="143" t="s">
        <v>164</v>
      </c>
      <c r="L288" s="30"/>
      <c r="M288" s="147" t="s">
        <v>1</v>
      </c>
      <c r="N288" s="148" t="s">
        <v>37</v>
      </c>
      <c r="O288" s="149">
        <v>0</v>
      </c>
      <c r="P288" s="149">
        <f>O288*H288</f>
        <v>0</v>
      </c>
      <c r="Q288" s="149">
        <v>0</v>
      </c>
      <c r="R288" s="149">
        <f>Q288*H288</f>
        <v>0</v>
      </c>
      <c r="S288" s="149">
        <v>0</v>
      </c>
      <c r="T288" s="150">
        <f>S288*H288</f>
        <v>0</v>
      </c>
      <c r="U288" s="29"/>
      <c r="V288" s="29"/>
      <c r="W288" s="29"/>
      <c r="X288" s="29"/>
      <c r="Y288" s="29"/>
      <c r="Z288" s="29"/>
      <c r="AA288" s="29"/>
      <c r="AB288" s="29"/>
      <c r="AC288" s="29"/>
      <c r="AD288" s="29"/>
      <c r="AE288" s="29"/>
      <c r="AR288" s="151" t="s">
        <v>1140</v>
      </c>
      <c r="AT288" s="151" t="s">
        <v>160</v>
      </c>
      <c r="AU288" s="151" t="s">
        <v>82</v>
      </c>
      <c r="AY288" s="17" t="s">
        <v>157</v>
      </c>
      <c r="BE288" s="152">
        <f>IF(N288="základní",J288,0)</f>
        <v>0</v>
      </c>
      <c r="BF288" s="152">
        <f>IF(N288="snížená",J288,0)</f>
        <v>0</v>
      </c>
      <c r="BG288" s="152">
        <f>IF(N288="zákl. přenesená",J288,0)</f>
        <v>0</v>
      </c>
      <c r="BH288" s="152">
        <f>IF(N288="sníž. přenesená",J288,0)</f>
        <v>0</v>
      </c>
      <c r="BI288" s="152">
        <f>IF(N288="nulová",J288,0)</f>
        <v>0</v>
      </c>
      <c r="BJ288" s="17" t="s">
        <v>80</v>
      </c>
      <c r="BK288" s="152">
        <f>ROUND(I288*H288,2)</f>
        <v>0</v>
      </c>
      <c r="BL288" s="17" t="s">
        <v>1140</v>
      </c>
      <c r="BM288" s="151" t="s">
        <v>1672</v>
      </c>
    </row>
    <row r="289" spans="1:65" s="2" customFormat="1" ht="16.5" customHeight="1" x14ac:dyDescent="0.2">
      <c r="A289" s="29"/>
      <c r="B289" s="140"/>
      <c r="C289" s="141" t="s">
        <v>638</v>
      </c>
      <c r="D289" s="141" t="s">
        <v>160</v>
      </c>
      <c r="E289" s="142" t="s">
        <v>1414</v>
      </c>
      <c r="F289" s="143" t="s">
        <v>1415</v>
      </c>
      <c r="G289" s="144" t="s">
        <v>1409</v>
      </c>
      <c r="H289" s="145">
        <v>1</v>
      </c>
      <c r="I289" s="146"/>
      <c r="J289" s="146">
        <f>ROUND(I289*H289,2)</f>
        <v>0</v>
      </c>
      <c r="K289" s="143" t="s">
        <v>164</v>
      </c>
      <c r="L289" s="30"/>
      <c r="M289" s="147" t="s">
        <v>1</v>
      </c>
      <c r="N289" s="148" t="s">
        <v>37</v>
      </c>
      <c r="O289" s="149">
        <v>0</v>
      </c>
      <c r="P289" s="149">
        <f>O289*H289</f>
        <v>0</v>
      </c>
      <c r="Q289" s="149">
        <v>0</v>
      </c>
      <c r="R289" s="149">
        <f>Q289*H289</f>
        <v>0</v>
      </c>
      <c r="S289" s="149">
        <v>0</v>
      </c>
      <c r="T289" s="150">
        <f>S289*H289</f>
        <v>0</v>
      </c>
      <c r="U289" s="29"/>
      <c r="V289" s="29"/>
      <c r="W289" s="29"/>
      <c r="X289" s="29"/>
      <c r="Y289" s="29"/>
      <c r="Z289" s="29"/>
      <c r="AA289" s="29"/>
      <c r="AB289" s="29"/>
      <c r="AC289" s="29"/>
      <c r="AD289" s="29"/>
      <c r="AE289" s="29"/>
      <c r="AR289" s="151" t="s">
        <v>1140</v>
      </c>
      <c r="AT289" s="151" t="s">
        <v>160</v>
      </c>
      <c r="AU289" s="151" t="s">
        <v>82</v>
      </c>
      <c r="AY289" s="17" t="s">
        <v>157</v>
      </c>
      <c r="BE289" s="152">
        <f>IF(N289="základní",J289,0)</f>
        <v>0</v>
      </c>
      <c r="BF289" s="152">
        <f>IF(N289="snížená",J289,0)</f>
        <v>0</v>
      </c>
      <c r="BG289" s="152">
        <f>IF(N289="zákl. přenesená",J289,0)</f>
        <v>0</v>
      </c>
      <c r="BH289" s="152">
        <f>IF(N289="sníž. přenesená",J289,0)</f>
        <v>0</v>
      </c>
      <c r="BI289" s="152">
        <f>IF(N289="nulová",J289,0)</f>
        <v>0</v>
      </c>
      <c r="BJ289" s="17" t="s">
        <v>80</v>
      </c>
      <c r="BK289" s="152">
        <f>ROUND(I289*H289,2)</f>
        <v>0</v>
      </c>
      <c r="BL289" s="17" t="s">
        <v>1140</v>
      </c>
      <c r="BM289" s="151" t="s">
        <v>1673</v>
      </c>
    </row>
    <row r="290" spans="1:65" s="12" customFormat="1" ht="22.9" customHeight="1" x14ac:dyDescent="0.2">
      <c r="B290" s="128"/>
      <c r="D290" s="129" t="s">
        <v>71</v>
      </c>
      <c r="E290" s="138" t="s">
        <v>1543</v>
      </c>
      <c r="F290" s="138" t="s">
        <v>1544</v>
      </c>
      <c r="J290" s="139">
        <f>BK290</f>
        <v>0</v>
      </c>
      <c r="L290" s="128"/>
      <c r="M290" s="132"/>
      <c r="N290" s="133"/>
      <c r="O290" s="133"/>
      <c r="P290" s="134">
        <f>P291</f>
        <v>0</v>
      </c>
      <c r="Q290" s="133"/>
      <c r="R290" s="134">
        <f>R291</f>
        <v>0</v>
      </c>
      <c r="S290" s="133"/>
      <c r="T290" s="135">
        <f>T291</f>
        <v>0</v>
      </c>
      <c r="AR290" s="129" t="s">
        <v>158</v>
      </c>
      <c r="AT290" s="136" t="s">
        <v>71</v>
      </c>
      <c r="AU290" s="136" t="s">
        <v>80</v>
      </c>
      <c r="AY290" s="129" t="s">
        <v>157</v>
      </c>
      <c r="BK290" s="137">
        <f>BK291</f>
        <v>0</v>
      </c>
    </row>
    <row r="291" spans="1:65" s="2" customFormat="1" ht="16.5" customHeight="1" x14ac:dyDescent="0.2">
      <c r="A291" s="29"/>
      <c r="B291" s="140"/>
      <c r="C291" s="141" t="s">
        <v>639</v>
      </c>
      <c r="D291" s="141" t="s">
        <v>160</v>
      </c>
      <c r="E291" s="142" t="s">
        <v>1575</v>
      </c>
      <c r="F291" s="143" t="s">
        <v>1544</v>
      </c>
      <c r="G291" s="144" t="s">
        <v>1409</v>
      </c>
      <c r="H291" s="145">
        <v>1</v>
      </c>
      <c r="I291" s="146"/>
      <c r="J291" s="146">
        <f>ROUND(I291*H291,2)</f>
        <v>0</v>
      </c>
      <c r="K291" s="143" t="s">
        <v>164</v>
      </c>
      <c r="L291" s="30"/>
      <c r="M291" s="193" t="s">
        <v>1</v>
      </c>
      <c r="N291" s="194" t="s">
        <v>37</v>
      </c>
      <c r="O291" s="195">
        <v>0</v>
      </c>
      <c r="P291" s="195">
        <f>O291*H291</f>
        <v>0</v>
      </c>
      <c r="Q291" s="195">
        <v>0</v>
      </c>
      <c r="R291" s="195">
        <f>Q291*H291</f>
        <v>0</v>
      </c>
      <c r="S291" s="195">
        <v>0</v>
      </c>
      <c r="T291" s="196">
        <f>S291*H291</f>
        <v>0</v>
      </c>
      <c r="U291" s="29"/>
      <c r="V291" s="29"/>
      <c r="W291" s="29"/>
      <c r="X291" s="29"/>
      <c r="Y291" s="29"/>
      <c r="Z291" s="29"/>
      <c r="AA291" s="29"/>
      <c r="AB291" s="29"/>
      <c r="AC291" s="29"/>
      <c r="AD291" s="29"/>
      <c r="AE291" s="29"/>
      <c r="AR291" s="151" t="s">
        <v>1140</v>
      </c>
      <c r="AT291" s="151" t="s">
        <v>160</v>
      </c>
      <c r="AU291" s="151" t="s">
        <v>82</v>
      </c>
      <c r="AY291" s="17" t="s">
        <v>157</v>
      </c>
      <c r="BE291" s="152">
        <f>IF(N291="základní",J291,0)</f>
        <v>0</v>
      </c>
      <c r="BF291" s="152">
        <f>IF(N291="snížená",J291,0)</f>
        <v>0</v>
      </c>
      <c r="BG291" s="152">
        <f>IF(N291="zákl. přenesená",J291,0)</f>
        <v>0</v>
      </c>
      <c r="BH291" s="152">
        <f>IF(N291="sníž. přenesená",J291,0)</f>
        <v>0</v>
      </c>
      <c r="BI291" s="152">
        <f>IF(N291="nulová",J291,0)</f>
        <v>0</v>
      </c>
      <c r="BJ291" s="17" t="s">
        <v>80</v>
      </c>
      <c r="BK291" s="152">
        <f>ROUND(I291*H291,2)</f>
        <v>0</v>
      </c>
      <c r="BL291" s="17" t="s">
        <v>1140</v>
      </c>
      <c r="BM291" s="151" t="s">
        <v>1674</v>
      </c>
    </row>
    <row r="292" spans="1:65" s="2" customFormat="1" ht="6.95" customHeight="1" x14ac:dyDescent="0.2">
      <c r="A292" s="29"/>
      <c r="B292" s="44"/>
      <c r="C292" s="45"/>
      <c r="D292" s="45"/>
      <c r="E292" s="45"/>
      <c r="F292" s="45"/>
      <c r="G292" s="45"/>
      <c r="H292" s="45"/>
      <c r="I292" s="45"/>
      <c r="J292" s="45"/>
      <c r="K292" s="45"/>
      <c r="L292" s="30"/>
      <c r="M292" s="29"/>
      <c r="O292" s="29"/>
      <c r="P292" s="29"/>
      <c r="Q292" s="29"/>
      <c r="R292" s="29"/>
      <c r="S292" s="29"/>
      <c r="T292" s="29"/>
      <c r="U292" s="29"/>
      <c r="V292" s="29"/>
      <c r="W292" s="29"/>
      <c r="X292" s="29"/>
      <c r="Y292" s="29"/>
      <c r="Z292" s="29"/>
      <c r="AA292" s="29"/>
      <c r="AB292" s="29"/>
      <c r="AC292" s="29"/>
      <c r="AD292" s="29"/>
      <c r="AE292" s="29"/>
    </row>
  </sheetData>
  <autoFilter ref="C130:K291"/>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38</vt:i4>
      </vt:variant>
    </vt:vector>
  </HeadingPairs>
  <TitlesOfParts>
    <vt:vector size="57" baseType="lpstr">
      <vt:lpstr>Rekapitulace stavby</vt:lpstr>
      <vt:lpstr>SO 660.1 - Železniční svršek</vt:lpstr>
      <vt:lpstr>SO 660.2 - Železniční svršek</vt:lpstr>
      <vt:lpstr>SO 661.1 - Železniční spodek</vt:lpstr>
      <vt:lpstr>SO 210 - Propustek v km 1...</vt:lpstr>
      <vt:lpstr>SO 211 - Propustek v km 1...</vt:lpstr>
      <vt:lpstr>SO 212 - Propustek v km 1...</vt:lpstr>
      <vt:lpstr>SO 213 - Propustek v km 1...</vt:lpstr>
      <vt:lpstr>SO 214 - Propustek v KM 1...</vt:lpstr>
      <vt:lpstr>SO 215 - Propustek v km 1...</vt:lpstr>
      <vt:lpstr>SO 216 - Propustek v km 1...</vt:lpstr>
      <vt:lpstr>SO 217 - Propustek v km 1...</vt:lpstr>
      <vt:lpstr>SO 218 - Propustek vev. k...</vt:lpstr>
      <vt:lpstr>SO 219 - Propustek v Km 1...</vt:lpstr>
      <vt:lpstr>SO 220 - TUNEL EV. Č. 201...</vt:lpstr>
      <vt:lpstr>SO 221 - TUNEL EV. Č. 202...</vt:lpstr>
      <vt:lpstr>VRN.1 - Zařízení staveniště</vt:lpstr>
      <vt:lpstr>VRN.2 - Zařízení staveniště</vt:lpstr>
      <vt:lpstr>Seznam figur</vt:lpstr>
      <vt:lpstr>'Rekapitulace stavby'!Názvy_tisku</vt:lpstr>
      <vt:lpstr>'Seznam figur'!Názvy_tisku</vt:lpstr>
      <vt:lpstr>'SO 210 - Propustek v km 1...'!Názvy_tisku</vt:lpstr>
      <vt:lpstr>'SO 211 - Propustek v km 1...'!Názvy_tisku</vt:lpstr>
      <vt:lpstr>'SO 212 - Propustek v km 1...'!Názvy_tisku</vt:lpstr>
      <vt:lpstr>'SO 213 - Propustek v km 1...'!Názvy_tisku</vt:lpstr>
      <vt:lpstr>'SO 214 - Propustek v KM 1...'!Názvy_tisku</vt:lpstr>
      <vt:lpstr>'SO 215 - Propustek v km 1...'!Názvy_tisku</vt:lpstr>
      <vt:lpstr>'SO 216 - Propustek v km 1...'!Názvy_tisku</vt:lpstr>
      <vt:lpstr>'SO 217 - Propustek v km 1...'!Názvy_tisku</vt:lpstr>
      <vt:lpstr>'SO 218 - Propustek vev. k...'!Názvy_tisku</vt:lpstr>
      <vt:lpstr>'SO 219 - Propustek v Km 1...'!Názvy_tisku</vt:lpstr>
      <vt:lpstr>'SO 220 - TUNEL EV. Č. 201...'!Názvy_tisku</vt:lpstr>
      <vt:lpstr>'SO 221 - TUNEL EV. Č. 202...'!Názvy_tisku</vt:lpstr>
      <vt:lpstr>'SO 660.1 - Železniční svršek'!Názvy_tisku</vt:lpstr>
      <vt:lpstr>'SO 660.2 - Železniční svršek'!Názvy_tisku</vt:lpstr>
      <vt:lpstr>'SO 661.1 - Železniční spodek'!Názvy_tisku</vt:lpstr>
      <vt:lpstr>'VRN.1 - Zařízení staveniště'!Názvy_tisku</vt:lpstr>
      <vt:lpstr>'VRN.2 - Zařízení staveniště'!Názvy_tisku</vt:lpstr>
      <vt:lpstr>'Rekapitulace stavby'!Oblast_tisku</vt:lpstr>
      <vt:lpstr>'Seznam figur'!Oblast_tisku</vt:lpstr>
      <vt:lpstr>'SO 210 - Propustek v km 1...'!Oblast_tisku</vt:lpstr>
      <vt:lpstr>'SO 211 - Propustek v km 1...'!Oblast_tisku</vt:lpstr>
      <vt:lpstr>'SO 212 - Propustek v km 1...'!Oblast_tisku</vt:lpstr>
      <vt:lpstr>'SO 213 - Propustek v km 1...'!Oblast_tisku</vt:lpstr>
      <vt:lpstr>'SO 214 - Propustek v KM 1...'!Oblast_tisku</vt:lpstr>
      <vt:lpstr>'SO 215 - Propustek v km 1...'!Oblast_tisku</vt:lpstr>
      <vt:lpstr>'SO 216 - Propustek v km 1...'!Oblast_tisku</vt:lpstr>
      <vt:lpstr>'SO 217 - Propustek v km 1...'!Oblast_tisku</vt:lpstr>
      <vt:lpstr>'SO 218 - Propustek vev. k...'!Oblast_tisku</vt:lpstr>
      <vt:lpstr>'SO 219 - Propustek v Km 1...'!Oblast_tisku</vt:lpstr>
      <vt:lpstr>'SO 220 - TUNEL EV. Č. 201...'!Oblast_tisku</vt:lpstr>
      <vt:lpstr>'SO 221 - TUNEL EV. Č. 202...'!Oblast_tisku</vt:lpstr>
      <vt:lpstr>'SO 660.1 - Železniční svršek'!Oblast_tisku</vt:lpstr>
      <vt:lpstr>'SO 660.2 - Železniční svršek'!Oblast_tisku</vt:lpstr>
      <vt:lpstr>'SO 661.1 - Železniční spodek'!Oblast_tisku</vt:lpstr>
      <vt:lpstr>'VRN.1 - Zařízení staveniště'!Oblast_tisku</vt:lpstr>
      <vt:lpstr>'VRN.2 - Zařízení staveniště'!Oblast_tisku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Šenkýř Vlastislav</dc:creator>
  <cp:lastModifiedBy>Svoboda Josef</cp:lastModifiedBy>
  <dcterms:created xsi:type="dcterms:W3CDTF">2021-06-14T06:41:08Z</dcterms:created>
  <dcterms:modified xsi:type="dcterms:W3CDTF">2021-06-14T08:18:38Z</dcterms:modified>
</cp:coreProperties>
</file>