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trubova\VEŘEJNÉ ZAKÁZKY SNO A SZZ\2020\SZZ 2020\SZZ_2020_09_M. Al-ce-apalicka jednotka\ZD+prilohy\"/>
    </mc:Choice>
  </mc:AlternateContent>
  <bookViews>
    <workbookView xWindow="0" yWindow="0" windowWidth="28515" windowHeight="12165" activeTab="2"/>
  </bookViews>
  <sheets>
    <sheet name="Krycí list" sheetId="1" r:id="rId1"/>
    <sheet name="Rekapitulace" sheetId="2" r:id="rId2"/>
    <sheet name="Položky" sheetId="3" r:id="rId3"/>
  </sheets>
  <definedNames>
    <definedName name="cisloobjektu">'Krycí list'!$A$5</definedName>
    <definedName name="cislostavby">'Krycí list'!$A$7</definedName>
    <definedName name="Datum">'Krycí list'!$B$27</definedName>
    <definedName name="Dil">Rekapitulace!$A$6</definedName>
    <definedName name="Dodavka">Rekapitulace!$G$15</definedName>
    <definedName name="Dodavka0">Položky!#REF!</definedName>
    <definedName name="HSV">Rekapitulace!$E$15</definedName>
    <definedName name="HSV0">Položky!#REF!</definedName>
    <definedName name="HZS">Rekapitulace!$I$15</definedName>
    <definedName name="HZS0">Položky!#REF!</definedName>
    <definedName name="JKSO">'Krycí list'!$G$2</definedName>
    <definedName name="MJ">'Krycí list'!$G$5</definedName>
    <definedName name="Mont">Rekapitulace!$H$15</definedName>
    <definedName name="Montaz0">Položky!#REF!</definedName>
    <definedName name="NazevDilu">Rekapitulace!$B$6</definedName>
    <definedName name="nazevobjektu">'Krycí list'!$C$5</definedName>
    <definedName name="nazevstavby">'Krycí list'!$C$7</definedName>
    <definedName name="_xlnm.Print_Titles" localSheetId="2">Položky!$1:$6</definedName>
    <definedName name="_xlnm.Print_Titles" localSheetId="1">Rekapitulace!$1:$6</definedName>
    <definedName name="Objednatel">'Krycí list'!$C$10</definedName>
    <definedName name="_xlnm.Print_Area" localSheetId="0">'Krycí list'!$A$1:$G$45</definedName>
    <definedName name="_xlnm.Print_Area" localSheetId="2">Položky!$A$1:$G$91</definedName>
    <definedName name="_xlnm.Print_Area" localSheetId="1">Rekapitulace!$A$1:$I$29</definedName>
    <definedName name="PocetMJ">'Krycí list'!$G$6</definedName>
    <definedName name="Poznamka">'Krycí list'!$B$37</definedName>
    <definedName name="Projektant">'Krycí list'!$C$8</definedName>
    <definedName name="PSV">Rekapitulace!$F$15</definedName>
    <definedName name="PSV0">Položky!#REF!</definedName>
    <definedName name="SazbaDPH1">'Krycí list'!$C$30</definedName>
    <definedName name="SazbaDPH2">'Krycí list'!$C$32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Rekapitulace!$H$28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list'!$G$11</definedName>
    <definedName name="Zaklad22">'Krycí list'!$F$32</definedName>
    <definedName name="Zaklad5">'Krycí list'!$F$30</definedName>
    <definedName name="Zhotovitel">'Krycí list'!$C$11:$E$11</definedName>
  </definedNames>
  <calcPr calcId="171027"/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BE89" i="3"/>
  <c r="BD89" i="3"/>
  <c r="BC89" i="3"/>
  <c r="BB89" i="3"/>
  <c r="BA89" i="3"/>
  <c r="G89" i="3"/>
  <c r="BE87" i="3"/>
  <c r="BD87" i="3"/>
  <c r="BC87" i="3"/>
  <c r="BB87" i="3"/>
  <c r="G87" i="3"/>
  <c r="BA87" i="3" s="1"/>
  <c r="BE85" i="3"/>
  <c r="BD85" i="3"/>
  <c r="BC85" i="3"/>
  <c r="BB85" i="3"/>
  <c r="BA85" i="3"/>
  <c r="G85" i="3"/>
  <c r="BE83" i="3"/>
  <c r="BD83" i="3"/>
  <c r="BC83" i="3"/>
  <c r="BB83" i="3"/>
  <c r="G83" i="3"/>
  <c r="BA83" i="3" s="1"/>
  <c r="BE81" i="3"/>
  <c r="BD81" i="3"/>
  <c r="BC81" i="3"/>
  <c r="BB81" i="3"/>
  <c r="BA81" i="3"/>
  <c r="G81" i="3"/>
  <c r="BE79" i="3"/>
  <c r="BD79" i="3"/>
  <c r="BC79" i="3"/>
  <c r="BB79" i="3"/>
  <c r="G79" i="3"/>
  <c r="BA79" i="3" s="1"/>
  <c r="BE77" i="3"/>
  <c r="BD77" i="3"/>
  <c r="BC77" i="3"/>
  <c r="BB77" i="3"/>
  <c r="BA77" i="3"/>
  <c r="G77" i="3"/>
  <c r="BE75" i="3"/>
  <c r="BD75" i="3"/>
  <c r="BD91" i="3" s="1"/>
  <c r="H14" i="2" s="1"/>
  <c r="BC75" i="3"/>
  <c r="BC91" i="3" s="1"/>
  <c r="G14" i="2" s="1"/>
  <c r="BB75" i="3"/>
  <c r="G75" i="3"/>
  <c r="BA75" i="3" s="1"/>
  <c r="BA91" i="3" s="1"/>
  <c r="E14" i="2" s="1"/>
  <c r="B14" i="2"/>
  <c r="A14" i="2"/>
  <c r="BB91" i="3"/>
  <c r="F14" i="2" s="1"/>
  <c r="G91" i="3"/>
  <c r="C91" i="3"/>
  <c r="BE71" i="3"/>
  <c r="BC71" i="3"/>
  <c r="BB71" i="3"/>
  <c r="BA71" i="3"/>
  <c r="G71" i="3"/>
  <c r="BD71" i="3" s="1"/>
  <c r="BE69" i="3"/>
  <c r="BC69" i="3"/>
  <c r="BB69" i="3"/>
  <c r="BA69" i="3"/>
  <c r="G69" i="3"/>
  <c r="BD69" i="3" s="1"/>
  <c r="BE66" i="3"/>
  <c r="BC66" i="3"/>
  <c r="BB66" i="3"/>
  <c r="BA66" i="3"/>
  <c r="G66" i="3"/>
  <c r="BD66" i="3" s="1"/>
  <c r="BE63" i="3"/>
  <c r="BC63" i="3"/>
  <c r="BB63" i="3"/>
  <c r="BA63" i="3"/>
  <c r="G63" i="3"/>
  <c r="BD63" i="3" s="1"/>
  <c r="BE59" i="3"/>
  <c r="BC59" i="3"/>
  <c r="BB59" i="3"/>
  <c r="BA59" i="3"/>
  <c r="G59" i="3"/>
  <c r="BD59" i="3" s="1"/>
  <c r="BE56" i="3"/>
  <c r="BC56" i="3"/>
  <c r="BB56" i="3"/>
  <c r="BA56" i="3"/>
  <c r="G56" i="3"/>
  <c r="BD56" i="3" s="1"/>
  <c r="BE54" i="3"/>
  <c r="BC54" i="3"/>
  <c r="BB54" i="3"/>
  <c r="BA54" i="3"/>
  <c r="G54" i="3"/>
  <c r="BD54" i="3" s="1"/>
  <c r="BE52" i="3"/>
  <c r="BC52" i="3"/>
  <c r="BB52" i="3"/>
  <c r="BA52" i="3"/>
  <c r="BA73" i="3" s="1"/>
  <c r="E13" i="2" s="1"/>
  <c r="G52" i="3"/>
  <c r="BD52" i="3" s="1"/>
  <c r="BE50" i="3"/>
  <c r="BC50" i="3"/>
  <c r="BB50" i="3"/>
  <c r="BB73" i="3" s="1"/>
  <c r="F13" i="2" s="1"/>
  <c r="BA50" i="3"/>
  <c r="G50" i="3"/>
  <c r="BD50" i="3" s="1"/>
  <c r="BE48" i="3"/>
  <c r="BE73" i="3" s="1"/>
  <c r="I13" i="2" s="1"/>
  <c r="BC48" i="3"/>
  <c r="BC73" i="3" s="1"/>
  <c r="G13" i="2" s="1"/>
  <c r="BB48" i="3"/>
  <c r="BA48" i="3"/>
  <c r="G48" i="3"/>
  <c r="BD48" i="3" s="1"/>
  <c r="B13" i="2"/>
  <c r="A13" i="2"/>
  <c r="C73" i="3"/>
  <c r="BE43" i="3"/>
  <c r="BD43" i="3"/>
  <c r="BD46" i="3" s="1"/>
  <c r="H12" i="2" s="1"/>
  <c r="BC43" i="3"/>
  <c r="BC46" i="3" s="1"/>
  <c r="G12" i="2" s="1"/>
  <c r="BB43" i="3"/>
  <c r="BB46" i="3" s="1"/>
  <c r="F12" i="2" s="1"/>
  <c r="BA43" i="3"/>
  <c r="G43" i="3"/>
  <c r="G46" i="3" s="1"/>
  <c r="B12" i="2"/>
  <c r="A12" i="2"/>
  <c r="BE46" i="3"/>
  <c r="I12" i="2" s="1"/>
  <c r="BA46" i="3"/>
  <c r="E12" i="2" s="1"/>
  <c r="C46" i="3"/>
  <c r="BE39" i="3"/>
  <c r="BD39" i="3"/>
  <c r="BC39" i="3"/>
  <c r="BB39" i="3"/>
  <c r="BA39" i="3"/>
  <c r="G39" i="3"/>
  <c r="BE37" i="3"/>
  <c r="BD37" i="3"/>
  <c r="BC37" i="3"/>
  <c r="BA37" i="3"/>
  <c r="G37" i="3"/>
  <c r="BB37" i="3" s="1"/>
  <c r="BE34" i="3"/>
  <c r="BD34" i="3"/>
  <c r="BC34" i="3"/>
  <c r="BB34" i="3"/>
  <c r="BA34" i="3"/>
  <c r="BA41" i="3" s="1"/>
  <c r="E11" i="2" s="1"/>
  <c r="G34" i="3"/>
  <c r="BE31" i="3"/>
  <c r="BE41" i="3" s="1"/>
  <c r="I11" i="2" s="1"/>
  <c r="BD31" i="3"/>
  <c r="BC31" i="3"/>
  <c r="BC41" i="3" s="1"/>
  <c r="G11" i="2" s="1"/>
  <c r="BA31" i="3"/>
  <c r="G31" i="3"/>
  <c r="B11" i="2"/>
  <c r="A11" i="2"/>
  <c r="C41" i="3"/>
  <c r="BE28" i="3"/>
  <c r="BD28" i="3"/>
  <c r="BD29" i="3" s="1"/>
  <c r="H10" i="2" s="1"/>
  <c r="BC28" i="3"/>
  <c r="BC29" i="3" s="1"/>
  <c r="G10" i="2" s="1"/>
  <c r="BB28" i="3"/>
  <c r="BB29" i="3" s="1"/>
  <c r="F10" i="2" s="1"/>
  <c r="G28" i="3"/>
  <c r="G29" i="3" s="1"/>
  <c r="B10" i="2"/>
  <c r="A10" i="2"/>
  <c r="BE29" i="3"/>
  <c r="I10" i="2" s="1"/>
  <c r="C29" i="3"/>
  <c r="BE23" i="3"/>
  <c r="BD23" i="3"/>
  <c r="BC23" i="3"/>
  <c r="BB23" i="3"/>
  <c r="G23" i="3"/>
  <c r="BA23" i="3" s="1"/>
  <c r="BE19" i="3"/>
  <c r="BD19" i="3"/>
  <c r="BC19" i="3"/>
  <c r="BB19" i="3"/>
  <c r="G19" i="3"/>
  <c r="BA19" i="3" s="1"/>
  <c r="BE17" i="3"/>
  <c r="BD17" i="3"/>
  <c r="BC17" i="3"/>
  <c r="BC26" i="3" s="1"/>
  <c r="G9" i="2" s="1"/>
  <c r="BB17" i="3"/>
  <c r="BB26" i="3" s="1"/>
  <c r="F9" i="2" s="1"/>
  <c r="G17" i="3"/>
  <c r="B9" i="2"/>
  <c r="A9" i="2"/>
  <c r="BE26" i="3"/>
  <c r="I9" i="2" s="1"/>
  <c r="C26" i="3"/>
  <c r="BE12" i="3"/>
  <c r="BE15" i="3" s="1"/>
  <c r="I8" i="2" s="1"/>
  <c r="BD12" i="3"/>
  <c r="BD15" i="3" s="1"/>
  <c r="H8" i="2" s="1"/>
  <c r="BC12" i="3"/>
  <c r="BB12" i="3"/>
  <c r="BB15" i="3" s="1"/>
  <c r="F8" i="2" s="1"/>
  <c r="G12" i="3"/>
  <c r="G15" i="3" s="1"/>
  <c r="B8" i="2"/>
  <c r="A8" i="2"/>
  <c r="BC15" i="3"/>
  <c r="G8" i="2" s="1"/>
  <c r="C15" i="3"/>
  <c r="BE8" i="3"/>
  <c r="BD8" i="3"/>
  <c r="BD10" i="3" s="1"/>
  <c r="H7" i="2" s="1"/>
  <c r="BC8" i="3"/>
  <c r="BC10" i="3" s="1"/>
  <c r="G7" i="2" s="1"/>
  <c r="BB8" i="3"/>
  <c r="BB10" i="3" s="1"/>
  <c r="F7" i="2" s="1"/>
  <c r="G8" i="3"/>
  <c r="G10" i="3" s="1"/>
  <c r="B7" i="2"/>
  <c r="A7" i="2"/>
  <c r="BE10" i="3"/>
  <c r="I7" i="2" s="1"/>
  <c r="C10" i="3"/>
  <c r="E4" i="3"/>
  <c r="C4" i="3"/>
  <c r="F3" i="3"/>
  <c r="C3" i="3"/>
  <c r="C2" i="2"/>
  <c r="C1" i="2"/>
  <c r="C33" i="1"/>
  <c r="F33" i="1" s="1"/>
  <c r="C31" i="1"/>
  <c r="C9" i="1"/>
  <c r="G7" i="1"/>
  <c r="D2" i="1"/>
  <c r="C2" i="1"/>
  <c r="BD41" i="3" l="1"/>
  <c r="H11" i="2" s="1"/>
  <c r="BD26" i="3"/>
  <c r="H9" i="2" s="1"/>
  <c r="G41" i="3"/>
  <c r="BE91" i="3"/>
  <c r="I14" i="2" s="1"/>
  <c r="I15" i="2" s="1"/>
  <c r="C21" i="1" s="1"/>
  <c r="G26" i="3"/>
  <c r="BD73" i="3"/>
  <c r="H13" i="2" s="1"/>
  <c r="H15" i="2" s="1"/>
  <c r="C17" i="1" s="1"/>
  <c r="G15" i="2"/>
  <c r="C18" i="1" s="1"/>
  <c r="BA8" i="3"/>
  <c r="BA10" i="3" s="1"/>
  <c r="E7" i="2" s="1"/>
  <c r="BA12" i="3"/>
  <c r="BA15" i="3" s="1"/>
  <c r="E8" i="2" s="1"/>
  <c r="BA17" i="3"/>
  <c r="BA26" i="3" s="1"/>
  <c r="E9" i="2" s="1"/>
  <c r="BA28" i="3"/>
  <c r="BA29" i="3" s="1"/>
  <c r="E10" i="2" s="1"/>
  <c r="G73" i="3"/>
  <c r="BB31" i="3"/>
  <c r="BB41" i="3" s="1"/>
  <c r="F11" i="2" s="1"/>
  <c r="F15" i="2" s="1"/>
  <c r="C16" i="1" s="1"/>
  <c r="E15" i="2" l="1"/>
  <c r="G21" i="1"/>
  <c r="G20" i="1"/>
  <c r="G19" i="1"/>
  <c r="G18" i="1"/>
  <c r="G17" i="1"/>
  <c r="G16" i="1"/>
  <c r="C15" i="1"/>
  <c r="C19" i="1" s="1"/>
  <c r="C22" i="1" s="1"/>
  <c r="G23" i="1" l="1"/>
  <c r="C23" i="1" s="1"/>
  <c r="F30" i="1" s="1"/>
  <c r="G15" i="1"/>
  <c r="F31" i="1" l="1"/>
  <c r="F34" i="1" s="1"/>
  <c r="G22" i="1"/>
</calcChain>
</file>

<file path=xl/sharedStrings.xml><?xml version="1.0" encoding="utf-8"?>
<sst xmlns="http://schemas.openxmlformats.org/spreadsheetml/2006/main" count="284" uniqueCount="181">
  <si>
    <t>Rozpočet</t>
  </si>
  <si>
    <t xml:space="preserve">JKSO </t>
  </si>
  <si>
    <t>Objekt</t>
  </si>
  <si>
    <t>Název objektu</t>
  </si>
  <si>
    <t xml:space="preserve">SKP </t>
  </si>
  <si>
    <t xml:space="preserve"> </t>
  </si>
  <si>
    <t>Měrná jednotka</t>
  </si>
  <si>
    <t>Stavba</t>
  </si>
  <si>
    <t>Název stavby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</si>
  <si>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</si>
  <si>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</si>
  <si>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</si>
  <si>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</si>
  <si>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</si>
  <si>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</si>
  <si>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</si>
  <si>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</si>
  <si>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</si>
  <si>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</si>
  <si>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</si>
  <si>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</si>
  <si>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</si>
  <si>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</si>
  <si>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</si>
  <si>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</si>
  <si>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</si>
  <si>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</si>
  <si>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</si>
  <si>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</si>
  <si>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</si>
  <si>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HZS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</si>
  <si>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</si>
  <si>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</si>
  <si>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</si>
  <si>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</si>
  <si>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</si>
  <si>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</si>
  <si>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</si>
  <si>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</si>
  <si>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</si>
  <si>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</si>
  <si>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</si>
  <si>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>Základ pro DPH</t>
  </si>
  <si>
    <t xml:space="preserve">%  </t>
  </si>
  <si>
    <t>DPH</t>
  </si>
  <si>
    <t xml:space="preserve">% </t>
  </si>
  <si>
    <t>CENA ZA OBJEKT CELKEM</t>
  </si>
  <si>
    <t>Poznámka :</t>
  </si>
  <si>
    <t>Stavba :</t>
  </si>
  <si>
    <t>Rozpočet :</t>
  </si>
  <si>
    <t>Objekt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</si>
  <si>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</si>
  <si>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</si>
  <si>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</si>
  <si>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</si>
  <si>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</si>
  <si>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</si>
  <si>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</si>
  <si>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%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</si>
  <si>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</si>
  <si>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</si>
  <si>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</si>
  <si>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</si>
  <si>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</si>
  <si>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</si>
  <si>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</si>
  <si>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</si>
  <si>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</si>
  <si>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1</t>
  </si>
  <si>
    <t>Celkem za</t>
  </si>
  <si>
    <t>SLEPÝ ROZPOČET</t>
  </si>
  <si>
    <t>Slepý rozpočet</t>
  </si>
  <si>
    <t>20200307</t>
  </si>
  <si>
    <t>OOP Město Albrechtice</t>
  </si>
  <si>
    <t>Stavební úpravy 1.NP a 4.NP</t>
  </si>
  <si>
    <t>15</t>
  </si>
  <si>
    <t>Medicinální plyny - O2 - 4.NP</t>
  </si>
  <si>
    <t>2</t>
  </si>
  <si>
    <t>Základy a zvláštní zakládání</t>
  </si>
  <si>
    <t>230330005RZ1</t>
  </si>
  <si>
    <t>Trubka měděná bezešvá včetně ohybů  12 x 1 dodávka a montáž</t>
  </si>
  <si>
    <t>m</t>
  </si>
  <si>
    <t>10,5</t>
  </si>
  <si>
    <t>61</t>
  </si>
  <si>
    <t>Upravy povrchů vnitřní</t>
  </si>
  <si>
    <t>612403399RT2</t>
  </si>
  <si>
    <t>Hrubá výplň rýh ve stěnách maltou s použitím suché maltové směsi</t>
  </si>
  <si>
    <t>m2</t>
  </si>
  <si>
    <t>.</t>
  </si>
  <si>
    <t>51*0,07*0,05</t>
  </si>
  <si>
    <t>97</t>
  </si>
  <si>
    <t>Prorážení otvorů</t>
  </si>
  <si>
    <t>971033121R00</t>
  </si>
  <si>
    <t xml:space="preserve">Vrtání otvorů, zeď cihelná, do 3 cm, hl. do 15 cm </t>
  </si>
  <si>
    <t>kus</t>
  </si>
  <si>
    <t>971033123R00</t>
  </si>
  <si>
    <t xml:space="preserve">Vrtání otvorů, zeď cihelná, do 3 cm, hl. do 45 cm </t>
  </si>
  <si>
    <t>2x položka - tloušťka zdiva 750 mm.</t>
  </si>
  <si>
    <t>1x položka pro zdivo 450 mm.</t>
  </si>
  <si>
    <t>1+2</t>
  </si>
  <si>
    <t>974031132R00</t>
  </si>
  <si>
    <t xml:space="preserve">Vysekání rýh ve zdi cihelné 5 x 7 cm </t>
  </si>
  <si>
    <t>28+23</t>
  </si>
  <si>
    <t>99</t>
  </si>
  <si>
    <t>Staveništní přesun hmot</t>
  </si>
  <si>
    <t>999281111R00</t>
  </si>
  <si>
    <t xml:space="preserve">Přesun hmot pro opravy a údržbu do výšky 25 m </t>
  </si>
  <si>
    <t>t</t>
  </si>
  <si>
    <t>713</t>
  </si>
  <si>
    <t>Izolace tepelné</t>
  </si>
  <si>
    <t>722181211RT4</t>
  </si>
  <si>
    <t>Izolace návl.polyethylénová tl. stěny 6 mm vnitřní průměr 12 mm</t>
  </si>
  <si>
    <t>Termoizolační trubice z pěnového polyetylenu s uzavřenou buněčnou strukturou.</t>
  </si>
  <si>
    <t>28,4*1,05</t>
  </si>
  <si>
    <t>722181211RT6</t>
  </si>
  <si>
    <t>Izolace návlpolyethylénová tl. stěny 6 mm vnitřní průměr 18 mm</t>
  </si>
  <si>
    <t>23,5*1,05</t>
  </si>
  <si>
    <t>28377670.RZZ</t>
  </si>
  <si>
    <t>Páska samolepicí š. 38 mm, dl. 20m</t>
  </si>
  <si>
    <t>60</t>
  </si>
  <si>
    <t>998713203R00</t>
  </si>
  <si>
    <t xml:space="preserve">Přesun hmot pro izolace tepelné, výšky do 24 m </t>
  </si>
  <si>
    <t>722</t>
  </si>
  <si>
    <t>Vnitřní vodovod</t>
  </si>
  <si>
    <t>722181211RT5</t>
  </si>
  <si>
    <t>Izolace návl.polyethylénová tl. stěny 6 mm vnitřní průměr 15 mm</t>
  </si>
  <si>
    <t>0,2+0,5+0,8</t>
  </si>
  <si>
    <t>M23</t>
  </si>
  <si>
    <t>Montáže potrubí</t>
  </si>
  <si>
    <t>230330033RZ3</t>
  </si>
  <si>
    <t>Potrubí měděné Frigotec Medgas 12x1 tvrdé pájení</t>
  </si>
  <si>
    <t>9,6+2+4,2+3+9,6</t>
  </si>
  <si>
    <t>230330036RZ3</t>
  </si>
  <si>
    <t>Potrubí měděné Frigotec Medgas 18x1 tvrdé pájení</t>
  </si>
  <si>
    <t>4,5+16,5+2,5</t>
  </si>
  <si>
    <t>230330072R00</t>
  </si>
  <si>
    <t xml:space="preserve">Chránička potrubí Fe, délka 0,5 m, 28 x 2,6 </t>
  </si>
  <si>
    <t>4</t>
  </si>
  <si>
    <t>230330111R00</t>
  </si>
  <si>
    <t xml:space="preserve">Propláchnutí rozvodu dusíkem, DN do 25 mm </t>
  </si>
  <si>
    <t>230330292RZ3</t>
  </si>
  <si>
    <t xml:space="preserve">Plechová skříň protipožární pro 3 láhve 40 l </t>
  </si>
  <si>
    <t>rozměr vnější: 900x598x2015, hmotnost 375 kg, dvoukřídlé dveře k uzamčení, požární odolnost 30 min.</t>
  </si>
  <si>
    <t>230330333RZ3</t>
  </si>
  <si>
    <t xml:space="preserve">Redukční stanice MMR - O2 </t>
  </si>
  <si>
    <t>soubor</t>
  </si>
  <si>
    <t>Simplex, nom.průtok 30 m3/hod., výstupní tlak 5 bar (rozsah nastavení 4 - 5 bar),</t>
  </si>
  <si>
    <t>včetně alarmu C44</t>
  </si>
  <si>
    <t>230330334RZ3</t>
  </si>
  <si>
    <t xml:space="preserve">Vysokotlaká hadice pro O2, délka 1250 mm </t>
  </si>
  <si>
    <t>Připojení - vstup/výstup: W21,8x1/14"RH / W21,8x1/14"RH</t>
  </si>
  <si>
    <t>3</t>
  </si>
  <si>
    <t>230330346RZ3</t>
  </si>
  <si>
    <t>Nástěnná rampa 1650mm typ RN 07-D1-pro jedno lůžko včetně montáže</t>
  </si>
  <si>
    <t>- terminální jednotka CZ O2-standard osazena na rampě</t>
  </si>
  <si>
    <t>8</t>
  </si>
  <si>
    <t>230330363R00</t>
  </si>
  <si>
    <t xml:space="preserve">Závěrečné tlak.zkoušky,hod.montáže 300-400 tisíc </t>
  </si>
  <si>
    <t>sada</t>
  </si>
  <si>
    <t>998723203R00</t>
  </si>
  <si>
    <t xml:space="preserve">Přesun hmot pro montáže potrubí, výšky do 24 m </t>
  </si>
  <si>
    <t>0,042</t>
  </si>
  <si>
    <t>D96</t>
  </si>
  <si>
    <t>Přesuny suti a vybouraných hmot</t>
  </si>
  <si>
    <t>979017112R00</t>
  </si>
  <si>
    <t xml:space="preserve">Svislé přemístění vyb. hmot nošením na H do 3,5 m </t>
  </si>
  <si>
    <t>979017191R00</t>
  </si>
  <si>
    <t xml:space="preserve">Příplatek k přemístění suti za dalších H 3,5 m </t>
  </si>
  <si>
    <t>979081111R00</t>
  </si>
  <si>
    <t xml:space="preserve">Odvoz suti a vybour. hmot na skládku do 1 km </t>
  </si>
  <si>
    <t>979081121R00</t>
  </si>
  <si>
    <t xml:space="preserve">Příplatek k odvozu za každý další 1 km </t>
  </si>
  <si>
    <t>979082111R00</t>
  </si>
  <si>
    <t xml:space="preserve">Vnitrostaveništní doprava suti do 10 m </t>
  </si>
  <si>
    <t>979082121R00</t>
  </si>
  <si>
    <t xml:space="preserve">Příplatek k vnitrost. dopravě suti za dalších 5 m </t>
  </si>
  <si>
    <t>979087112R00</t>
  </si>
  <si>
    <t xml:space="preserve">Nakládání suti na dopravní prostředky </t>
  </si>
  <si>
    <t>979999997R00</t>
  </si>
  <si>
    <t xml:space="preserve">Poplatek za skládku čistá suť </t>
  </si>
  <si>
    <t xml:space="preserve">včetně likvidace nebezpečného odpadu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</si>
</sst>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"/>
    <numFmt numFmtId="165" formatCode="0.0"/>
    <numFmt numFmtId="166" formatCode="#,##0\ &quot;Kč&quot;"/>
  </numFmts>
  <fonts count="25" x14ac:knownFonts="1">
    <font>
      <sz val="10"/>
      <name val="Arial CE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 CE"/>
      <family val="2"/>
      <charset val="238"/>
    </font>
    <font>
      <sz val="8"/>
      <name val="Arial"/>
      <family val="2"/>
      <charset val="238"/>
    </font>
    <font>
      <sz val="8"/>
      <color indexed="17"/>
      <name val="Arial"/>
      <family val="2"/>
      <charset val="238"/>
    </font>
    <font>
      <sz val="10"/>
      <color indexed="17"/>
      <name val="Arial"/>
      <family val="2"/>
      <charset val="238"/>
    </font>
    <font>
      <sz val="8"/>
      <color indexed="9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 CE"/>
      <family val="2"/>
      <charset val="238"/>
    </font>
    <font>
      <i/>
      <sz val="9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40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0">
    <xf numFmtId="0" fontId="0" fillId="0" borderId="0" xfId="0"/>
    <xf numFmtId="0" fontId="2" fillId="0" borderId="1" xfId="0" applyFont="1" applyBorder="1" applyAlignment="1">
      <alignment horizontal="centerContinuous" vertical="top"/>
    </xf>
    <xf numFmtId="0" fontId="3" fillId="0" borderId="1" xfId="0" applyFont="1" applyBorder="1" applyAlignment="1">
      <alignment horizontal="centerContinuous"/>
    </xf>
    <xf numFmtId="0" fontId="4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Continuous"/>
    </xf>
    <xf numFmtId="49" fontId="6" fillId="2" borderId="4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centerContinuous"/>
    </xf>
    <xf numFmtId="0" fontId="5" fillId="0" borderId="5" xfId="0" applyFont="1" applyBorder="1"/>
    <xf numFmtId="49" fontId="5" fillId="0" borderId="6" xfId="0" applyNumberFormat="1" applyFont="1" applyBorder="1" applyAlignment="1">
      <alignment horizontal="left"/>
    </xf>
    <xf numFmtId="0" fontId="3" fillId="0" borderId="7" xfId="0" applyFont="1" applyBorder="1"/>
    <xf numFmtId="0" fontId="5" fillId="0" borderId="8" xfId="0" applyFont="1" applyBorder="1"/>
    <xf numFmtId="49" fontId="5" fillId="0" borderId="9" xfId="0" applyNumberFormat="1" applyFont="1" applyBorder="1"/>
    <xf numFmtId="49" fontId="5" fillId="0" borderId="8" xfId="0" applyNumberFormat="1" applyFont="1" applyBorder="1"/>
    <xf numFmtId="0" fontId="5" fillId="0" borderId="10" xfId="0" applyFont="1" applyBorder="1"/>
    <xf numFmtId="0" fontId="5" fillId="0" borderId="11" xfId="0" applyFont="1" applyBorder="1" applyAlignment="1">
      <alignment horizontal="left"/>
    </xf>
    <xf numFmtId="0" fontId="4" fillId="0" borderId="7" xfId="0" applyFont="1" applyBorder="1"/>
    <xf numFmtId="49" fontId="5" fillId="0" borderId="11" xfId="0" applyNumberFormat="1" applyFont="1" applyBorder="1" applyAlignment="1">
      <alignment horizontal="left"/>
    </xf>
    <xf numFmtId="49" fontId="4" fillId="2" borderId="7" xfId="0" applyNumberFormat="1" applyFont="1" applyFill="1" applyBorder="1"/>
    <xf numFmtId="49" fontId="3" fillId="2" borderId="8" xfId="0" applyNumberFormat="1" applyFont="1" applyFill="1" applyBorder="1"/>
    <xf numFmtId="49" fontId="4" fillId="2" borderId="9" xfId="0" applyNumberFormat="1" applyFont="1" applyFill="1" applyBorder="1"/>
    <xf numFmtId="49" fontId="3" fillId="2" borderId="9" xfId="0" applyNumberFormat="1" applyFont="1" applyFill="1" applyBorder="1"/>
    <xf numFmtId="0" fontId="5" fillId="0" borderId="10" xfId="0" applyFont="1" applyFill="1" applyBorder="1"/>
    <xf numFmtId="3" fontId="5" fillId="0" borderId="11" xfId="0" applyNumberFormat="1" applyFont="1" applyBorder="1" applyAlignment="1">
      <alignment horizontal="left"/>
    </xf>
    <xf numFmtId="0" fontId="0" fillId="0" borderId="0" xfId="0" applyFill="1"/>
    <xf numFmtId="49" fontId="4" fillId="2" borderId="12" xfId="0" applyNumberFormat="1" applyFont="1" applyFill="1" applyBorder="1"/>
    <xf numFmtId="49" fontId="3" fillId="2" borderId="13" xfId="0" applyNumberFormat="1" applyFont="1" applyFill="1" applyBorder="1"/>
    <xf numFmtId="49" fontId="4" fillId="2" borderId="0" xfId="0" applyNumberFormat="1" applyFont="1" applyFill="1" applyBorder="1"/>
    <xf numFmtId="49" fontId="3" fillId="2" borderId="0" xfId="0" applyNumberFormat="1" applyFont="1" applyFill="1" applyBorder="1"/>
    <xf numFmtId="49" fontId="5" fillId="0" borderId="10" xfId="0" applyNumberFormat="1" applyFont="1" applyBorder="1" applyAlignment="1">
      <alignment horizontal="left"/>
    </xf>
    <xf numFmtId="0" fontId="5" fillId="0" borderId="14" xfId="0" applyFont="1" applyBorder="1"/>
    <xf numFmtId="0" fontId="5" fillId="0" borderId="10" xfId="0" applyNumberFormat="1" applyFont="1" applyBorder="1"/>
    <xf numFmtId="0" fontId="5" fillId="0" borderId="16" xfId="0" applyNumberFormat="1" applyFont="1" applyBorder="1" applyAlignment="1">
      <alignment horizontal="left"/>
    </xf>
    <xf numFmtId="0" fontId="0" fillId="0" borderId="0" xfId="0" applyNumberFormat="1" applyBorder="1"/>
    <xf numFmtId="0" fontId="0" fillId="0" borderId="0" xfId="0" applyNumberFormat="1"/>
    <xf numFmtId="0" fontId="5" fillId="0" borderId="16" xfId="0" applyFont="1" applyBorder="1" applyAlignment="1">
      <alignment horizontal="left"/>
    </xf>
    <xf numFmtId="0" fontId="0" fillId="0" borderId="0" xfId="0" applyBorder="1"/>
    <xf numFmtId="0" fontId="5" fillId="0" borderId="10" xfId="0" applyFont="1" applyFill="1" applyBorder="1" applyAlignment="1"/>
    <xf numFmtId="0" fontId="5" fillId="0" borderId="16" xfId="0" applyFont="1" applyFill="1" applyBorder="1" applyAlignment="1"/>
    <xf numFmtId="0" fontId="1" fillId="0" borderId="0" xfId="0" applyFont="1" applyFill="1" applyBorder="1" applyAlignment="1"/>
    <xf numFmtId="0" fontId="5" fillId="0" borderId="10" xfId="0" applyFont="1" applyBorder="1" applyAlignment="1"/>
    <xf numFmtId="0" fontId="5" fillId="0" borderId="16" xfId="0" applyFont="1" applyBorder="1" applyAlignment="1"/>
    <xf numFmtId="3" fontId="0" fillId="0" borderId="0" xfId="0" applyNumberFormat="1"/>
    <xf numFmtId="0" fontId="5" fillId="0" borderId="7" xfId="0" applyFont="1" applyBorder="1"/>
    <xf numFmtId="0" fontId="5" fillId="0" borderId="5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2" fillId="0" borderId="18" xfId="0" applyFont="1" applyBorder="1" applyAlignment="1">
      <alignment horizontal="centerContinuous" vertical="center"/>
    </xf>
    <xf numFmtId="0" fontId="7" fillId="0" borderId="19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Continuous" vertical="center"/>
    </xf>
    <xf numFmtId="0" fontId="3" fillId="0" borderId="20" xfId="0" applyFont="1" applyBorder="1" applyAlignment="1">
      <alignment horizontal="centerContinuous" vertical="center"/>
    </xf>
    <xf numFmtId="0" fontId="4" fillId="2" borderId="21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centerContinuous"/>
    </xf>
    <xf numFmtId="0" fontId="4" fillId="2" borderId="22" xfId="0" applyFont="1" applyFill="1" applyBorder="1" applyAlignment="1">
      <alignment horizontal="centerContinuous"/>
    </xf>
    <xf numFmtId="0" fontId="3" fillId="2" borderId="22" xfId="0" applyFont="1" applyFill="1" applyBorder="1" applyAlignment="1">
      <alignment horizontal="centerContinuous"/>
    </xf>
    <xf numFmtId="0" fontId="3" fillId="0" borderId="24" xfId="0" applyFont="1" applyBorder="1"/>
    <xf numFmtId="0" fontId="3" fillId="0" borderId="25" xfId="0" applyFont="1" applyBorder="1"/>
    <xf numFmtId="3" fontId="3" fillId="0" borderId="6" xfId="0" applyNumberFormat="1" applyFont="1" applyBorder="1"/>
    <xf numFmtId="0" fontId="3" fillId="0" borderId="2" xfId="0" applyFont="1" applyBorder="1"/>
    <xf numFmtId="3" fontId="3" fillId="0" borderId="4" xfId="0" applyNumberFormat="1" applyFont="1" applyBorder="1"/>
    <xf numFmtId="0" fontId="3" fillId="0" borderId="3" xfId="0" applyFont="1" applyBorder="1"/>
    <xf numFmtId="3" fontId="3" fillId="0" borderId="9" xfId="0" applyNumberFormat="1" applyFont="1" applyBorder="1"/>
    <xf numFmtId="0" fontId="3" fillId="0" borderId="8" xfId="0" applyFont="1" applyBorder="1"/>
    <xf numFmtId="0" fontId="3" fillId="0" borderId="26" xfId="0" applyFont="1" applyBorder="1"/>
    <xf numFmtId="0" fontId="3" fillId="0" borderId="25" xfId="0" applyFont="1" applyBorder="1" applyAlignment="1">
      <alignment shrinkToFit="1"/>
    </xf>
    <xf numFmtId="0" fontId="3" fillId="0" borderId="27" xfId="0" applyFont="1" applyBorder="1"/>
    <xf numFmtId="0" fontId="3" fillId="0" borderId="12" xfId="0" applyFont="1" applyBorder="1"/>
    <xf numFmtId="0" fontId="3" fillId="0" borderId="0" xfId="0" applyFont="1" applyBorder="1"/>
    <xf numFmtId="3" fontId="3" fillId="0" borderId="30" xfId="0" applyNumberFormat="1" applyFont="1" applyBorder="1"/>
    <xf numFmtId="0" fontId="3" fillId="0" borderId="28" xfId="0" applyFont="1" applyBorder="1"/>
    <xf numFmtId="3" fontId="3" fillId="0" borderId="31" xfId="0" applyNumberFormat="1" applyFont="1" applyBorder="1"/>
    <xf numFmtId="0" fontId="3" fillId="0" borderId="29" xfId="0" applyFont="1" applyBorder="1"/>
    <xf numFmtId="0" fontId="4" fillId="2" borderId="2" xfId="0" applyFont="1" applyFill="1" applyBorder="1"/>
    <xf numFmtId="0" fontId="4" fillId="2" borderId="4" xfId="0" applyFont="1" applyFill="1" applyBorder="1"/>
    <xf numFmtId="0" fontId="4" fillId="2" borderId="3" xfId="0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0" fontId="3" fillId="0" borderId="13" xfId="0" applyFont="1" applyBorder="1"/>
    <xf numFmtId="0" fontId="3" fillId="0" borderId="0" xfId="0" applyFont="1"/>
    <xf numFmtId="0" fontId="3" fillId="0" borderId="34" xfId="0" applyFont="1" applyBorder="1"/>
    <xf numFmtId="0" fontId="3" fillId="0" borderId="35" xfId="0" applyFont="1" applyBorder="1"/>
    <xf numFmtId="0" fontId="3" fillId="0" borderId="0" xfId="0" applyFont="1" applyBorder="1" applyAlignment="1">
      <alignment horizontal="right"/>
    </xf>
    <xf numFmtId="164" fontId="3" fillId="0" borderId="0" xfId="0" applyNumberFormat="1" applyFont="1" applyBorder="1"/>
    <xf numFmtId="0" fontId="3" fillId="0" borderId="0" xfId="0" applyFont="1" applyFill="1" applyBorder="1"/>
    <xf numFmtId="0" fontId="3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0" fontId="3" fillId="0" borderId="39" xfId="0" applyFont="1" applyBorder="1"/>
    <xf numFmtId="165" fontId="3" fillId="0" borderId="40" xfId="0" applyNumberFormat="1" applyFont="1" applyBorder="1" applyAlignment="1">
      <alignment horizontal="right"/>
    </xf>
    <xf numFmtId="0" fontId="3" fillId="0" borderId="40" xfId="0" applyFont="1" applyBorder="1"/>
    <xf numFmtId="0" fontId="3" fillId="0" borderId="9" xfId="0" applyFont="1" applyBorder="1"/>
    <xf numFmtId="165" fontId="3" fillId="0" borderId="8" xfId="0" applyNumberFormat="1" applyFont="1" applyBorder="1" applyAlignment="1">
      <alignment horizontal="right"/>
    </xf>
    <xf numFmtId="0" fontId="7" fillId="2" borderId="28" xfId="0" applyFont="1" applyFill="1" applyBorder="1"/>
    <xf numFmtId="0" fontId="7" fillId="2" borderId="31" xfId="0" applyFont="1" applyFill="1" applyBorder="1"/>
    <xf numFmtId="0" fontId="7" fillId="2" borderId="29" xfId="0" applyFont="1" applyFill="1" applyBorder="1"/>
    <xf numFmtId="0" fontId="8" fillId="0" borderId="0" xfId="0" applyFont="1"/>
    <xf numFmtId="0" fontId="0" fillId="0" borderId="0" xfId="0" applyAlignment="1"/>
    <xf numFmtId="0" fontId="0" fillId="0" borderId="0" xfId="0" applyAlignment="1">
      <alignment vertical="justify"/>
    </xf>
    <xf numFmtId="49" fontId="4" fillId="0" borderId="45" xfId="1" applyNumberFormat="1" applyFont="1" applyBorder="1"/>
    <xf numFmtId="49" fontId="3" fillId="0" borderId="45" xfId="1" applyNumberFormat="1" applyFont="1" applyBorder="1"/>
    <xf numFmtId="49" fontId="3" fillId="0" borderId="45" xfId="1" applyNumberFormat="1" applyFont="1" applyBorder="1" applyAlignment="1">
      <alignment horizontal="right"/>
    </xf>
    <xf numFmtId="0" fontId="3" fillId="0" borderId="46" xfId="1" applyFont="1" applyBorder="1"/>
    <xf numFmtId="49" fontId="3" fillId="0" borderId="45" xfId="0" applyNumberFormat="1" applyFont="1" applyBorder="1" applyAlignment="1">
      <alignment horizontal="left"/>
    </xf>
    <xf numFmtId="0" fontId="3" fillId="0" borderId="47" xfId="0" applyNumberFormat="1" applyFont="1" applyBorder="1"/>
    <xf numFmtId="49" fontId="4" fillId="0" borderId="50" xfId="1" applyNumberFormat="1" applyFont="1" applyBorder="1"/>
    <xf numFmtId="49" fontId="3" fillId="0" borderId="50" xfId="1" applyNumberFormat="1" applyFont="1" applyBorder="1"/>
    <xf numFmtId="49" fontId="3" fillId="0" borderId="50" xfId="1" applyNumberFormat="1" applyFont="1" applyBorder="1" applyAlignment="1">
      <alignment horizontal="right"/>
    </xf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Border="1" applyAlignment="1">
      <alignment horizontal="centerContinuous"/>
    </xf>
    <xf numFmtId="49" fontId="4" fillId="2" borderId="21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4" fillId="2" borderId="55" xfId="0" applyFont="1" applyFill="1" applyBorder="1" applyAlignment="1">
      <alignment horizontal="center"/>
    </xf>
    <xf numFmtId="0" fontId="5" fillId="0" borderId="0" xfId="0" applyFont="1" applyBorder="1"/>
    <xf numFmtId="3" fontId="3" fillId="0" borderId="35" xfId="0" applyNumberFormat="1" applyFont="1" applyBorder="1"/>
    <xf numFmtId="0" fontId="4" fillId="2" borderId="21" xfId="0" applyFont="1" applyFill="1" applyBorder="1"/>
    <xf numFmtId="0" fontId="4" fillId="2" borderId="22" xfId="0" applyFont="1" applyFill="1" applyBorder="1"/>
    <xf numFmtId="3" fontId="4" fillId="2" borderId="23" xfId="0" applyNumberFormat="1" applyFont="1" applyFill="1" applyBorder="1"/>
    <xf numFmtId="3" fontId="4" fillId="2" borderId="53" xfId="0" applyNumberFormat="1" applyFont="1" applyFill="1" applyBorder="1"/>
    <xf numFmtId="3" fontId="4" fillId="2" borderId="54" xfId="0" applyNumberFormat="1" applyFont="1" applyFill="1" applyBorder="1"/>
    <xf numFmtId="3" fontId="4" fillId="2" borderId="55" xfId="0" applyNumberFormat="1" applyFont="1" applyFill="1" applyBorder="1"/>
    <xf numFmtId="0" fontId="10" fillId="0" borderId="0" xfId="0" applyFont="1"/>
    <xf numFmtId="3" fontId="11" fillId="0" borderId="0" xfId="0" applyNumberFormat="1" applyFont="1"/>
    <xf numFmtId="4" fontId="11" fillId="0" borderId="0" xfId="0" applyNumberFormat="1" applyFont="1"/>
    <xf numFmtId="4" fontId="0" fillId="0" borderId="0" xfId="0" applyNumberFormat="1"/>
    <xf numFmtId="0" fontId="1" fillId="0" borderId="0" xfId="1"/>
    <xf numFmtId="0" fontId="3" fillId="0" borderId="0" xfId="1" applyFont="1"/>
    <xf numFmtId="0" fontId="13" fillId="0" borderId="0" xfId="1" applyFont="1" applyAlignment="1">
      <alignment horizontal="centerContinuous"/>
    </xf>
    <xf numFmtId="0" fontId="14" fillId="0" borderId="0" xfId="1" applyFont="1" applyAlignment="1">
      <alignment horizontal="centerContinuous"/>
    </xf>
    <xf numFmtId="0" fontId="14" fillId="0" borderId="0" xfId="1" applyFont="1" applyAlignment="1">
      <alignment horizontal="right"/>
    </xf>
    <xf numFmtId="0" fontId="3" fillId="0" borderId="45" xfId="1" applyFont="1" applyBorder="1"/>
    <xf numFmtId="0" fontId="5" fillId="0" borderId="46" xfId="1" applyFont="1" applyBorder="1" applyAlignment="1">
      <alignment horizontal="right"/>
    </xf>
    <xf numFmtId="49" fontId="3" fillId="0" borderId="45" xfId="1" applyNumberFormat="1" applyFont="1" applyBorder="1" applyAlignment="1">
      <alignment horizontal="left"/>
    </xf>
    <xf numFmtId="0" fontId="3" fillId="0" borderId="47" xfId="1" applyFont="1" applyBorder="1"/>
    <xf numFmtId="0" fontId="3" fillId="0" borderId="50" xfId="1" applyFont="1" applyBorder="1"/>
    <xf numFmtId="0" fontId="5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/>
    <xf numFmtId="49" fontId="5" fillId="2" borderId="10" xfId="1" applyNumberFormat="1" applyFont="1" applyFill="1" applyBorder="1"/>
    <xf numFmtId="0" fontId="5" fillId="2" borderId="8" xfId="1" applyFont="1" applyFill="1" applyBorder="1" applyAlignment="1">
      <alignment horizontal="center"/>
    </xf>
    <xf numFmtId="0" fontId="5" fillId="2" borderId="8" xfId="1" applyNumberFormat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4" fillId="0" borderId="56" xfId="1" applyFont="1" applyBorder="1" applyAlignment="1">
      <alignment horizontal="center"/>
    </xf>
    <xf numFmtId="49" fontId="4" fillId="0" borderId="56" xfId="1" applyNumberFormat="1" applyFont="1" applyBorder="1" applyAlignment="1">
      <alignment horizontal="left"/>
    </xf>
    <xf numFmtId="0" fontId="4" fillId="0" borderId="15" xfId="1" applyFont="1" applyBorder="1"/>
    <xf numFmtId="0" fontId="3" fillId="0" borderId="9" xfId="1" applyFont="1" applyBorder="1" applyAlignment="1">
      <alignment horizontal="center"/>
    </xf>
    <xf numFmtId="0" fontId="3" fillId="0" borderId="9" xfId="1" applyNumberFormat="1" applyFont="1" applyBorder="1" applyAlignment="1">
      <alignment horizontal="right"/>
    </xf>
    <xf numFmtId="0" fontId="3" fillId="0" borderId="8" xfId="1" applyNumberFormat="1" applyFont="1" applyBorder="1"/>
    <xf numFmtId="0" fontId="1" fillId="0" borderId="0" xfId="1" applyNumberFormat="1"/>
    <xf numFmtId="0" fontId="15" fillId="0" borderId="0" xfId="1" applyFont="1"/>
    <xf numFmtId="0" fontId="16" fillId="0" borderId="58" xfId="1" applyFont="1" applyBorder="1" applyAlignment="1">
      <alignment horizontal="center" vertical="top"/>
    </xf>
    <xf numFmtId="49" fontId="16" fillId="0" borderId="58" xfId="1" applyNumberFormat="1" applyFont="1" applyBorder="1" applyAlignment="1">
      <alignment horizontal="left" vertical="top"/>
    </xf>
    <xf numFmtId="0" fontId="16" fillId="0" borderId="58" xfId="1" applyFont="1" applyBorder="1" applyAlignment="1">
      <alignment vertical="top" wrapText="1"/>
    </xf>
    <xf numFmtId="49" fontId="16" fillId="0" borderId="58" xfId="1" applyNumberFormat="1" applyFont="1" applyBorder="1" applyAlignment="1">
      <alignment horizontal="center" shrinkToFit="1"/>
    </xf>
    <xf numFmtId="4" fontId="16" fillId="0" borderId="58" xfId="1" applyNumberFormat="1" applyFont="1" applyBorder="1" applyAlignment="1">
      <alignment horizontal="right"/>
    </xf>
    <xf numFmtId="4" fontId="16" fillId="0" borderId="58" xfId="1" applyNumberFormat="1" applyFont="1" applyBorder="1"/>
    <xf numFmtId="0" fontId="5" fillId="0" borderId="56" xfId="1" applyFont="1" applyBorder="1" applyAlignment="1">
      <alignment horizontal="center"/>
    </xf>
    <xf numFmtId="49" fontId="5" fillId="0" borderId="56" xfId="1" applyNumberFormat="1" applyFont="1" applyBorder="1" applyAlignment="1">
      <alignment horizontal="left"/>
    </xf>
    <xf numFmtId="0" fontId="19" fillId="0" borderId="0" xfId="1" applyFont="1" applyAlignment="1">
      <alignment wrapText="1"/>
    </xf>
    <xf numFmtId="49" fontId="5" fillId="0" borderId="56" xfId="1" applyNumberFormat="1" applyFont="1" applyBorder="1" applyAlignment="1">
      <alignment horizontal="right"/>
    </xf>
    <xf numFmtId="4" fontId="20" fillId="3" borderId="61" xfId="1" applyNumberFormat="1" applyFont="1" applyFill="1" applyBorder="1" applyAlignment="1">
      <alignment horizontal="right" wrapText="1"/>
    </xf>
    <xf numFmtId="0" fontId="20" fillId="3" borderId="34" xfId="1" applyFont="1" applyFill="1" applyBorder="1" applyAlignment="1">
      <alignment horizontal="left" wrapText="1"/>
    </xf>
    <xf numFmtId="0" fontId="20" fillId="0" borderId="13" xfId="0" applyFont="1" applyBorder="1" applyAlignment="1">
      <alignment horizontal="right"/>
    </xf>
    <xf numFmtId="0" fontId="3" fillId="2" borderId="10" xfId="1" applyFont="1" applyFill="1" applyBorder="1" applyAlignment="1">
      <alignment horizontal="center"/>
    </xf>
    <xf numFmtId="49" fontId="22" fillId="2" borderId="10" xfId="1" applyNumberFormat="1" applyFont="1" applyFill="1" applyBorder="1" applyAlignment="1">
      <alignment horizontal="left"/>
    </xf>
    <xf numFmtId="0" fontId="22" fillId="2" borderId="15" xfId="1" applyFont="1" applyFill="1" applyBorder="1"/>
    <xf numFmtId="0" fontId="3" fillId="2" borderId="9" xfId="1" applyFont="1" applyFill="1" applyBorder="1" applyAlignment="1">
      <alignment horizontal="center"/>
    </xf>
    <xf numFmtId="4" fontId="3" fillId="2" borderId="9" xfId="1" applyNumberFormat="1" applyFont="1" applyFill="1" applyBorder="1" applyAlignment="1">
      <alignment horizontal="right"/>
    </xf>
    <xf numFmtId="4" fontId="3" fillId="2" borderId="8" xfId="1" applyNumberFormat="1" applyFont="1" applyFill="1" applyBorder="1" applyAlignment="1">
      <alignment horizontal="right"/>
    </xf>
    <xf numFmtId="4" fontId="4" fillId="2" borderId="10" xfId="1" applyNumberFormat="1" applyFont="1" applyFill="1" applyBorder="1"/>
    <xf numFmtId="3" fontId="1" fillId="0" borderId="0" xfId="1" applyNumberFormat="1"/>
    <xf numFmtId="0" fontId="1" fillId="0" borderId="0" xfId="1" applyBorder="1"/>
    <xf numFmtId="0" fontId="23" fillId="0" borderId="0" xfId="1" applyFont="1" applyAlignment="1"/>
    <xf numFmtId="0" fontId="1" fillId="0" borderId="0" xfId="1" applyAlignment="1">
      <alignment horizontal="right"/>
    </xf>
    <xf numFmtId="0" fontId="24" fillId="0" borderId="0" xfId="1" applyFont="1" applyBorder="1"/>
    <xf numFmtId="3" fontId="24" fillId="0" borderId="0" xfId="1" applyNumberFormat="1" applyFont="1" applyBorder="1" applyAlignment="1">
      <alignment horizontal="right"/>
    </xf>
    <xf numFmtId="4" fontId="24" fillId="0" borderId="0" xfId="1" applyNumberFormat="1" applyFont="1" applyBorder="1"/>
    <xf numFmtId="0" fontId="23" fillId="0" borderId="0" xfId="1" applyFont="1" applyBorder="1" applyAlignment="1"/>
    <xf numFmtId="0" fontId="1" fillId="0" borderId="0" xfId="1" applyBorder="1" applyAlignment="1">
      <alignment horizontal="right"/>
    </xf>
    <xf numFmtId="49" fontId="5" fillId="0" borderId="12" xfId="0" applyNumberFormat="1" applyFont="1" applyBorder="1"/>
    <xf numFmtId="3" fontId="3" fillId="0" borderId="13" xfId="0" applyNumberFormat="1" applyFont="1" applyBorder="1"/>
    <xf numFmtId="3" fontId="3" fillId="0" borderId="56" xfId="0" applyNumberFormat="1" applyFont="1" applyBorder="1"/>
    <xf numFmtId="3" fontId="3" fillId="0" borderId="57" xfId="0" applyNumberFormat="1" applyFont="1" applyBorder="1"/>
    <xf numFmtId="0" fontId="2" fillId="4" borderId="0" xfId="0" applyFont="1" applyFill="1" applyBorder="1" applyAlignment="1">
      <alignment horizontal="centerContinuous"/>
    </xf>
    <xf numFmtId="3" fontId="2" fillId="4" borderId="0" xfId="0" applyNumberFormat="1" applyFont="1" applyFill="1" applyBorder="1" applyAlignment="1">
      <alignment horizontal="centerContinuous"/>
    </xf>
    <xf numFmtId="0" fontId="0" fillId="4" borderId="0" xfId="0" applyFill="1" applyBorder="1"/>
    <xf numFmtId="0" fontId="3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center"/>
    </xf>
    <xf numFmtId="4" fontId="6" fillId="4" borderId="0" xfId="0" applyNumberFormat="1" applyFont="1" applyFill="1" applyBorder="1" applyAlignment="1">
      <alignment horizontal="right"/>
    </xf>
    <xf numFmtId="3" fontId="3" fillId="4" borderId="0" xfId="0" applyNumberFormat="1" applyFont="1" applyFill="1" applyBorder="1" applyAlignment="1">
      <alignment horizontal="right"/>
    </xf>
    <xf numFmtId="165" fontId="3" fillId="4" borderId="0" xfId="0" applyNumberFormat="1" applyFont="1" applyFill="1" applyBorder="1" applyAlignment="1">
      <alignment horizontal="right"/>
    </xf>
    <xf numFmtId="4" fontId="3" fillId="4" borderId="0" xfId="0" applyNumberFormat="1" applyFont="1" applyFill="1" applyBorder="1" applyAlignment="1">
      <alignment horizontal="right"/>
    </xf>
    <xf numFmtId="4" fontId="3" fillId="4" borderId="0" xfId="0" applyNumberFormat="1" applyFont="1" applyFill="1" applyBorder="1"/>
    <xf numFmtId="0" fontId="10" fillId="4" borderId="0" xfId="0" applyFont="1" applyFill="1" applyBorder="1"/>
    <xf numFmtId="3" fontId="11" fillId="4" borderId="0" xfId="0" applyNumberFormat="1" applyFont="1" applyFill="1" applyBorder="1"/>
    <xf numFmtId="4" fontId="11" fillId="4" borderId="0" xfId="0" applyNumberFormat="1" applyFont="1" applyFill="1" applyBorder="1"/>
    <xf numFmtId="4" fontId="0" fillId="4" borderId="0" xfId="0" applyNumberFormat="1" applyFill="1" applyBorder="1"/>
    <xf numFmtId="0" fontId="0" fillId="0" borderId="0" xfId="0" applyAlignment="1">
      <alignment horizontal="left" wrapText="1"/>
    </xf>
    <xf numFmtId="166" fontId="3" fillId="0" borderId="15" xfId="0" applyNumberFormat="1" applyFont="1" applyBorder="1" applyAlignment="1">
      <alignment horizontal="right" indent="2"/>
    </xf>
    <xf numFmtId="166" fontId="3" fillId="0" borderId="16" xfId="0" applyNumberFormat="1" applyFont="1" applyBorder="1" applyAlignment="1">
      <alignment horizontal="right" indent="2"/>
    </xf>
    <xf numFmtId="166" fontId="7" fillId="2" borderId="41" xfId="0" applyNumberFormat="1" applyFont="1" applyFill="1" applyBorder="1" applyAlignment="1">
      <alignment horizontal="right" indent="2"/>
    </xf>
    <xf numFmtId="166" fontId="7" fillId="2" borderId="42" xfId="0" applyNumberFormat="1" applyFont="1" applyFill="1" applyBorder="1" applyAlignment="1">
      <alignment horizontal="right" indent="2"/>
    </xf>
    <xf numFmtId="0" fontId="9" fillId="0" borderId="0" xfId="0" applyFont="1" applyAlignment="1">
      <alignment horizontal="left" vertical="top" wrapText="1"/>
    </xf>
    <xf numFmtId="0" fontId="5" fillId="0" borderId="10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3" fillId="0" borderId="28" xfId="0" applyFont="1" applyBorder="1" applyAlignment="1">
      <alignment horizontal="center" shrinkToFit="1"/>
    </xf>
    <xf numFmtId="0" fontId="3" fillId="0" borderId="29" xfId="0" applyFont="1" applyBorder="1" applyAlignment="1">
      <alignment horizontal="center" shrinkToFit="1"/>
    </xf>
    <xf numFmtId="0" fontId="3" fillId="0" borderId="43" xfId="1" applyFont="1" applyBorder="1" applyAlignment="1">
      <alignment horizontal="center"/>
    </xf>
    <xf numFmtId="0" fontId="3" fillId="0" borderId="44" xfId="1" applyFont="1" applyBorder="1" applyAlignment="1">
      <alignment horizontal="center"/>
    </xf>
    <xf numFmtId="0" fontId="3" fillId="0" borderId="48" xfId="1" applyFont="1" applyBorder="1" applyAlignment="1">
      <alignment horizontal="center"/>
    </xf>
    <xf numFmtId="0" fontId="3" fillId="0" borderId="49" xfId="1" applyFont="1" applyBorder="1" applyAlignment="1">
      <alignment horizontal="center"/>
    </xf>
    <xf numFmtId="0" fontId="3" fillId="0" borderId="51" xfId="1" applyFont="1" applyBorder="1" applyAlignment="1">
      <alignment horizontal="left"/>
    </xf>
    <xf numFmtId="0" fontId="3" fillId="0" borderId="50" xfId="1" applyFont="1" applyBorder="1" applyAlignment="1">
      <alignment horizontal="left"/>
    </xf>
    <xf numFmtId="0" fontId="3" fillId="0" borderId="52" xfId="1" applyFont="1" applyBorder="1" applyAlignment="1">
      <alignment horizontal="left"/>
    </xf>
    <xf numFmtId="3" fontId="4" fillId="4" borderId="0" xfId="0" applyNumberFormat="1" applyFont="1" applyFill="1" applyBorder="1" applyAlignment="1">
      <alignment horizontal="right"/>
    </xf>
    <xf numFmtId="0" fontId="17" fillId="3" borderId="34" xfId="1" applyNumberFormat="1" applyFont="1" applyFill="1" applyBorder="1" applyAlignment="1">
      <alignment horizontal="left" wrapText="1" indent="1"/>
    </xf>
    <xf numFmtId="0" fontId="18" fillId="0" borderId="0" xfId="0" applyNumberFormat="1" applyFont="1"/>
    <xf numFmtId="0" fontId="18" fillId="0" borderId="13" xfId="0" applyNumberFormat="1" applyFont="1" applyBorder="1"/>
    <xf numFmtId="49" fontId="20" fillId="3" borderId="59" xfId="1" applyNumberFormat="1" applyFont="1" applyFill="1" applyBorder="1" applyAlignment="1">
      <alignment horizontal="left" wrapText="1"/>
    </xf>
    <xf numFmtId="49" fontId="21" fillId="0" borderId="60" xfId="0" applyNumberFormat="1" applyFont="1" applyBorder="1" applyAlignment="1">
      <alignment horizontal="left" wrapText="1"/>
    </xf>
    <xf numFmtId="0" fontId="12" fillId="0" borderId="0" xfId="1" applyFont="1" applyAlignment="1">
      <alignment horizontal="center"/>
    </xf>
    <xf numFmtId="49" fontId="3" fillId="0" borderId="48" xfId="1" applyNumberFormat="1" applyFont="1" applyBorder="1" applyAlignment="1">
      <alignment horizontal="center"/>
    </xf>
    <xf numFmtId="0" fontId="3" fillId="0" borderId="51" xfId="1" applyFont="1" applyBorder="1" applyAlignment="1">
      <alignment horizontal="center" shrinkToFit="1"/>
    </xf>
    <xf numFmtId="0" fontId="3" fillId="0" borderId="50" xfId="1" applyFont="1" applyBorder="1" applyAlignment="1">
      <alignment horizontal="center" shrinkToFit="1"/>
    </xf>
    <xf numFmtId="0" fontId="3" fillId="0" borderId="52" xfId="1" applyFont="1" applyBorder="1" applyAlignment="1">
      <alignment horizontal="center" shrinkToFit="1"/>
    </xf>
  </cellXfs>
  <cellStyles count="2">
    <cellStyle name="Normální" xfId="0" builtinId="0"/>
    <cellStyle name="normální_POL.X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BE55"/>
  <sheetViews>
    <sheetView workbookViewId="0">
      <selection activeCell="B37" sqref="B37:G45"/>
    </sheetView>
  </sheetViews>
  <sheetFormatPr defaultRowHeight="12.75" x14ac:dyDescent="0.2"/>
  <cols>
    <col min="1" max="1" width="2" customWidth="1"/>
    <col min="2" max="2" width="15" customWidth="1"/>
    <col min="3" max="3" width="15.85546875" customWidth="1"/>
    <col min="4" max="4" width="14.5703125" customWidth="1"/>
    <col min="5" max="5" width="13.5703125" customWidth="1"/>
    <col min="6" max="6" width="16.5703125" customWidth="1"/>
    <col min="7" max="7" width="15.28515625" customWidth="1"/>
  </cols>
  <sheetData>
    <row r="1" spans="1:57" ht="24.75" customHeight="1" thickBot="1" x14ac:dyDescent="0.25">
      <c r="A1" s="1" t="s">
        <v>70</v>
      </c>
      <c r="B1" s="2"/>
      <c r="C1" s="2"/>
      <c r="D1" s="2"/>
      <c r="E1" s="2"/>
      <c r="F1" s="2"/>
      <c r="G1" s="2"/>
    </row>
    <row r="2" spans="1:57" ht="12.75" customHeight="1" x14ac:dyDescent="0.2">
      <c r="A2" s="3" t="s">
        <v>0</v>
      </c>
      <c r="B2" s="4"/>
      <c r="C2" s="5" t="str">
        <f>Rekapitulace!H1</f>
        <v>15</v>
      </c>
      <c r="D2" s="5" t="str">
        <f>Rekapitulace!G2</f>
        <v>Medicinální plyny - O2 - 4.NP</v>
      </c>
      <c r="E2" s="6"/>
      <c r="F2" s="7" t="s">
        <v>1</v>
      </c>
      <c r="G2" s="8"/>
    </row>
    <row r="3" spans="1:57" ht="3" hidden="1" customHeight="1" x14ac:dyDescent="0.2">
      <c r="A3" s="9"/>
      <c r="B3" s="10"/>
      <c r="C3" s="11"/>
      <c r="D3" s="11"/>
      <c r="E3" s="12"/>
      <c r="F3" s="13"/>
      <c r="G3" s="14"/>
    </row>
    <row r="4" spans="1:57" ht="12" customHeight="1" x14ac:dyDescent="0.2">
      <c r="A4" s="15" t="s">
        <v>2</v>
      </c>
      <c r="B4" s="10"/>
      <c r="C4" s="11" t="s">
        <v>3</v>
      </c>
      <c r="D4" s="11"/>
      <c r="E4" s="12"/>
      <c r="F4" s="13" t="s">
        <v>4</v>
      </c>
      <c r="G4" s="16"/>
    </row>
    <row r="5" spans="1:57" ht="12.95" customHeight="1" x14ac:dyDescent="0.2">
      <c r="A5" s="17" t="s">
        <v>68</v>
      </c>
      <c r="B5" s="18"/>
      <c r="C5" s="19" t="s">
        <v>74</v>
      </c>
      <c r="D5" s="20"/>
      <c r="E5" s="18"/>
      <c r="F5" s="13" t="s">
        <v>6</v>
      </c>
      <c r="G5" s="14"/>
    </row>
    <row r="6" spans="1:57" ht="12.95" customHeight="1" x14ac:dyDescent="0.2">
      <c r="A6" s="15" t="s">
        <v>7</v>
      </c>
      <c r="B6" s="10"/>
      <c r="C6" s="11" t="s">
        <v>8</v>
      </c>
      <c r="D6" s="11"/>
      <c r="E6" s="12"/>
      <c r="F6" s="21" t="s">
        <v>9</v>
      </c>
      <c r="G6" s="22"/>
      <c r="O6" s="23"/>
    </row>
    <row r="7" spans="1:57" ht="12.95" customHeight="1" x14ac:dyDescent="0.2">
      <c r="A7" s="24" t="s">
        <v>72</v>
      </c>
      <c r="B7" s="25"/>
      <c r="C7" s="26" t="s">
        <v>73</v>
      </c>
      <c r="D7" s="27"/>
      <c r="E7" s="27"/>
      <c r="F7" s="28" t="s">
        <v>10</v>
      </c>
      <c r="G7" s="22">
        <f>IF(PocetMJ=0,,ROUND((F30+F32)/PocetMJ,1))</f>
        <v>0</v>
      </c>
    </row>
    <row r="8" spans="1:57" x14ac:dyDescent="0.2">
      <c r="A8" s="29" t="s">
        <v>11</v>
      </c>
      <c r="B8" s="13"/>
      <c r="C8" s="207"/>
      <c r="D8" s="207"/>
      <c r="E8" s="208"/>
      <c r="F8" s="30" t="s">
        <v>12</v>
      </c>
      <c r="G8" s="31"/>
      <c r="H8" s="32"/>
      <c r="I8" s="33"/>
    </row>
    <row r="9" spans="1:57" x14ac:dyDescent="0.2">
      <c r="A9" s="29" t="s">
        <v>13</v>
      </c>
      <c r="B9" s="13"/>
      <c r="C9" s="207">
        <f>Projektant</f>
        <v>0</v>
      </c>
      <c r="D9" s="207"/>
      <c r="E9" s="208"/>
      <c r="F9" s="13"/>
      <c r="G9" s="34"/>
      <c r="H9" s="35"/>
    </row>
    <row r="10" spans="1:57" x14ac:dyDescent="0.2">
      <c r="A10" s="29" t="s">
        <v>14</v>
      </c>
      <c r="B10" s="13"/>
      <c r="C10" s="207"/>
      <c r="D10" s="207"/>
      <c r="E10" s="207"/>
      <c r="F10" s="36"/>
      <c r="G10" s="37"/>
      <c r="H10" s="38"/>
    </row>
    <row r="11" spans="1:57" ht="13.5" customHeight="1" x14ac:dyDescent="0.2">
      <c r="A11" s="29" t="s">
        <v>15</v>
      </c>
      <c r="B11" s="13"/>
      <c r="C11" s="207"/>
      <c r="D11" s="207"/>
      <c r="E11" s="207"/>
      <c r="F11" s="39" t="s">
        <v>16</v>
      </c>
      <c r="G11" s="40">
        <v>20200307</v>
      </c>
      <c r="H11" s="35"/>
      <c r="BA11" s="41"/>
      <c r="BB11" s="41"/>
      <c r="BC11" s="41"/>
      <c r="BD11" s="41"/>
      <c r="BE11" s="41"/>
    </row>
    <row r="12" spans="1:57" ht="12.75" customHeight="1" x14ac:dyDescent="0.2">
      <c r="A12" s="42" t="s">
        <v>17</v>
      </c>
      <c r="B12" s="10"/>
      <c r="C12" s="209"/>
      <c r="D12" s="209"/>
      <c r="E12" s="209"/>
      <c r="F12" s="43" t="s">
        <v>18</v>
      </c>
      <c r="G12" s="44"/>
      <c r="H12" s="35"/>
    </row>
    <row r="13" spans="1:57" ht="28.5" customHeight="1" thickBot="1" x14ac:dyDescent="0.25">
      <c r="A13" s="45" t="s">
        <v>19</v>
      </c>
      <c r="B13" s="46"/>
      <c r="C13" s="46"/>
      <c r="D13" s="46"/>
      <c r="E13" s="47"/>
      <c r="F13" s="47"/>
      <c r="G13" s="48"/>
      <c r="H13" s="35"/>
    </row>
    <row r="14" spans="1:57" ht="17.25" customHeight="1" thickBot="1" x14ac:dyDescent="0.25">
      <c r="A14" s="49" t="s">
        <v>20</v>
      </c>
      <c r="B14" s="50"/>
      <c r="C14" s="51"/>
      <c r="D14" s="52" t="s">
        <v>21</v>
      </c>
      <c r="E14" s="53"/>
      <c r="F14" s="53"/>
      <c r="G14" s="51"/>
    </row>
    <row r="15" spans="1:57" ht="15.95" customHeight="1" x14ac:dyDescent="0.2">
      <c r="A15" s="54"/>
      <c r="B15" s="55" t="s">
        <v>22</v>
      </c>
      <c r="C15" s="56">
        <f>HSV</f>
        <v>0</v>
      </c>
      <c r="D15" s="57">
        <f>Rekapitulace!A20</f>
        <v>0</v>
      </c>
      <c r="E15" s="58"/>
      <c r="F15" s="59"/>
      <c r="G15" s="56">
        <f>Rekapitulace!I20</f>
        <v>0</v>
      </c>
    </row>
    <row r="16" spans="1:57" ht="15.95" customHeight="1" x14ac:dyDescent="0.2">
      <c r="A16" s="54" t="s">
        <v>23</v>
      </c>
      <c r="B16" s="55" t="s">
        <v>24</v>
      </c>
      <c r="C16" s="56">
        <f>PSV</f>
        <v>0</v>
      </c>
      <c r="D16" s="9">
        <f>Rekapitulace!A21</f>
        <v>0</v>
      </c>
      <c r="E16" s="60"/>
      <c r="F16" s="61"/>
      <c r="G16" s="56">
        <f>Rekapitulace!I21</f>
        <v>0</v>
      </c>
    </row>
    <row r="17" spans="1:7" ht="15.95" customHeight="1" x14ac:dyDescent="0.2">
      <c r="A17" s="54" t="s">
        <v>25</v>
      </c>
      <c r="B17" s="55" t="s">
        <v>26</v>
      </c>
      <c r="C17" s="56">
        <f>Mont</f>
        <v>0</v>
      </c>
      <c r="D17" s="9">
        <f>Rekapitulace!A22</f>
        <v>0</v>
      </c>
      <c r="E17" s="60"/>
      <c r="F17" s="61"/>
      <c r="G17" s="56">
        <f>Rekapitulace!I22</f>
        <v>0</v>
      </c>
    </row>
    <row r="18" spans="1:7" ht="15.95" customHeight="1" x14ac:dyDescent="0.2">
      <c r="A18" s="62" t="s">
        <v>27</v>
      </c>
      <c r="B18" s="63" t="s">
        <v>28</v>
      </c>
      <c r="C18" s="56">
        <f>Dodavka</f>
        <v>0</v>
      </c>
      <c r="D18" s="9">
        <f>Rekapitulace!A23</f>
        <v>0</v>
      </c>
      <c r="E18" s="60"/>
      <c r="F18" s="61"/>
      <c r="G18" s="56">
        <f>Rekapitulace!I23</f>
        <v>0</v>
      </c>
    </row>
    <row r="19" spans="1:7" ht="15.95" customHeight="1" x14ac:dyDescent="0.2">
      <c r="A19" s="64" t="s">
        <v>29</v>
      </c>
      <c r="B19" s="55"/>
      <c r="C19" s="56">
        <f>SUM(C15:C18)</f>
        <v>0</v>
      </c>
      <c r="D19" s="9">
        <f>Rekapitulace!A24</f>
        <v>0</v>
      </c>
      <c r="E19" s="60"/>
      <c r="F19" s="61"/>
      <c r="G19" s="56">
        <f>Rekapitulace!I24</f>
        <v>0</v>
      </c>
    </row>
    <row r="20" spans="1:7" ht="15.95" customHeight="1" x14ac:dyDescent="0.2">
      <c r="A20" s="64"/>
      <c r="B20" s="55"/>
      <c r="C20" s="56"/>
      <c r="D20" s="9">
        <f>Rekapitulace!A25</f>
        <v>0</v>
      </c>
      <c r="E20" s="60"/>
      <c r="F20" s="61"/>
      <c r="G20" s="56">
        <f>Rekapitulace!I25</f>
        <v>0</v>
      </c>
    </row>
    <row r="21" spans="1:7" ht="15.95" customHeight="1" x14ac:dyDescent="0.2">
      <c r="A21" s="64" t="s">
        <v>30</v>
      </c>
      <c r="B21" s="55"/>
      <c r="C21" s="56">
        <f>HZS</f>
        <v>0</v>
      </c>
      <c r="D21" s="9">
        <f>Rekapitulace!A26</f>
        <v>0</v>
      </c>
      <c r="E21" s="60"/>
      <c r="F21" s="61"/>
      <c r="G21" s="56">
        <f>Rekapitulace!I26</f>
        <v>0</v>
      </c>
    </row>
    <row r="22" spans="1:7" ht="15.95" customHeight="1" x14ac:dyDescent="0.2">
      <c r="A22" s="65" t="s">
        <v>31</v>
      </c>
      <c r="B22" s="66"/>
      <c r="C22" s="56">
        <f>C19+C21</f>
        <v>0</v>
      </c>
      <c r="D22" s="9" t="s">
        <v>32</v>
      </c>
      <c r="E22" s="60"/>
      <c r="F22" s="61"/>
      <c r="G22" s="56">
        <f>G23-SUM(G15:G21)</f>
        <v>0</v>
      </c>
    </row>
    <row r="23" spans="1:7" ht="15.95" customHeight="1" thickBot="1" x14ac:dyDescent="0.25">
      <c r="A23" s="210" t="s">
        <v>33</v>
      </c>
      <c r="B23" s="211"/>
      <c r="C23" s="67">
        <f>C22+G23</f>
        <v>0</v>
      </c>
      <c r="D23" s="68" t="s">
        <v>34</v>
      </c>
      <c r="E23" s="69"/>
      <c r="F23" s="70"/>
      <c r="G23" s="56">
        <f>VRN</f>
        <v>0</v>
      </c>
    </row>
    <row r="24" spans="1:7" x14ac:dyDescent="0.2">
      <c r="A24" s="71" t="s">
        <v>35</v>
      </c>
      <c r="B24" s="72"/>
      <c r="C24" s="73"/>
      <c r="D24" s="72" t="s">
        <v>36</v>
      </c>
      <c r="E24" s="72"/>
      <c r="F24" s="74" t="s">
        <v>37</v>
      </c>
      <c r="G24" s="75"/>
    </row>
    <row r="25" spans="1:7" x14ac:dyDescent="0.2">
      <c r="A25" s="65" t="s">
        <v>38</v>
      </c>
      <c r="B25" s="66"/>
      <c r="C25" s="76"/>
      <c r="D25" s="66" t="s">
        <v>38</v>
      </c>
      <c r="E25" s="77"/>
      <c r="F25" s="78" t="s">
        <v>38</v>
      </c>
      <c r="G25" s="79"/>
    </row>
    <row r="26" spans="1:7" ht="37.5" customHeight="1" x14ac:dyDescent="0.2">
      <c r="A26" s="65" t="s">
        <v>39</v>
      </c>
      <c r="B26" s="80"/>
      <c r="C26" s="76"/>
      <c r="D26" s="66" t="s">
        <v>39</v>
      </c>
      <c r="E26" s="77"/>
      <c r="F26" s="78" t="s">
        <v>39</v>
      </c>
      <c r="G26" s="79"/>
    </row>
    <row r="27" spans="1:7" x14ac:dyDescent="0.2">
      <c r="A27" s="65"/>
      <c r="B27" s="81"/>
      <c r="C27" s="76"/>
      <c r="D27" s="66"/>
      <c r="E27" s="77"/>
      <c r="F27" s="78"/>
      <c r="G27" s="79"/>
    </row>
    <row r="28" spans="1:7" x14ac:dyDescent="0.2">
      <c r="A28" s="65" t="s">
        <v>40</v>
      </c>
      <c r="B28" s="66"/>
      <c r="C28" s="76"/>
      <c r="D28" s="78" t="s">
        <v>41</v>
      </c>
      <c r="E28" s="76"/>
      <c r="F28" s="82" t="s">
        <v>41</v>
      </c>
      <c r="G28" s="79"/>
    </row>
    <row r="29" spans="1:7" ht="69" customHeight="1" x14ac:dyDescent="0.2">
      <c r="A29" s="65"/>
      <c r="B29" s="66"/>
      <c r="C29" s="83"/>
      <c r="D29" s="84"/>
      <c r="E29" s="83"/>
      <c r="F29" s="66"/>
      <c r="G29" s="79"/>
    </row>
    <row r="30" spans="1:7" x14ac:dyDescent="0.2">
      <c r="A30" s="85" t="s">
        <v>42</v>
      </c>
      <c r="B30" s="86"/>
      <c r="C30" s="87">
        <v>21</v>
      </c>
      <c r="D30" s="86" t="s">
        <v>43</v>
      </c>
      <c r="E30" s="88"/>
      <c r="F30" s="202">
        <f>C23-F32</f>
        <v>0</v>
      </c>
      <c r="G30" s="203"/>
    </row>
    <row r="31" spans="1:7" x14ac:dyDescent="0.2">
      <c r="A31" s="85" t="s">
        <v>44</v>
      </c>
      <c r="B31" s="86"/>
      <c r="C31" s="87">
        <f>SazbaDPH1</f>
        <v>21</v>
      </c>
      <c r="D31" s="86" t="s">
        <v>45</v>
      </c>
      <c r="E31" s="88"/>
      <c r="F31" s="202">
        <f>ROUND(PRODUCT(F30,C31/100),0)</f>
        <v>0</v>
      </c>
      <c r="G31" s="203"/>
    </row>
    <row r="32" spans="1:7" x14ac:dyDescent="0.2">
      <c r="A32" s="85" t="s">
        <v>42</v>
      </c>
      <c r="B32" s="86"/>
      <c r="C32" s="87">
        <v>0</v>
      </c>
      <c r="D32" s="86" t="s">
        <v>45</v>
      </c>
      <c r="E32" s="88"/>
      <c r="F32" s="202">
        <v>0</v>
      </c>
      <c r="G32" s="203"/>
    </row>
    <row r="33" spans="1:8" x14ac:dyDescent="0.2">
      <c r="A33" s="85" t="s">
        <v>44</v>
      </c>
      <c r="B33" s="89"/>
      <c r="C33" s="90">
        <f>SazbaDPH2</f>
        <v>0</v>
      </c>
      <c r="D33" s="86" t="s">
        <v>45</v>
      </c>
      <c r="E33" s="61"/>
      <c r="F33" s="202">
        <f>ROUND(PRODUCT(F32,C33/100),0)</f>
        <v>0</v>
      </c>
      <c r="G33" s="203"/>
    </row>
    <row r="34" spans="1:8" s="94" customFormat="1" ht="19.5" customHeight="1" thickBot="1" x14ac:dyDescent="0.3">
      <c r="A34" s="91" t="s">
        <v>46</v>
      </c>
      <c r="B34" s="92"/>
      <c r="C34" s="92"/>
      <c r="D34" s="92"/>
      <c r="E34" s="93"/>
      <c r="F34" s="204">
        <f>ROUND(SUM(F30:F33),0)</f>
        <v>0</v>
      </c>
      <c r="G34" s="205"/>
    </row>
    <row r="36" spans="1:8" x14ac:dyDescent="0.2">
      <c r="A36" s="95" t="s">
        <v>47</v>
      </c>
      <c r="B36" s="95"/>
      <c r="C36" s="95"/>
      <c r="D36" s="95"/>
      <c r="E36" s="95"/>
      <c r="F36" s="95"/>
      <c r="G36" s="95"/>
      <c r="H36" t="s">
        <v>5</v>
      </c>
    </row>
    <row r="37" spans="1:8" ht="14.25" customHeight="1" x14ac:dyDescent="0.2">
      <c r="A37" s="95"/>
      <c r="B37" s="206"/>
      <c r="C37" s="206"/>
      <c r="D37" s="206"/>
      <c r="E37" s="206"/>
      <c r="F37" s="206"/>
      <c r="G37" s="206"/>
      <c r="H37" t="s">
        <v>5</v>
      </c>
    </row>
    <row r="38" spans="1:8" ht="12.75" customHeight="1" x14ac:dyDescent="0.2">
      <c r="A38" s="96"/>
      <c r="B38" s="206"/>
      <c r="C38" s="206"/>
      <c r="D38" s="206"/>
      <c r="E38" s="206"/>
      <c r="F38" s="206"/>
      <c r="G38" s="206"/>
      <c r="H38" t="s">
        <v>5</v>
      </c>
    </row>
    <row r="39" spans="1:8" x14ac:dyDescent="0.2">
      <c r="A39" s="96"/>
      <c r="B39" s="206"/>
      <c r="C39" s="206"/>
      <c r="D39" s="206"/>
      <c r="E39" s="206"/>
      <c r="F39" s="206"/>
      <c r="G39" s="206"/>
      <c r="H39" t="s">
        <v>5</v>
      </c>
    </row>
    <row r="40" spans="1:8" x14ac:dyDescent="0.2">
      <c r="A40" s="96"/>
      <c r="B40" s="206"/>
      <c r="C40" s="206"/>
      <c r="D40" s="206"/>
      <c r="E40" s="206"/>
      <c r="F40" s="206"/>
      <c r="G40" s="206"/>
      <c r="H40" t="s">
        <v>5</v>
      </c>
    </row>
    <row r="41" spans="1:8" x14ac:dyDescent="0.2">
      <c r="A41" s="96"/>
      <c r="B41" s="206"/>
      <c r="C41" s="206"/>
      <c r="D41" s="206"/>
      <c r="E41" s="206"/>
      <c r="F41" s="206"/>
      <c r="G41" s="206"/>
      <c r="H41" t="s">
        <v>5</v>
      </c>
    </row>
    <row r="42" spans="1:8" x14ac:dyDescent="0.2">
      <c r="A42" s="96"/>
      <c r="B42" s="206"/>
      <c r="C42" s="206"/>
      <c r="D42" s="206"/>
      <c r="E42" s="206"/>
      <c r="F42" s="206"/>
      <c r="G42" s="206"/>
      <c r="H42" t="s">
        <v>5</v>
      </c>
    </row>
    <row r="43" spans="1:8" x14ac:dyDescent="0.2">
      <c r="A43" s="96"/>
      <c r="B43" s="206"/>
      <c r="C43" s="206"/>
      <c r="D43" s="206"/>
      <c r="E43" s="206"/>
      <c r="F43" s="206"/>
      <c r="G43" s="206"/>
      <c r="H43" t="s">
        <v>5</v>
      </c>
    </row>
    <row r="44" spans="1:8" x14ac:dyDescent="0.2">
      <c r="A44" s="96"/>
      <c r="B44" s="206"/>
      <c r="C44" s="206"/>
      <c r="D44" s="206"/>
      <c r="E44" s="206"/>
      <c r="F44" s="206"/>
      <c r="G44" s="206"/>
      <c r="H44" t="s">
        <v>5</v>
      </c>
    </row>
    <row r="45" spans="1:8" ht="0.75" customHeight="1" x14ac:dyDescent="0.2">
      <c r="A45" s="96"/>
      <c r="B45" s="206"/>
      <c r="C45" s="206"/>
      <c r="D45" s="206"/>
      <c r="E45" s="206"/>
      <c r="F45" s="206"/>
      <c r="G45" s="206"/>
      <c r="H45" t="s">
        <v>5</v>
      </c>
    </row>
    <row r="46" spans="1:8" x14ac:dyDescent="0.2">
      <c r="B46" s="201"/>
      <c r="C46" s="201"/>
      <c r="D46" s="201"/>
      <c r="E46" s="201"/>
      <c r="F46" s="201"/>
      <c r="G46" s="201"/>
    </row>
    <row r="47" spans="1:8" x14ac:dyDescent="0.2">
      <c r="B47" s="201"/>
      <c r="C47" s="201"/>
      <c r="D47" s="201"/>
      <c r="E47" s="201"/>
      <c r="F47" s="201"/>
      <c r="G47" s="201"/>
    </row>
    <row r="48" spans="1:8" x14ac:dyDescent="0.2">
      <c r="B48" s="201"/>
      <c r="C48" s="201"/>
      <c r="D48" s="201"/>
      <c r="E48" s="201"/>
      <c r="F48" s="201"/>
      <c r="G48" s="201"/>
    </row>
    <row r="49" spans="2:7" x14ac:dyDescent="0.2">
      <c r="B49" s="201"/>
      <c r="C49" s="201"/>
      <c r="D49" s="201"/>
      <c r="E49" s="201"/>
      <c r="F49" s="201"/>
      <c r="G49" s="201"/>
    </row>
    <row r="50" spans="2:7" x14ac:dyDescent="0.2">
      <c r="B50" s="201"/>
      <c r="C50" s="201"/>
      <c r="D50" s="201"/>
      <c r="E50" s="201"/>
      <c r="F50" s="201"/>
      <c r="G50" s="201"/>
    </row>
    <row r="51" spans="2:7" x14ac:dyDescent="0.2">
      <c r="B51" s="201"/>
      <c r="C51" s="201"/>
      <c r="D51" s="201"/>
      <c r="E51" s="201"/>
      <c r="F51" s="201"/>
      <c r="G51" s="201"/>
    </row>
    <row r="52" spans="2:7" x14ac:dyDescent="0.2">
      <c r="B52" s="201"/>
      <c r="C52" s="201"/>
      <c r="D52" s="201"/>
      <c r="E52" s="201"/>
      <c r="F52" s="201"/>
      <c r="G52" s="201"/>
    </row>
    <row r="53" spans="2:7" x14ac:dyDescent="0.2">
      <c r="B53" s="201"/>
      <c r="C53" s="201"/>
      <c r="D53" s="201"/>
      <c r="E53" s="201"/>
      <c r="F53" s="201"/>
      <c r="G53" s="201"/>
    </row>
    <row r="54" spans="2:7" x14ac:dyDescent="0.2">
      <c r="B54" s="201"/>
      <c r="C54" s="201"/>
      <c r="D54" s="201"/>
      <c r="E54" s="201"/>
      <c r="F54" s="201"/>
      <c r="G54" s="201"/>
    </row>
    <row r="55" spans="2:7" x14ac:dyDescent="0.2">
      <c r="B55" s="201"/>
      <c r="C55" s="201"/>
      <c r="D55" s="201"/>
      <c r="E55" s="201"/>
      <c r="F55" s="201"/>
      <c r="G55" s="201"/>
    </row>
  </sheetData>
  <mergeCells count="22">
    <mergeCell ref="B37:G45"/>
    <mergeCell ref="C8:E8"/>
    <mergeCell ref="C9:E9"/>
    <mergeCell ref="C10:E10"/>
    <mergeCell ref="C11:E11"/>
    <mergeCell ref="C12:E12"/>
    <mergeCell ref="A23:B23"/>
    <mergeCell ref="F30:G30"/>
    <mergeCell ref="F31:G31"/>
    <mergeCell ref="F32:G32"/>
    <mergeCell ref="F33:G33"/>
    <mergeCell ref="F34:G34"/>
    <mergeCell ref="B52:G52"/>
    <mergeCell ref="B53:G53"/>
    <mergeCell ref="B54:G54"/>
    <mergeCell ref="B55:G55"/>
    <mergeCell ref="B46:G46"/>
    <mergeCell ref="B47:G47"/>
    <mergeCell ref="B48:G48"/>
    <mergeCell ref="B49:G49"/>
    <mergeCell ref="B50:G50"/>
    <mergeCell ref="B51:G51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BE79"/>
  <sheetViews>
    <sheetView workbookViewId="0">
      <selection activeCell="A17" sqref="A17:N36"/>
    </sheetView>
  </sheetViews>
  <sheetFormatPr defaultRowHeight="12.75" x14ac:dyDescent="0.2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</cols>
  <sheetData>
    <row r="1" spans="1:9" ht="13.5" thickTop="1" x14ac:dyDescent="0.2">
      <c r="A1" s="212" t="s">
        <v>48</v>
      </c>
      <c r="B1" s="213"/>
      <c r="C1" s="97" t="str">
        <f>CONCATENATE(cislostavby," ",nazevstavby)</f>
        <v>20200307 OOP Město Albrechtice</v>
      </c>
      <c r="D1" s="98"/>
      <c r="E1" s="99"/>
      <c r="F1" s="98"/>
      <c r="G1" s="100" t="s">
        <v>49</v>
      </c>
      <c r="H1" s="101" t="s">
        <v>75</v>
      </c>
      <c r="I1" s="102"/>
    </row>
    <row r="2" spans="1:9" ht="13.5" thickBot="1" x14ac:dyDescent="0.25">
      <c r="A2" s="214" t="s">
        <v>50</v>
      </c>
      <c r="B2" s="215"/>
      <c r="C2" s="103" t="str">
        <f>CONCATENATE(cisloobjektu," ",nazevobjektu)</f>
        <v>1 Stavební úpravy 1.NP a 4.NP</v>
      </c>
      <c r="D2" s="104"/>
      <c r="E2" s="105"/>
      <c r="F2" s="104"/>
      <c r="G2" s="216" t="s">
        <v>76</v>
      </c>
      <c r="H2" s="217"/>
      <c r="I2" s="218"/>
    </row>
    <row r="3" spans="1:9" ht="13.5" thickTop="1" x14ac:dyDescent="0.2">
      <c r="A3" s="77"/>
      <c r="B3" s="77"/>
      <c r="C3" s="77"/>
      <c r="D3" s="77"/>
      <c r="E3" s="77"/>
      <c r="F3" s="66"/>
      <c r="G3" s="77"/>
      <c r="H3" s="77"/>
      <c r="I3" s="77"/>
    </row>
    <row r="4" spans="1:9" ht="19.5" customHeight="1" x14ac:dyDescent="0.25">
      <c r="A4" s="106" t="s">
        <v>51</v>
      </c>
      <c r="B4" s="107"/>
      <c r="C4" s="107"/>
      <c r="D4" s="107"/>
      <c r="E4" s="108"/>
      <c r="F4" s="107"/>
      <c r="G4" s="107"/>
      <c r="H4" s="107"/>
      <c r="I4" s="107"/>
    </row>
    <row r="5" spans="1:9" ht="13.5" thickBot="1" x14ac:dyDescent="0.25">
      <c r="A5" s="77"/>
      <c r="B5" s="77"/>
      <c r="C5" s="77"/>
      <c r="D5" s="77"/>
      <c r="E5" s="77"/>
      <c r="F5" s="77"/>
      <c r="G5" s="77"/>
      <c r="H5" s="77"/>
      <c r="I5" s="77"/>
    </row>
    <row r="6" spans="1:9" s="35" customFormat="1" ht="13.5" thickBot="1" x14ac:dyDescent="0.25">
      <c r="A6" s="109"/>
      <c r="B6" s="110" t="s">
        <v>52</v>
      </c>
      <c r="C6" s="110"/>
      <c r="D6" s="111"/>
      <c r="E6" s="112" t="s">
        <v>53</v>
      </c>
      <c r="F6" s="113" t="s">
        <v>54</v>
      </c>
      <c r="G6" s="113" t="s">
        <v>55</v>
      </c>
      <c r="H6" s="113" t="s">
        <v>56</v>
      </c>
      <c r="I6" s="114" t="s">
        <v>30</v>
      </c>
    </row>
    <row r="7" spans="1:9" s="35" customFormat="1" x14ac:dyDescent="0.2">
      <c r="A7" s="181" t="str">
        <f>Položky!B7</f>
        <v>2</v>
      </c>
      <c r="B7" s="115" t="str">
        <f>Položky!C7</f>
        <v>Základy a zvláštní zakládání</v>
      </c>
      <c r="C7" s="66"/>
      <c r="D7" s="116"/>
      <c r="E7" s="182">
        <f>Položky!BA10</f>
        <v>0</v>
      </c>
      <c r="F7" s="183">
        <f>Položky!BB10</f>
        <v>0</v>
      </c>
      <c r="G7" s="183">
        <f>Položky!BC10</f>
        <v>0</v>
      </c>
      <c r="H7" s="183">
        <f>Položky!BD10</f>
        <v>0</v>
      </c>
      <c r="I7" s="184">
        <f>Položky!BE10</f>
        <v>0</v>
      </c>
    </row>
    <row r="8" spans="1:9" s="35" customFormat="1" x14ac:dyDescent="0.2">
      <c r="A8" s="181" t="str">
        <f>Položky!B11</f>
        <v>61</v>
      </c>
      <c r="B8" s="115" t="str">
        <f>Položky!C11</f>
        <v>Upravy povrchů vnitřní</v>
      </c>
      <c r="C8" s="66"/>
      <c r="D8" s="116"/>
      <c r="E8" s="182">
        <f>Položky!BA15</f>
        <v>0</v>
      </c>
      <c r="F8" s="183">
        <f>Položky!BB15</f>
        <v>0</v>
      </c>
      <c r="G8" s="183">
        <f>Položky!BC15</f>
        <v>0</v>
      </c>
      <c r="H8" s="183">
        <f>Položky!BD15</f>
        <v>0</v>
      </c>
      <c r="I8" s="184">
        <f>Položky!BE15</f>
        <v>0</v>
      </c>
    </row>
    <row r="9" spans="1:9" s="35" customFormat="1" x14ac:dyDescent="0.2">
      <c r="A9" s="181" t="str">
        <f>Položky!B16</f>
        <v>97</v>
      </c>
      <c r="B9" s="115" t="str">
        <f>Položky!C16</f>
        <v>Prorážení otvorů</v>
      </c>
      <c r="C9" s="66"/>
      <c r="D9" s="116"/>
      <c r="E9" s="182">
        <f>Položky!BA26</f>
        <v>0</v>
      </c>
      <c r="F9" s="183">
        <f>Položky!BB26</f>
        <v>0</v>
      </c>
      <c r="G9" s="183">
        <f>Položky!BC26</f>
        <v>0</v>
      </c>
      <c r="H9" s="183">
        <f>Položky!BD26</f>
        <v>0</v>
      </c>
      <c r="I9" s="184">
        <f>Položky!BE26</f>
        <v>0</v>
      </c>
    </row>
    <row r="10" spans="1:9" s="35" customFormat="1" x14ac:dyDescent="0.2">
      <c r="A10" s="181" t="str">
        <f>Položky!B27</f>
        <v>99</v>
      </c>
      <c r="B10" s="115" t="str">
        <f>Položky!C27</f>
        <v>Staveništní přesun hmot</v>
      </c>
      <c r="C10" s="66"/>
      <c r="D10" s="116"/>
      <c r="E10" s="182">
        <f>Položky!BA29</f>
        <v>0</v>
      </c>
      <c r="F10" s="183">
        <f>Položky!BB29</f>
        <v>0</v>
      </c>
      <c r="G10" s="183">
        <f>Položky!BC29</f>
        <v>0</v>
      </c>
      <c r="H10" s="183">
        <f>Položky!BD29</f>
        <v>0</v>
      </c>
      <c r="I10" s="184">
        <f>Položky!BE29</f>
        <v>0</v>
      </c>
    </row>
    <row r="11" spans="1:9" s="35" customFormat="1" x14ac:dyDescent="0.2">
      <c r="A11" s="181" t="str">
        <f>Položky!B30</f>
        <v>713</v>
      </c>
      <c r="B11" s="115" t="str">
        <f>Položky!C30</f>
        <v>Izolace tepelné</v>
      </c>
      <c r="C11" s="66"/>
      <c r="D11" s="116"/>
      <c r="E11" s="182">
        <f>Položky!BA41</f>
        <v>0</v>
      </c>
      <c r="F11" s="183">
        <f>Položky!BB41</f>
        <v>0</v>
      </c>
      <c r="G11" s="183">
        <f>Položky!BC41</f>
        <v>0</v>
      </c>
      <c r="H11" s="183">
        <f>Položky!BD41</f>
        <v>0</v>
      </c>
      <c r="I11" s="184">
        <f>Položky!BE41</f>
        <v>0</v>
      </c>
    </row>
    <row r="12" spans="1:9" s="35" customFormat="1" x14ac:dyDescent="0.2">
      <c r="A12" s="181" t="str">
        <f>Položky!B42</f>
        <v>722</v>
      </c>
      <c r="B12" s="115" t="str">
        <f>Položky!C42</f>
        <v>Vnitřní vodovod</v>
      </c>
      <c r="C12" s="66"/>
      <c r="D12" s="116"/>
      <c r="E12" s="182">
        <f>Položky!BA46</f>
        <v>0</v>
      </c>
      <c r="F12" s="183">
        <f>Položky!BB46</f>
        <v>0</v>
      </c>
      <c r="G12" s="183">
        <f>Položky!BC46</f>
        <v>0</v>
      </c>
      <c r="H12" s="183">
        <f>Položky!BD46</f>
        <v>0</v>
      </c>
      <c r="I12" s="184">
        <f>Položky!BE46</f>
        <v>0</v>
      </c>
    </row>
    <row r="13" spans="1:9" s="35" customFormat="1" x14ac:dyDescent="0.2">
      <c r="A13" s="181" t="str">
        <f>Položky!B47</f>
        <v>M23</v>
      </c>
      <c r="B13" s="115" t="str">
        <f>Položky!C47</f>
        <v>Montáže potrubí</v>
      </c>
      <c r="C13" s="66"/>
      <c r="D13" s="116"/>
      <c r="E13" s="182">
        <f>Položky!BA73</f>
        <v>0</v>
      </c>
      <c r="F13" s="183">
        <f>Položky!BB73</f>
        <v>0</v>
      </c>
      <c r="G13" s="183">
        <f>Položky!BC73</f>
        <v>0</v>
      </c>
      <c r="H13" s="183">
        <f>Položky!BD73</f>
        <v>0</v>
      </c>
      <c r="I13" s="184">
        <f>Položky!BE73</f>
        <v>0</v>
      </c>
    </row>
    <row r="14" spans="1:9" s="35" customFormat="1" ht="13.5" thickBot="1" x14ac:dyDescent="0.25">
      <c r="A14" s="181" t="str">
        <f>Položky!B74</f>
        <v>D96</v>
      </c>
      <c r="B14" s="115" t="str">
        <f>Položky!C74</f>
        <v>Přesuny suti a vybouraných hmot</v>
      </c>
      <c r="C14" s="66"/>
      <c r="D14" s="116"/>
      <c r="E14" s="182">
        <f>Položky!BA91</f>
        <v>0</v>
      </c>
      <c r="F14" s="183">
        <f>Položky!BB91</f>
        <v>0</v>
      </c>
      <c r="G14" s="183">
        <f>Položky!BC91</f>
        <v>0</v>
      </c>
      <c r="H14" s="183">
        <f>Položky!BD91</f>
        <v>0</v>
      </c>
      <c r="I14" s="184">
        <f>Položky!BE91</f>
        <v>0</v>
      </c>
    </row>
    <row r="15" spans="1:9" s="123" customFormat="1" ht="13.5" thickBot="1" x14ac:dyDescent="0.25">
      <c r="A15" s="117"/>
      <c r="B15" s="118" t="s">
        <v>57</v>
      </c>
      <c r="C15" s="118"/>
      <c r="D15" s="119"/>
      <c r="E15" s="120">
        <f>SUM(E7:E14)</f>
        <v>0</v>
      </c>
      <c r="F15" s="121">
        <f>SUM(F7:F14)</f>
        <v>0</v>
      </c>
      <c r="G15" s="121">
        <f>SUM(G7:G14)</f>
        <v>0</v>
      </c>
      <c r="H15" s="121">
        <f>SUM(H7:H14)</f>
        <v>0</v>
      </c>
      <c r="I15" s="122">
        <f>SUM(I7:I14)</f>
        <v>0</v>
      </c>
    </row>
    <row r="16" spans="1:9" x14ac:dyDescent="0.2">
      <c r="A16" s="66"/>
      <c r="B16" s="66"/>
      <c r="C16" s="66"/>
      <c r="D16" s="66"/>
      <c r="E16" s="66"/>
      <c r="F16" s="66"/>
      <c r="G16" s="66"/>
      <c r="H16" s="66"/>
      <c r="I16" s="66"/>
    </row>
    <row r="17" spans="1:57" ht="19.5" customHeight="1" x14ac:dyDescent="0.25">
      <c r="A17" s="185"/>
      <c r="B17" s="185"/>
      <c r="C17" s="185"/>
      <c r="D17" s="185"/>
      <c r="E17" s="185"/>
      <c r="F17" s="185"/>
      <c r="G17" s="186"/>
      <c r="H17" s="185"/>
      <c r="I17" s="185"/>
      <c r="J17" s="187"/>
      <c r="K17" s="187"/>
      <c r="L17" s="187"/>
      <c r="M17" s="187"/>
      <c r="N17" s="187"/>
      <c r="BA17" s="41"/>
      <c r="BB17" s="41"/>
      <c r="BC17" s="41"/>
      <c r="BD17" s="41"/>
      <c r="BE17" s="41"/>
    </row>
    <row r="18" spans="1:57" x14ac:dyDescent="0.2">
      <c r="A18" s="188"/>
      <c r="B18" s="188"/>
      <c r="C18" s="188"/>
      <c r="D18" s="188"/>
      <c r="E18" s="188"/>
      <c r="F18" s="188"/>
      <c r="G18" s="188"/>
      <c r="H18" s="188"/>
      <c r="I18" s="188"/>
      <c r="J18" s="187"/>
      <c r="K18" s="187"/>
      <c r="L18" s="187"/>
      <c r="M18" s="187"/>
      <c r="N18" s="187"/>
    </row>
    <row r="19" spans="1:57" x14ac:dyDescent="0.2">
      <c r="A19" s="189"/>
      <c r="B19" s="189"/>
      <c r="C19" s="189"/>
      <c r="D19" s="188"/>
      <c r="E19" s="190"/>
      <c r="F19" s="190"/>
      <c r="G19" s="191"/>
      <c r="H19" s="192"/>
      <c r="I19" s="192"/>
      <c r="J19" s="187"/>
      <c r="K19" s="187"/>
      <c r="L19" s="187"/>
      <c r="M19" s="187"/>
      <c r="N19" s="187"/>
    </row>
    <row r="20" spans="1:57" x14ac:dyDescent="0.2">
      <c r="A20" s="188"/>
      <c r="B20" s="188"/>
      <c r="C20" s="188"/>
      <c r="D20" s="188"/>
      <c r="E20" s="193"/>
      <c r="F20" s="194"/>
      <c r="G20" s="193"/>
      <c r="H20" s="195"/>
      <c r="I20" s="193"/>
      <c r="J20" s="187"/>
      <c r="K20" s="187"/>
      <c r="L20" s="187"/>
      <c r="M20" s="187"/>
      <c r="N20" s="187"/>
      <c r="BA20">
        <v>0</v>
      </c>
    </row>
    <row r="21" spans="1:57" x14ac:dyDescent="0.2">
      <c r="A21" s="188"/>
      <c r="B21" s="188"/>
      <c r="C21" s="188"/>
      <c r="D21" s="188"/>
      <c r="E21" s="193"/>
      <c r="F21" s="194"/>
      <c r="G21" s="193"/>
      <c r="H21" s="195"/>
      <c r="I21" s="193"/>
      <c r="J21" s="187"/>
      <c r="K21" s="187"/>
      <c r="L21" s="187"/>
      <c r="M21" s="187"/>
      <c r="N21" s="187"/>
      <c r="BA21">
        <v>0</v>
      </c>
    </row>
    <row r="22" spans="1:57" x14ac:dyDescent="0.2">
      <c r="A22" s="188"/>
      <c r="B22" s="188"/>
      <c r="C22" s="188"/>
      <c r="D22" s="188"/>
      <c r="E22" s="193"/>
      <c r="F22" s="194"/>
      <c r="G22" s="193"/>
      <c r="H22" s="195"/>
      <c r="I22" s="193"/>
      <c r="J22" s="187"/>
      <c r="K22" s="187"/>
      <c r="L22" s="187"/>
      <c r="M22" s="187"/>
      <c r="N22" s="187"/>
      <c r="BA22">
        <v>0</v>
      </c>
    </row>
    <row r="23" spans="1:57" x14ac:dyDescent="0.2">
      <c r="A23" s="188"/>
      <c r="B23" s="188"/>
      <c r="C23" s="188"/>
      <c r="D23" s="188"/>
      <c r="E23" s="193"/>
      <c r="F23" s="194"/>
      <c r="G23" s="193"/>
      <c r="H23" s="195"/>
      <c r="I23" s="193"/>
      <c r="J23" s="187"/>
      <c r="K23" s="187"/>
      <c r="L23" s="187"/>
      <c r="M23" s="187"/>
      <c r="N23" s="187"/>
      <c r="BA23">
        <v>0</v>
      </c>
    </row>
    <row r="24" spans="1:57" x14ac:dyDescent="0.2">
      <c r="A24" s="188"/>
      <c r="B24" s="188"/>
      <c r="C24" s="188"/>
      <c r="D24" s="188"/>
      <c r="E24" s="193"/>
      <c r="F24" s="194"/>
      <c r="G24" s="193"/>
      <c r="H24" s="195"/>
      <c r="I24" s="193"/>
      <c r="J24" s="187"/>
      <c r="K24" s="187"/>
      <c r="L24" s="187"/>
      <c r="M24" s="187"/>
      <c r="N24" s="187"/>
      <c r="BA24">
        <v>1</v>
      </c>
    </row>
    <row r="25" spans="1:57" x14ac:dyDescent="0.2">
      <c r="A25" s="188"/>
      <c r="B25" s="188"/>
      <c r="C25" s="188"/>
      <c r="D25" s="188"/>
      <c r="E25" s="193"/>
      <c r="F25" s="194"/>
      <c r="G25" s="193"/>
      <c r="H25" s="195"/>
      <c r="I25" s="193"/>
      <c r="J25" s="187"/>
      <c r="K25" s="187"/>
      <c r="L25" s="187"/>
      <c r="M25" s="187"/>
      <c r="N25" s="187"/>
      <c r="BA25">
        <v>1</v>
      </c>
    </row>
    <row r="26" spans="1:57" x14ac:dyDescent="0.2">
      <c r="A26" s="188"/>
      <c r="B26" s="188"/>
      <c r="C26" s="188"/>
      <c r="D26" s="188"/>
      <c r="E26" s="193"/>
      <c r="F26" s="194"/>
      <c r="G26" s="193"/>
      <c r="H26" s="195"/>
      <c r="I26" s="193"/>
      <c r="J26" s="187"/>
      <c r="K26" s="187"/>
      <c r="L26" s="187"/>
      <c r="M26" s="187"/>
      <c r="N26" s="187"/>
      <c r="BA26">
        <v>2</v>
      </c>
    </row>
    <row r="27" spans="1:57" x14ac:dyDescent="0.2">
      <c r="A27" s="188"/>
      <c r="B27" s="188"/>
      <c r="C27" s="188"/>
      <c r="D27" s="188"/>
      <c r="E27" s="193"/>
      <c r="F27" s="194"/>
      <c r="G27" s="193"/>
      <c r="H27" s="195"/>
      <c r="I27" s="193"/>
      <c r="J27" s="187"/>
      <c r="K27" s="187"/>
      <c r="L27" s="187"/>
      <c r="M27" s="187"/>
      <c r="N27" s="187"/>
      <c r="BA27">
        <v>2</v>
      </c>
    </row>
    <row r="28" spans="1:57" x14ac:dyDescent="0.2">
      <c r="A28" s="188"/>
      <c r="B28" s="189"/>
      <c r="C28" s="188"/>
      <c r="D28" s="196"/>
      <c r="E28" s="196"/>
      <c r="F28" s="196"/>
      <c r="G28" s="196"/>
      <c r="H28" s="219"/>
      <c r="I28" s="219"/>
      <c r="J28" s="187"/>
      <c r="K28" s="187"/>
      <c r="L28" s="187"/>
      <c r="M28" s="187"/>
      <c r="N28" s="187"/>
    </row>
    <row r="29" spans="1:57" x14ac:dyDescent="0.2">
      <c r="A29" s="187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</row>
    <row r="30" spans="1:57" x14ac:dyDescent="0.2">
      <c r="A30" s="187"/>
      <c r="B30" s="197"/>
      <c r="C30" s="187"/>
      <c r="D30" s="187"/>
      <c r="E30" s="187"/>
      <c r="F30" s="198"/>
      <c r="G30" s="199"/>
      <c r="H30" s="199"/>
      <c r="I30" s="200"/>
      <c r="J30" s="187"/>
      <c r="K30" s="187"/>
      <c r="L30" s="187"/>
      <c r="M30" s="187"/>
      <c r="N30" s="187"/>
    </row>
    <row r="31" spans="1:57" x14ac:dyDescent="0.2">
      <c r="A31" s="187"/>
      <c r="B31" s="187"/>
      <c r="C31" s="187"/>
      <c r="D31" s="187"/>
      <c r="E31" s="187"/>
      <c r="F31" s="198"/>
      <c r="G31" s="199"/>
      <c r="H31" s="199"/>
      <c r="I31" s="200"/>
      <c r="J31" s="187"/>
      <c r="K31" s="187"/>
      <c r="L31" s="187"/>
      <c r="M31" s="187"/>
      <c r="N31" s="187"/>
    </row>
    <row r="32" spans="1:57" x14ac:dyDescent="0.2">
      <c r="A32" s="187"/>
      <c r="B32" s="187"/>
      <c r="C32" s="187"/>
      <c r="D32" s="187"/>
      <c r="E32" s="187"/>
      <c r="F32" s="198"/>
      <c r="G32" s="199"/>
      <c r="H32" s="199"/>
      <c r="I32" s="200"/>
      <c r="J32" s="187"/>
      <c r="K32" s="187"/>
      <c r="L32" s="187"/>
      <c r="M32" s="187"/>
      <c r="N32" s="187"/>
    </row>
    <row r="33" spans="1:14" x14ac:dyDescent="0.2">
      <c r="A33" s="187"/>
      <c r="B33" s="187"/>
      <c r="C33" s="187"/>
      <c r="D33" s="187"/>
      <c r="E33" s="187"/>
      <c r="F33" s="198"/>
      <c r="G33" s="199"/>
      <c r="H33" s="199"/>
      <c r="I33" s="200"/>
      <c r="J33" s="187"/>
      <c r="K33" s="187"/>
      <c r="L33" s="187"/>
      <c r="M33" s="187"/>
      <c r="N33" s="187"/>
    </row>
    <row r="34" spans="1:14" x14ac:dyDescent="0.2">
      <c r="A34" s="187"/>
      <c r="B34" s="187"/>
      <c r="C34" s="187"/>
      <c r="D34" s="187"/>
      <c r="E34" s="187"/>
      <c r="F34" s="198"/>
      <c r="G34" s="199"/>
      <c r="H34" s="199"/>
      <c r="I34" s="200"/>
      <c r="J34" s="187"/>
      <c r="K34" s="187"/>
      <c r="L34" s="187"/>
      <c r="M34" s="187"/>
      <c r="N34" s="187"/>
    </row>
    <row r="35" spans="1:14" x14ac:dyDescent="0.2">
      <c r="A35" s="187"/>
      <c r="B35" s="187"/>
      <c r="C35" s="187"/>
      <c r="D35" s="187"/>
      <c r="E35" s="187"/>
      <c r="F35" s="198"/>
      <c r="G35" s="199"/>
      <c r="H35" s="199"/>
      <c r="I35" s="200"/>
      <c r="J35" s="187"/>
      <c r="K35" s="187"/>
      <c r="L35" s="187"/>
      <c r="M35" s="187"/>
      <c r="N35" s="187"/>
    </row>
    <row r="36" spans="1:14" x14ac:dyDescent="0.2">
      <c r="A36" s="187"/>
      <c r="B36" s="187"/>
      <c r="C36" s="187"/>
      <c r="D36" s="187"/>
      <c r="E36" s="187"/>
      <c r="F36" s="198"/>
      <c r="G36" s="199"/>
      <c r="H36" s="199"/>
      <c r="I36" s="200"/>
      <c r="J36" s="187"/>
      <c r="K36" s="187"/>
      <c r="L36" s="187"/>
      <c r="M36" s="187"/>
      <c r="N36" s="187"/>
    </row>
    <row r="37" spans="1:14" x14ac:dyDescent="0.2">
      <c r="F37" s="124"/>
      <c r="G37" s="125"/>
      <c r="H37" s="125"/>
      <c r="I37" s="126"/>
    </row>
    <row r="38" spans="1:14" x14ac:dyDescent="0.2">
      <c r="F38" s="124"/>
      <c r="G38" s="125"/>
      <c r="H38" s="125"/>
      <c r="I38" s="126"/>
    </row>
    <row r="39" spans="1:14" x14ac:dyDescent="0.2">
      <c r="F39" s="124"/>
      <c r="G39" s="125"/>
      <c r="H39" s="125"/>
      <c r="I39" s="126"/>
    </row>
    <row r="40" spans="1:14" x14ac:dyDescent="0.2">
      <c r="F40" s="124"/>
      <c r="G40" s="125"/>
      <c r="H40" s="125"/>
      <c r="I40" s="126"/>
    </row>
    <row r="41" spans="1:14" x14ac:dyDescent="0.2">
      <c r="F41" s="124"/>
      <c r="G41" s="125"/>
      <c r="H41" s="125"/>
      <c r="I41" s="126"/>
    </row>
    <row r="42" spans="1:14" x14ac:dyDescent="0.2">
      <c r="F42" s="124"/>
      <c r="G42" s="125"/>
      <c r="H42" s="125"/>
      <c r="I42" s="126"/>
    </row>
    <row r="43" spans="1:14" x14ac:dyDescent="0.2">
      <c r="F43" s="124"/>
      <c r="G43" s="125"/>
      <c r="H43" s="125"/>
      <c r="I43" s="126"/>
    </row>
    <row r="44" spans="1:14" x14ac:dyDescent="0.2">
      <c r="F44" s="124"/>
      <c r="G44" s="125"/>
      <c r="H44" s="125"/>
      <c r="I44" s="126"/>
    </row>
    <row r="45" spans="1:14" x14ac:dyDescent="0.2">
      <c r="F45" s="124"/>
      <c r="G45" s="125"/>
      <c r="H45" s="125"/>
      <c r="I45" s="126"/>
    </row>
    <row r="46" spans="1:14" x14ac:dyDescent="0.2">
      <c r="F46" s="124"/>
      <c r="G46" s="125"/>
      <c r="H46" s="125"/>
      <c r="I46" s="126"/>
    </row>
    <row r="47" spans="1:14" x14ac:dyDescent="0.2">
      <c r="F47" s="124"/>
      <c r="G47" s="125"/>
      <c r="H47" s="125"/>
      <c r="I47" s="126"/>
    </row>
    <row r="48" spans="1:14" x14ac:dyDescent="0.2">
      <c r="F48" s="124"/>
      <c r="G48" s="125"/>
      <c r="H48" s="125"/>
      <c r="I48" s="126"/>
    </row>
    <row r="49" spans="6:9" x14ac:dyDescent="0.2">
      <c r="F49" s="124"/>
      <c r="G49" s="125"/>
      <c r="H49" s="125"/>
      <c r="I49" s="126"/>
    </row>
    <row r="50" spans="6:9" x14ac:dyDescent="0.2">
      <c r="F50" s="124"/>
      <c r="G50" s="125"/>
      <c r="H50" s="125"/>
      <c r="I50" s="126"/>
    </row>
    <row r="51" spans="6:9" x14ac:dyDescent="0.2">
      <c r="F51" s="124"/>
      <c r="G51" s="125"/>
      <c r="H51" s="125"/>
      <c r="I51" s="126"/>
    </row>
    <row r="52" spans="6:9" x14ac:dyDescent="0.2">
      <c r="F52" s="124"/>
      <c r="G52" s="125"/>
      <c r="H52" s="125"/>
      <c r="I52" s="126"/>
    </row>
    <row r="53" spans="6:9" x14ac:dyDescent="0.2">
      <c r="F53" s="124"/>
      <c r="G53" s="125"/>
      <c r="H53" s="125"/>
      <c r="I53" s="126"/>
    </row>
    <row r="54" spans="6:9" x14ac:dyDescent="0.2">
      <c r="F54" s="124"/>
      <c r="G54" s="125"/>
      <c r="H54" s="125"/>
      <c r="I54" s="126"/>
    </row>
    <row r="55" spans="6:9" x14ac:dyDescent="0.2">
      <c r="F55" s="124"/>
      <c r="G55" s="125"/>
      <c r="H55" s="125"/>
      <c r="I55" s="126"/>
    </row>
    <row r="56" spans="6:9" x14ac:dyDescent="0.2">
      <c r="F56" s="124"/>
      <c r="G56" s="125"/>
      <c r="H56" s="125"/>
      <c r="I56" s="126"/>
    </row>
    <row r="57" spans="6:9" x14ac:dyDescent="0.2">
      <c r="F57" s="124"/>
      <c r="G57" s="125"/>
      <c r="H57" s="125"/>
      <c r="I57" s="126"/>
    </row>
    <row r="58" spans="6:9" x14ac:dyDescent="0.2">
      <c r="F58" s="124"/>
      <c r="G58" s="125"/>
      <c r="H58" s="125"/>
      <c r="I58" s="126"/>
    </row>
    <row r="59" spans="6:9" x14ac:dyDescent="0.2">
      <c r="F59" s="124"/>
      <c r="G59" s="125"/>
      <c r="H59" s="125"/>
      <c r="I59" s="126"/>
    </row>
    <row r="60" spans="6:9" x14ac:dyDescent="0.2">
      <c r="F60" s="124"/>
      <c r="G60" s="125"/>
      <c r="H60" s="125"/>
      <c r="I60" s="126"/>
    </row>
    <row r="61" spans="6:9" x14ac:dyDescent="0.2">
      <c r="F61" s="124"/>
      <c r="G61" s="125"/>
      <c r="H61" s="125"/>
      <c r="I61" s="126"/>
    </row>
    <row r="62" spans="6:9" x14ac:dyDescent="0.2">
      <c r="F62" s="124"/>
      <c r="G62" s="125"/>
      <c r="H62" s="125"/>
      <c r="I62" s="126"/>
    </row>
    <row r="63" spans="6:9" x14ac:dyDescent="0.2">
      <c r="F63" s="124"/>
      <c r="G63" s="125"/>
      <c r="H63" s="125"/>
      <c r="I63" s="126"/>
    </row>
    <row r="64" spans="6:9" x14ac:dyDescent="0.2">
      <c r="F64" s="124"/>
      <c r="G64" s="125"/>
      <c r="H64" s="125"/>
      <c r="I64" s="126"/>
    </row>
    <row r="65" spans="6:9" x14ac:dyDescent="0.2">
      <c r="F65" s="124"/>
      <c r="G65" s="125"/>
      <c r="H65" s="125"/>
      <c r="I65" s="126"/>
    </row>
    <row r="66" spans="6:9" x14ac:dyDescent="0.2">
      <c r="F66" s="124"/>
      <c r="G66" s="125"/>
      <c r="H66" s="125"/>
      <c r="I66" s="126"/>
    </row>
    <row r="67" spans="6:9" x14ac:dyDescent="0.2">
      <c r="F67" s="124"/>
      <c r="G67" s="125"/>
      <c r="H67" s="125"/>
      <c r="I67" s="126"/>
    </row>
    <row r="68" spans="6:9" x14ac:dyDescent="0.2">
      <c r="F68" s="124"/>
      <c r="G68" s="125"/>
      <c r="H68" s="125"/>
      <c r="I68" s="126"/>
    </row>
    <row r="69" spans="6:9" x14ac:dyDescent="0.2">
      <c r="F69" s="124"/>
      <c r="G69" s="125"/>
      <c r="H69" s="125"/>
      <c r="I69" s="126"/>
    </row>
    <row r="70" spans="6:9" x14ac:dyDescent="0.2">
      <c r="F70" s="124"/>
      <c r="G70" s="125"/>
      <c r="H70" s="125"/>
      <c r="I70" s="126"/>
    </row>
    <row r="71" spans="6:9" x14ac:dyDescent="0.2">
      <c r="F71" s="124"/>
      <c r="G71" s="125"/>
      <c r="H71" s="125"/>
      <c r="I71" s="126"/>
    </row>
    <row r="72" spans="6:9" x14ac:dyDescent="0.2">
      <c r="F72" s="124"/>
      <c r="G72" s="125"/>
      <c r="H72" s="125"/>
      <c r="I72" s="126"/>
    </row>
    <row r="73" spans="6:9" x14ac:dyDescent="0.2">
      <c r="F73" s="124"/>
      <c r="G73" s="125"/>
      <c r="H73" s="125"/>
      <c r="I73" s="126"/>
    </row>
    <row r="74" spans="6:9" x14ac:dyDescent="0.2">
      <c r="F74" s="124"/>
      <c r="G74" s="125"/>
      <c r="H74" s="125"/>
      <c r="I74" s="126"/>
    </row>
    <row r="75" spans="6:9" x14ac:dyDescent="0.2">
      <c r="F75" s="124"/>
      <c r="G75" s="125"/>
      <c r="H75" s="125"/>
      <c r="I75" s="126"/>
    </row>
    <row r="76" spans="6:9" x14ac:dyDescent="0.2">
      <c r="F76" s="124"/>
      <c r="G76" s="125"/>
      <c r="H76" s="125"/>
      <c r="I76" s="126"/>
    </row>
    <row r="77" spans="6:9" x14ac:dyDescent="0.2">
      <c r="F77" s="124"/>
      <c r="G77" s="125"/>
      <c r="H77" s="125"/>
      <c r="I77" s="126"/>
    </row>
    <row r="78" spans="6:9" x14ac:dyDescent="0.2">
      <c r="F78" s="124"/>
      <c r="G78" s="125"/>
      <c r="H78" s="125"/>
      <c r="I78" s="126"/>
    </row>
    <row r="79" spans="6:9" x14ac:dyDescent="0.2">
      <c r="F79" s="124"/>
      <c r="G79" s="125"/>
      <c r="H79" s="125"/>
      <c r="I79" s="126"/>
    </row>
  </sheetData>
  <mergeCells count="4">
    <mergeCell ref="A1:B1"/>
    <mergeCell ref="A2:B2"/>
    <mergeCell ref="G2:I2"/>
    <mergeCell ref="H28:I28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Z164"/>
  <sheetViews>
    <sheetView showGridLines="0" showZeros="0" tabSelected="1" zoomScaleNormal="100" workbookViewId="0">
      <selection activeCell="I44" sqref="I44"/>
    </sheetView>
  </sheetViews>
  <sheetFormatPr defaultRowHeight="12.75" x14ac:dyDescent="0.2"/>
  <cols>
    <col min="1" max="1" width="4.42578125" style="127" customWidth="1"/>
    <col min="2" max="2" width="11.5703125" style="127" customWidth="1"/>
    <col min="3" max="3" width="40.42578125" style="127" customWidth="1"/>
    <col min="4" max="4" width="5.5703125" style="127" customWidth="1"/>
    <col min="5" max="5" width="8.5703125" style="175" customWidth="1"/>
    <col min="6" max="6" width="9.85546875" style="127" customWidth="1"/>
    <col min="7" max="7" width="13.85546875" style="127" customWidth="1"/>
    <col min="8" max="11" width="9.140625" style="127"/>
    <col min="12" max="12" width="75.42578125" style="127" customWidth="1"/>
    <col min="13" max="13" width="45.28515625" style="127" customWidth="1"/>
    <col min="14" max="16384" width="9.140625" style="127"/>
  </cols>
  <sheetData>
    <row r="1" spans="1:104" ht="15.75" x14ac:dyDescent="0.25">
      <c r="A1" s="225" t="s">
        <v>71</v>
      </c>
      <c r="B1" s="225"/>
      <c r="C1" s="225"/>
      <c r="D1" s="225"/>
      <c r="E1" s="225"/>
      <c r="F1" s="225"/>
      <c r="G1" s="225"/>
    </row>
    <row r="2" spans="1:104" ht="14.25" customHeight="1" thickBot="1" x14ac:dyDescent="0.25">
      <c r="A2" s="128"/>
      <c r="B2" s="129"/>
      <c r="C2" s="130"/>
      <c r="D2" s="130"/>
      <c r="E2" s="131"/>
      <c r="F2" s="130"/>
      <c r="G2" s="130"/>
    </row>
    <row r="3" spans="1:104" ht="13.5" thickTop="1" x14ac:dyDescent="0.2">
      <c r="A3" s="212" t="s">
        <v>48</v>
      </c>
      <c r="B3" s="213"/>
      <c r="C3" s="97" t="str">
        <f>CONCATENATE(cislostavby," ",nazevstavby)</f>
        <v>20200307 OOP Město Albrechtice</v>
      </c>
      <c r="D3" s="132"/>
      <c r="E3" s="133" t="s">
        <v>59</v>
      </c>
      <c r="F3" s="134" t="str">
        <f>Rekapitulace!H1</f>
        <v>15</v>
      </c>
      <c r="G3" s="135"/>
    </row>
    <row r="4" spans="1:104" ht="13.5" thickBot="1" x14ac:dyDescent="0.25">
      <c r="A4" s="226" t="s">
        <v>50</v>
      </c>
      <c r="B4" s="215"/>
      <c r="C4" s="103" t="str">
        <f>CONCATENATE(cisloobjektu," ",nazevobjektu)</f>
        <v>1 Stavební úpravy 1.NP a 4.NP</v>
      </c>
      <c r="D4" s="136"/>
      <c r="E4" s="227" t="str">
        <f>Rekapitulace!G2</f>
        <v>Medicinální plyny - O2 - 4.NP</v>
      </c>
      <c r="F4" s="228"/>
      <c r="G4" s="229"/>
    </row>
    <row r="5" spans="1:104" ht="13.5" thickTop="1" x14ac:dyDescent="0.2">
      <c r="A5" s="137"/>
      <c r="B5" s="128"/>
      <c r="C5" s="128"/>
      <c r="D5" s="128"/>
      <c r="E5" s="138"/>
      <c r="F5" s="128"/>
      <c r="G5" s="139"/>
    </row>
    <row r="6" spans="1:104" x14ac:dyDescent="0.2">
      <c r="A6" s="140" t="s">
        <v>60</v>
      </c>
      <c r="B6" s="141" t="s">
        <v>61</v>
      </c>
      <c r="C6" s="141" t="s">
        <v>62</v>
      </c>
      <c r="D6" s="141" t="s">
        <v>63</v>
      </c>
      <c r="E6" s="142" t="s">
        <v>64</v>
      </c>
      <c r="F6" s="141" t="s">
        <v>65</v>
      </c>
      <c r="G6" s="143" t="s">
        <v>66</v>
      </c>
    </row>
    <row r="7" spans="1:104" x14ac:dyDescent="0.2">
      <c r="A7" s="144" t="s">
        <v>67</v>
      </c>
      <c r="B7" s="145" t="s">
        <v>77</v>
      </c>
      <c r="C7" s="146" t="s">
        <v>78</v>
      </c>
      <c r="D7" s="147"/>
      <c r="E7" s="148"/>
      <c r="F7" s="148"/>
      <c r="G7" s="149"/>
      <c r="H7" s="150"/>
      <c r="I7" s="150"/>
      <c r="O7" s="151">
        <v>1</v>
      </c>
    </row>
    <row r="8" spans="1:104" ht="22.5" x14ac:dyDescent="0.2">
      <c r="A8" s="152">
        <v>1</v>
      </c>
      <c r="B8" s="153" t="s">
        <v>79</v>
      </c>
      <c r="C8" s="154" t="s">
        <v>80</v>
      </c>
      <c r="D8" s="155" t="s">
        <v>81</v>
      </c>
      <c r="E8" s="156">
        <v>10.5</v>
      </c>
      <c r="F8" s="156">
        <v>0</v>
      </c>
      <c r="G8" s="157">
        <f>E8*F8</f>
        <v>0</v>
      </c>
      <c r="O8" s="151">
        <v>2</v>
      </c>
      <c r="AA8" s="127">
        <v>1</v>
      </c>
      <c r="AB8" s="127">
        <v>0</v>
      </c>
      <c r="AC8" s="127">
        <v>0</v>
      </c>
      <c r="AZ8" s="127">
        <v>1</v>
      </c>
      <c r="BA8" s="127">
        <f>IF(AZ8=1,G8,0)</f>
        <v>0</v>
      </c>
      <c r="BB8" s="127">
        <f>IF(AZ8=2,G8,0)</f>
        <v>0</v>
      </c>
      <c r="BC8" s="127">
        <f>IF(AZ8=3,G8,0)</f>
        <v>0</v>
      </c>
      <c r="BD8" s="127">
        <f>IF(AZ8=4,G8,0)</f>
        <v>0</v>
      </c>
      <c r="BE8" s="127">
        <f>IF(AZ8=5,G8,0)</f>
        <v>0</v>
      </c>
      <c r="CA8" s="151">
        <v>1</v>
      </c>
      <c r="CB8" s="151">
        <v>0</v>
      </c>
      <c r="CZ8" s="127">
        <v>0</v>
      </c>
    </row>
    <row r="9" spans="1:104" x14ac:dyDescent="0.2">
      <c r="A9" s="158"/>
      <c r="B9" s="161"/>
      <c r="C9" s="223" t="s">
        <v>82</v>
      </c>
      <c r="D9" s="224"/>
      <c r="E9" s="162">
        <v>10.5</v>
      </c>
      <c r="F9" s="163"/>
      <c r="G9" s="164"/>
      <c r="M9" s="160" t="s">
        <v>82</v>
      </c>
      <c r="O9" s="151"/>
    </row>
    <row r="10" spans="1:104" x14ac:dyDescent="0.2">
      <c r="A10" s="165"/>
      <c r="B10" s="166" t="s">
        <v>69</v>
      </c>
      <c r="C10" s="167" t="str">
        <f>CONCATENATE(B7," ",C7)</f>
        <v>2 Základy a zvláštní zakládání</v>
      </c>
      <c r="D10" s="168"/>
      <c r="E10" s="169"/>
      <c r="F10" s="170"/>
      <c r="G10" s="171">
        <f>SUM(G7:G9)</f>
        <v>0</v>
      </c>
      <c r="O10" s="151">
        <v>4</v>
      </c>
      <c r="BA10" s="172">
        <f>SUM(BA7:BA9)</f>
        <v>0</v>
      </c>
      <c r="BB10" s="172">
        <f>SUM(BB7:BB9)</f>
        <v>0</v>
      </c>
      <c r="BC10" s="172">
        <f>SUM(BC7:BC9)</f>
        <v>0</v>
      </c>
      <c r="BD10" s="172">
        <f>SUM(BD7:BD9)</f>
        <v>0</v>
      </c>
      <c r="BE10" s="172">
        <f>SUM(BE7:BE9)</f>
        <v>0</v>
      </c>
    </row>
    <row r="11" spans="1:104" x14ac:dyDescent="0.2">
      <c r="A11" s="144" t="s">
        <v>67</v>
      </c>
      <c r="B11" s="145" t="s">
        <v>83</v>
      </c>
      <c r="C11" s="146" t="s">
        <v>84</v>
      </c>
      <c r="D11" s="147"/>
      <c r="E11" s="148"/>
      <c r="F11" s="148"/>
      <c r="G11" s="149"/>
      <c r="H11" s="150"/>
      <c r="I11" s="150"/>
      <c r="O11" s="151">
        <v>1</v>
      </c>
    </row>
    <row r="12" spans="1:104" ht="22.5" x14ac:dyDescent="0.2">
      <c r="A12" s="152">
        <v>2</v>
      </c>
      <c r="B12" s="153" t="s">
        <v>85</v>
      </c>
      <c r="C12" s="154" t="s">
        <v>86</v>
      </c>
      <c r="D12" s="155" t="s">
        <v>87</v>
      </c>
      <c r="E12" s="156">
        <v>0.17849999999999999</v>
      </c>
      <c r="F12" s="156">
        <v>0</v>
      </c>
      <c r="G12" s="157">
        <f>E12*F12</f>
        <v>0</v>
      </c>
      <c r="O12" s="151">
        <v>2</v>
      </c>
      <c r="AA12" s="127">
        <v>1</v>
      </c>
      <c r="AB12" s="127">
        <v>1</v>
      </c>
      <c r="AC12" s="127">
        <v>1</v>
      </c>
      <c r="AZ12" s="127">
        <v>1</v>
      </c>
      <c r="BA12" s="127">
        <f>IF(AZ12=1,G12,0)</f>
        <v>0</v>
      </c>
      <c r="BB12" s="127">
        <f>IF(AZ12=2,G12,0)</f>
        <v>0</v>
      </c>
      <c r="BC12" s="127">
        <f>IF(AZ12=3,G12,0)</f>
        <v>0</v>
      </c>
      <c r="BD12" s="127">
        <f>IF(AZ12=4,G12,0)</f>
        <v>0</v>
      </c>
      <c r="BE12" s="127">
        <f>IF(AZ12=5,G12,0)</f>
        <v>0</v>
      </c>
      <c r="CA12" s="151">
        <v>1</v>
      </c>
      <c r="CB12" s="151">
        <v>1</v>
      </c>
      <c r="CZ12" s="127">
        <v>6.8000000000000005E-2</v>
      </c>
    </row>
    <row r="13" spans="1:104" x14ac:dyDescent="0.2">
      <c r="A13" s="158"/>
      <c r="B13" s="159"/>
      <c r="C13" s="220" t="s">
        <v>88</v>
      </c>
      <c r="D13" s="221"/>
      <c r="E13" s="221"/>
      <c r="F13" s="221"/>
      <c r="G13" s="222"/>
      <c r="L13" s="160" t="s">
        <v>88</v>
      </c>
      <c r="O13" s="151">
        <v>3</v>
      </c>
    </row>
    <row r="14" spans="1:104" x14ac:dyDescent="0.2">
      <c r="A14" s="158"/>
      <c r="B14" s="161"/>
      <c r="C14" s="223" t="s">
        <v>89</v>
      </c>
      <c r="D14" s="224"/>
      <c r="E14" s="162">
        <v>0.17849999999999999</v>
      </c>
      <c r="F14" s="163"/>
      <c r="G14" s="164"/>
      <c r="M14" s="160" t="s">
        <v>89</v>
      </c>
      <c r="O14" s="151"/>
    </row>
    <row r="15" spans="1:104" x14ac:dyDescent="0.2">
      <c r="A15" s="165"/>
      <c r="B15" s="166" t="s">
        <v>69</v>
      </c>
      <c r="C15" s="167" t="str">
        <f>CONCATENATE(B11," ",C11)</f>
        <v>61 Upravy povrchů vnitřní</v>
      </c>
      <c r="D15" s="168"/>
      <c r="E15" s="169"/>
      <c r="F15" s="170"/>
      <c r="G15" s="171">
        <f>SUM(G11:G14)</f>
        <v>0</v>
      </c>
      <c r="O15" s="151">
        <v>4</v>
      </c>
      <c r="BA15" s="172">
        <f>SUM(BA11:BA14)</f>
        <v>0</v>
      </c>
      <c r="BB15" s="172">
        <f>SUM(BB11:BB14)</f>
        <v>0</v>
      </c>
      <c r="BC15" s="172">
        <f>SUM(BC11:BC14)</f>
        <v>0</v>
      </c>
      <c r="BD15" s="172">
        <f>SUM(BD11:BD14)</f>
        <v>0</v>
      </c>
      <c r="BE15" s="172">
        <f>SUM(BE11:BE14)</f>
        <v>0</v>
      </c>
    </row>
    <row r="16" spans="1:104" x14ac:dyDescent="0.2">
      <c r="A16" s="144" t="s">
        <v>67</v>
      </c>
      <c r="B16" s="145" t="s">
        <v>90</v>
      </c>
      <c r="C16" s="146" t="s">
        <v>91</v>
      </c>
      <c r="D16" s="147"/>
      <c r="E16" s="148"/>
      <c r="F16" s="148"/>
      <c r="G16" s="149"/>
      <c r="H16" s="150"/>
      <c r="I16" s="150"/>
      <c r="O16" s="151">
        <v>1</v>
      </c>
    </row>
    <row r="17" spans="1:104" x14ac:dyDescent="0.2">
      <c r="A17" s="152">
        <v>3</v>
      </c>
      <c r="B17" s="153" t="s">
        <v>92</v>
      </c>
      <c r="C17" s="154" t="s">
        <v>93</v>
      </c>
      <c r="D17" s="155" t="s">
        <v>94</v>
      </c>
      <c r="E17" s="156">
        <v>1</v>
      </c>
      <c r="F17" s="156">
        <v>0</v>
      </c>
      <c r="G17" s="157">
        <f>E17*F17</f>
        <v>0</v>
      </c>
      <c r="O17" s="151">
        <v>2</v>
      </c>
      <c r="AA17" s="127">
        <v>1</v>
      </c>
      <c r="AB17" s="127">
        <v>1</v>
      </c>
      <c r="AC17" s="127">
        <v>1</v>
      </c>
      <c r="AZ17" s="127">
        <v>1</v>
      </c>
      <c r="BA17" s="127">
        <f>IF(AZ17=1,G17,0)</f>
        <v>0</v>
      </c>
      <c r="BB17" s="127">
        <f>IF(AZ17=2,G17,0)</f>
        <v>0</v>
      </c>
      <c r="BC17" s="127">
        <f>IF(AZ17=3,G17,0)</f>
        <v>0</v>
      </c>
      <c r="BD17" s="127">
        <f>IF(AZ17=4,G17,0)</f>
        <v>0</v>
      </c>
      <c r="BE17" s="127">
        <f>IF(AZ17=5,G17,0)</f>
        <v>0</v>
      </c>
      <c r="CA17" s="151">
        <v>1</v>
      </c>
      <c r="CB17" s="151">
        <v>1</v>
      </c>
      <c r="CZ17" s="127">
        <v>0</v>
      </c>
    </row>
    <row r="18" spans="1:104" x14ac:dyDescent="0.2">
      <c r="A18" s="158"/>
      <c r="B18" s="161"/>
      <c r="C18" s="223" t="s">
        <v>68</v>
      </c>
      <c r="D18" s="224"/>
      <c r="E18" s="162">
        <v>1</v>
      </c>
      <c r="F18" s="163"/>
      <c r="G18" s="164"/>
      <c r="M18" s="160">
        <v>1</v>
      </c>
      <c r="O18" s="151"/>
    </row>
    <row r="19" spans="1:104" x14ac:dyDescent="0.2">
      <c r="A19" s="152">
        <v>4</v>
      </c>
      <c r="B19" s="153" t="s">
        <v>95</v>
      </c>
      <c r="C19" s="154" t="s">
        <v>96</v>
      </c>
      <c r="D19" s="155" t="s">
        <v>94</v>
      </c>
      <c r="E19" s="156">
        <v>3</v>
      </c>
      <c r="F19" s="156">
        <v>0</v>
      </c>
      <c r="G19" s="157">
        <f>E19*F19</f>
        <v>0</v>
      </c>
      <c r="O19" s="151">
        <v>2</v>
      </c>
      <c r="AA19" s="127">
        <v>1</v>
      </c>
      <c r="AB19" s="127">
        <v>0</v>
      </c>
      <c r="AC19" s="127">
        <v>0</v>
      </c>
      <c r="AZ19" s="127">
        <v>1</v>
      </c>
      <c r="BA19" s="127">
        <f>IF(AZ19=1,G19,0)</f>
        <v>0</v>
      </c>
      <c r="BB19" s="127">
        <f>IF(AZ19=2,G19,0)</f>
        <v>0</v>
      </c>
      <c r="BC19" s="127">
        <f>IF(AZ19=3,G19,0)</f>
        <v>0</v>
      </c>
      <c r="BD19" s="127">
        <f>IF(AZ19=4,G19,0)</f>
        <v>0</v>
      </c>
      <c r="BE19" s="127">
        <f>IF(AZ19=5,G19,0)</f>
        <v>0</v>
      </c>
      <c r="CA19" s="151">
        <v>1</v>
      </c>
      <c r="CB19" s="151">
        <v>0</v>
      </c>
      <c r="CZ19" s="127">
        <v>0</v>
      </c>
    </row>
    <row r="20" spans="1:104" x14ac:dyDescent="0.2">
      <c r="A20" s="158"/>
      <c r="B20" s="159"/>
      <c r="C20" s="220" t="s">
        <v>97</v>
      </c>
      <c r="D20" s="221"/>
      <c r="E20" s="221"/>
      <c r="F20" s="221"/>
      <c r="G20" s="222"/>
      <c r="L20" s="160" t="s">
        <v>97</v>
      </c>
      <c r="O20" s="151">
        <v>3</v>
      </c>
    </row>
    <row r="21" spans="1:104" x14ac:dyDescent="0.2">
      <c r="A21" s="158"/>
      <c r="B21" s="159"/>
      <c r="C21" s="220" t="s">
        <v>98</v>
      </c>
      <c r="D21" s="221"/>
      <c r="E21" s="221"/>
      <c r="F21" s="221"/>
      <c r="G21" s="222"/>
      <c r="L21" s="160" t="s">
        <v>98</v>
      </c>
      <c r="O21" s="151">
        <v>3</v>
      </c>
    </row>
    <row r="22" spans="1:104" x14ac:dyDescent="0.2">
      <c r="A22" s="158"/>
      <c r="B22" s="161"/>
      <c r="C22" s="223" t="s">
        <v>99</v>
      </c>
      <c r="D22" s="224"/>
      <c r="E22" s="162">
        <v>3</v>
      </c>
      <c r="F22" s="163"/>
      <c r="G22" s="164"/>
      <c r="M22" s="160" t="s">
        <v>99</v>
      </c>
      <c r="O22" s="151"/>
    </row>
    <row r="23" spans="1:104" x14ac:dyDescent="0.2">
      <c r="A23" s="152">
        <v>5</v>
      </c>
      <c r="B23" s="153" t="s">
        <v>100</v>
      </c>
      <c r="C23" s="154" t="s">
        <v>101</v>
      </c>
      <c r="D23" s="155" t="s">
        <v>81</v>
      </c>
      <c r="E23" s="156">
        <v>51</v>
      </c>
      <c r="F23" s="156">
        <v>0</v>
      </c>
      <c r="G23" s="157">
        <f>E23*F23</f>
        <v>0</v>
      </c>
      <c r="O23" s="151">
        <v>2</v>
      </c>
      <c r="AA23" s="127">
        <v>1</v>
      </c>
      <c r="AB23" s="127">
        <v>1</v>
      </c>
      <c r="AC23" s="127">
        <v>1</v>
      </c>
      <c r="AZ23" s="127">
        <v>1</v>
      </c>
      <c r="BA23" s="127">
        <f>IF(AZ23=1,G23,0)</f>
        <v>0</v>
      </c>
      <c r="BB23" s="127">
        <f>IF(AZ23=2,G23,0)</f>
        <v>0</v>
      </c>
      <c r="BC23" s="127">
        <f>IF(AZ23=3,G23,0)</f>
        <v>0</v>
      </c>
      <c r="BD23" s="127">
        <f>IF(AZ23=4,G23,0)</f>
        <v>0</v>
      </c>
      <c r="BE23" s="127">
        <f>IF(AZ23=5,G23,0)</f>
        <v>0</v>
      </c>
      <c r="CA23" s="151">
        <v>1</v>
      </c>
      <c r="CB23" s="151">
        <v>1</v>
      </c>
      <c r="CZ23" s="127">
        <v>4.8999999999999998E-4</v>
      </c>
    </row>
    <row r="24" spans="1:104" x14ac:dyDescent="0.2">
      <c r="A24" s="158"/>
      <c r="B24" s="159"/>
      <c r="C24" s="220" t="s">
        <v>88</v>
      </c>
      <c r="D24" s="221"/>
      <c r="E24" s="221"/>
      <c r="F24" s="221"/>
      <c r="G24" s="222"/>
      <c r="L24" s="160" t="s">
        <v>88</v>
      </c>
      <c r="O24" s="151">
        <v>3</v>
      </c>
    </row>
    <row r="25" spans="1:104" x14ac:dyDescent="0.2">
      <c r="A25" s="158"/>
      <c r="B25" s="161"/>
      <c r="C25" s="223" t="s">
        <v>102</v>
      </c>
      <c r="D25" s="224"/>
      <c r="E25" s="162">
        <v>51</v>
      </c>
      <c r="F25" s="163"/>
      <c r="G25" s="164"/>
      <c r="M25" s="160" t="s">
        <v>102</v>
      </c>
      <c r="O25" s="151"/>
    </row>
    <row r="26" spans="1:104" x14ac:dyDescent="0.2">
      <c r="A26" s="165"/>
      <c r="B26" s="166" t="s">
        <v>69</v>
      </c>
      <c r="C26" s="167" t="str">
        <f>CONCATENATE(B16," ",C16)</f>
        <v>97 Prorážení otvorů</v>
      </c>
      <c r="D26" s="168"/>
      <c r="E26" s="169"/>
      <c r="F26" s="170"/>
      <c r="G26" s="171">
        <f>SUM(G16:G25)</f>
        <v>0</v>
      </c>
      <c r="O26" s="151">
        <v>4</v>
      </c>
      <c r="BA26" s="172">
        <f>SUM(BA16:BA25)</f>
        <v>0</v>
      </c>
      <c r="BB26" s="172">
        <f>SUM(BB16:BB25)</f>
        <v>0</v>
      </c>
      <c r="BC26" s="172">
        <f>SUM(BC16:BC25)</f>
        <v>0</v>
      </c>
      <c r="BD26" s="172">
        <f>SUM(BD16:BD25)</f>
        <v>0</v>
      </c>
      <c r="BE26" s="172">
        <f>SUM(BE16:BE25)</f>
        <v>0</v>
      </c>
    </row>
    <row r="27" spans="1:104" x14ac:dyDescent="0.2">
      <c r="A27" s="144" t="s">
        <v>67</v>
      </c>
      <c r="B27" s="145" t="s">
        <v>103</v>
      </c>
      <c r="C27" s="146" t="s">
        <v>104</v>
      </c>
      <c r="D27" s="147"/>
      <c r="E27" s="148"/>
      <c r="F27" s="148"/>
      <c r="G27" s="149"/>
      <c r="H27" s="150"/>
      <c r="I27" s="150"/>
      <c r="O27" s="151">
        <v>1</v>
      </c>
    </row>
    <row r="28" spans="1:104" x14ac:dyDescent="0.2">
      <c r="A28" s="152">
        <v>6</v>
      </c>
      <c r="B28" s="153" t="s">
        <v>105</v>
      </c>
      <c r="C28" s="154" t="s">
        <v>106</v>
      </c>
      <c r="D28" s="155" t="s">
        <v>107</v>
      </c>
      <c r="E28" s="156">
        <v>3.7128000000000001E-2</v>
      </c>
      <c r="F28" s="156">
        <v>0</v>
      </c>
      <c r="G28" s="157">
        <f>E28*F28</f>
        <v>0</v>
      </c>
      <c r="O28" s="151">
        <v>2</v>
      </c>
      <c r="AA28" s="127">
        <v>7</v>
      </c>
      <c r="AB28" s="127">
        <v>1</v>
      </c>
      <c r="AC28" s="127">
        <v>2</v>
      </c>
      <c r="AZ28" s="127">
        <v>1</v>
      </c>
      <c r="BA28" s="127">
        <f>IF(AZ28=1,G28,0)</f>
        <v>0</v>
      </c>
      <c r="BB28" s="127">
        <f>IF(AZ28=2,G28,0)</f>
        <v>0</v>
      </c>
      <c r="BC28" s="127">
        <f>IF(AZ28=3,G28,0)</f>
        <v>0</v>
      </c>
      <c r="BD28" s="127">
        <f>IF(AZ28=4,G28,0)</f>
        <v>0</v>
      </c>
      <c r="BE28" s="127">
        <f>IF(AZ28=5,G28,0)</f>
        <v>0</v>
      </c>
      <c r="CA28" s="151">
        <v>7</v>
      </c>
      <c r="CB28" s="151">
        <v>1</v>
      </c>
      <c r="CZ28" s="127">
        <v>0</v>
      </c>
    </row>
    <row r="29" spans="1:104" x14ac:dyDescent="0.2">
      <c r="A29" s="165"/>
      <c r="B29" s="166" t="s">
        <v>69</v>
      </c>
      <c r="C29" s="167" t="str">
        <f>CONCATENATE(B27," ",C27)</f>
        <v>99 Staveništní přesun hmot</v>
      </c>
      <c r="D29" s="168"/>
      <c r="E29" s="169"/>
      <c r="F29" s="170"/>
      <c r="G29" s="171">
        <f>SUM(G27:G28)</f>
        <v>0</v>
      </c>
      <c r="O29" s="151">
        <v>4</v>
      </c>
      <c r="BA29" s="172">
        <f>SUM(BA27:BA28)</f>
        <v>0</v>
      </c>
      <c r="BB29" s="172">
        <f>SUM(BB27:BB28)</f>
        <v>0</v>
      </c>
      <c r="BC29" s="172">
        <f>SUM(BC27:BC28)</f>
        <v>0</v>
      </c>
      <c r="BD29" s="172">
        <f>SUM(BD27:BD28)</f>
        <v>0</v>
      </c>
      <c r="BE29" s="172">
        <f>SUM(BE27:BE28)</f>
        <v>0</v>
      </c>
    </row>
    <row r="30" spans="1:104" x14ac:dyDescent="0.2">
      <c r="A30" s="144" t="s">
        <v>67</v>
      </c>
      <c r="B30" s="145" t="s">
        <v>108</v>
      </c>
      <c r="C30" s="146" t="s">
        <v>109</v>
      </c>
      <c r="D30" s="147"/>
      <c r="E30" s="148"/>
      <c r="F30" s="148"/>
      <c r="G30" s="149"/>
      <c r="H30" s="150"/>
      <c r="I30" s="150"/>
      <c r="O30" s="151">
        <v>1</v>
      </c>
    </row>
    <row r="31" spans="1:104" ht="22.5" x14ac:dyDescent="0.2">
      <c r="A31" s="152">
        <v>7</v>
      </c>
      <c r="B31" s="153" t="s">
        <v>110</v>
      </c>
      <c r="C31" s="154" t="s">
        <v>111</v>
      </c>
      <c r="D31" s="155" t="s">
        <v>81</v>
      </c>
      <c r="E31" s="156">
        <v>29.82</v>
      </c>
      <c r="F31" s="156">
        <v>0</v>
      </c>
      <c r="G31" s="157">
        <f>E31*F31</f>
        <v>0</v>
      </c>
      <c r="O31" s="151">
        <v>2</v>
      </c>
      <c r="AA31" s="127">
        <v>1</v>
      </c>
      <c r="AB31" s="127">
        <v>7</v>
      </c>
      <c r="AC31" s="127">
        <v>7</v>
      </c>
      <c r="AZ31" s="127">
        <v>2</v>
      </c>
      <c r="BA31" s="127">
        <f>IF(AZ31=1,G31,0)</f>
        <v>0</v>
      </c>
      <c r="BB31" s="127">
        <f>IF(AZ31=2,G31,0)</f>
        <v>0</v>
      </c>
      <c r="BC31" s="127">
        <f>IF(AZ31=3,G31,0)</f>
        <v>0</v>
      </c>
      <c r="BD31" s="127">
        <f>IF(AZ31=4,G31,0)</f>
        <v>0</v>
      </c>
      <c r="BE31" s="127">
        <f>IF(AZ31=5,G31,0)</f>
        <v>0</v>
      </c>
      <c r="CA31" s="151">
        <v>1</v>
      </c>
      <c r="CB31" s="151">
        <v>7</v>
      </c>
      <c r="CZ31" s="127">
        <v>1.0000000000000001E-5</v>
      </c>
    </row>
    <row r="32" spans="1:104" x14ac:dyDescent="0.2">
      <c r="A32" s="158"/>
      <c r="B32" s="159"/>
      <c r="C32" s="220" t="s">
        <v>112</v>
      </c>
      <c r="D32" s="221"/>
      <c r="E32" s="221"/>
      <c r="F32" s="221"/>
      <c r="G32" s="222"/>
      <c r="L32" s="160" t="s">
        <v>112</v>
      </c>
      <c r="O32" s="151">
        <v>3</v>
      </c>
    </row>
    <row r="33" spans="1:104" x14ac:dyDescent="0.2">
      <c r="A33" s="158"/>
      <c r="B33" s="161"/>
      <c r="C33" s="223" t="s">
        <v>113</v>
      </c>
      <c r="D33" s="224"/>
      <c r="E33" s="162">
        <v>29.82</v>
      </c>
      <c r="F33" s="163"/>
      <c r="G33" s="164"/>
      <c r="M33" s="160" t="s">
        <v>113</v>
      </c>
      <c r="O33" s="151"/>
    </row>
    <row r="34" spans="1:104" ht="22.5" x14ac:dyDescent="0.2">
      <c r="A34" s="152">
        <v>8</v>
      </c>
      <c r="B34" s="153" t="s">
        <v>114</v>
      </c>
      <c r="C34" s="154" t="s">
        <v>115</v>
      </c>
      <c r="D34" s="155" t="s">
        <v>81</v>
      </c>
      <c r="E34" s="156">
        <v>24.675000000000001</v>
      </c>
      <c r="F34" s="156">
        <v>0</v>
      </c>
      <c r="G34" s="157">
        <f>E34*F34</f>
        <v>0</v>
      </c>
      <c r="O34" s="151">
        <v>2</v>
      </c>
      <c r="AA34" s="127">
        <v>1</v>
      </c>
      <c r="AB34" s="127">
        <v>7</v>
      </c>
      <c r="AC34" s="127">
        <v>7</v>
      </c>
      <c r="AZ34" s="127">
        <v>2</v>
      </c>
      <c r="BA34" s="127">
        <f>IF(AZ34=1,G34,0)</f>
        <v>0</v>
      </c>
      <c r="BB34" s="127">
        <f>IF(AZ34=2,G34,0)</f>
        <v>0</v>
      </c>
      <c r="BC34" s="127">
        <f>IF(AZ34=3,G34,0)</f>
        <v>0</v>
      </c>
      <c r="BD34" s="127">
        <f>IF(AZ34=4,G34,0)</f>
        <v>0</v>
      </c>
      <c r="BE34" s="127">
        <f>IF(AZ34=5,G34,0)</f>
        <v>0</v>
      </c>
      <c r="CA34" s="151">
        <v>1</v>
      </c>
      <c r="CB34" s="151">
        <v>7</v>
      </c>
      <c r="CZ34" s="127">
        <v>1.0000000000000001E-5</v>
      </c>
    </row>
    <row r="35" spans="1:104" x14ac:dyDescent="0.2">
      <c r="A35" s="158"/>
      <c r="B35" s="159"/>
      <c r="C35" s="220" t="s">
        <v>112</v>
      </c>
      <c r="D35" s="221"/>
      <c r="E35" s="221"/>
      <c r="F35" s="221"/>
      <c r="G35" s="222"/>
      <c r="L35" s="160" t="s">
        <v>112</v>
      </c>
      <c r="O35" s="151">
        <v>3</v>
      </c>
    </row>
    <row r="36" spans="1:104" x14ac:dyDescent="0.2">
      <c r="A36" s="158"/>
      <c r="B36" s="161"/>
      <c r="C36" s="223" t="s">
        <v>116</v>
      </c>
      <c r="D36" s="224"/>
      <c r="E36" s="162">
        <v>24.675000000000001</v>
      </c>
      <c r="F36" s="163"/>
      <c r="G36" s="164"/>
      <c r="M36" s="160" t="s">
        <v>116</v>
      </c>
      <c r="O36" s="151"/>
    </row>
    <row r="37" spans="1:104" x14ac:dyDescent="0.2">
      <c r="A37" s="152">
        <v>9</v>
      </c>
      <c r="B37" s="153" t="s">
        <v>117</v>
      </c>
      <c r="C37" s="154" t="s">
        <v>118</v>
      </c>
      <c r="D37" s="155" t="s">
        <v>81</v>
      </c>
      <c r="E37" s="156">
        <v>60</v>
      </c>
      <c r="F37" s="156">
        <v>0</v>
      </c>
      <c r="G37" s="157">
        <f>E37*F37</f>
        <v>0</v>
      </c>
      <c r="O37" s="151">
        <v>2</v>
      </c>
      <c r="AA37" s="127">
        <v>3</v>
      </c>
      <c r="AB37" s="127">
        <v>7</v>
      </c>
      <c r="AC37" s="127" t="s">
        <v>117</v>
      </c>
      <c r="AZ37" s="127">
        <v>2</v>
      </c>
      <c r="BA37" s="127">
        <f>IF(AZ37=1,G37,0)</f>
        <v>0</v>
      </c>
      <c r="BB37" s="127">
        <f>IF(AZ37=2,G37,0)</f>
        <v>0</v>
      </c>
      <c r="BC37" s="127">
        <f>IF(AZ37=3,G37,0)</f>
        <v>0</v>
      </c>
      <c r="BD37" s="127">
        <f>IF(AZ37=4,G37,0)</f>
        <v>0</v>
      </c>
      <c r="BE37" s="127">
        <f>IF(AZ37=5,G37,0)</f>
        <v>0</v>
      </c>
      <c r="CA37" s="151">
        <v>3</v>
      </c>
      <c r="CB37" s="151">
        <v>7</v>
      </c>
      <c r="CZ37" s="127">
        <v>0</v>
      </c>
    </row>
    <row r="38" spans="1:104" x14ac:dyDescent="0.2">
      <c r="A38" s="158"/>
      <c r="B38" s="161"/>
      <c r="C38" s="223" t="s">
        <v>119</v>
      </c>
      <c r="D38" s="224"/>
      <c r="E38" s="162">
        <v>60</v>
      </c>
      <c r="F38" s="163"/>
      <c r="G38" s="164"/>
      <c r="M38" s="160">
        <v>60</v>
      </c>
      <c r="O38" s="151"/>
    </row>
    <row r="39" spans="1:104" x14ac:dyDescent="0.2">
      <c r="A39" s="152">
        <v>10</v>
      </c>
      <c r="B39" s="153" t="s">
        <v>120</v>
      </c>
      <c r="C39" s="154" t="s">
        <v>121</v>
      </c>
      <c r="D39" s="155" t="s">
        <v>58</v>
      </c>
      <c r="E39" s="156"/>
      <c r="F39" s="156">
        <v>0</v>
      </c>
      <c r="G39" s="157">
        <f>E39*F39</f>
        <v>0</v>
      </c>
      <c r="O39" s="151">
        <v>2</v>
      </c>
      <c r="AA39" s="127">
        <v>7</v>
      </c>
      <c r="AB39" s="127">
        <v>1002</v>
      </c>
      <c r="AC39" s="127">
        <v>5</v>
      </c>
      <c r="AZ39" s="127">
        <v>2</v>
      </c>
      <c r="BA39" s="127">
        <f>IF(AZ39=1,G39,0)</f>
        <v>0</v>
      </c>
      <c r="BB39" s="127">
        <f>IF(AZ39=2,G39,0)</f>
        <v>0</v>
      </c>
      <c r="BC39" s="127">
        <f>IF(AZ39=3,G39,0)</f>
        <v>0</v>
      </c>
      <c r="BD39" s="127">
        <f>IF(AZ39=4,G39,0)</f>
        <v>0</v>
      </c>
      <c r="BE39" s="127">
        <f>IF(AZ39=5,G39,0)</f>
        <v>0</v>
      </c>
      <c r="CA39" s="151">
        <v>7</v>
      </c>
      <c r="CB39" s="151">
        <v>1002</v>
      </c>
      <c r="CZ39" s="127">
        <v>0</v>
      </c>
    </row>
    <row r="40" spans="1:104" x14ac:dyDescent="0.2">
      <c r="A40" s="158"/>
      <c r="B40" s="159"/>
      <c r="C40" s="220"/>
      <c r="D40" s="221"/>
      <c r="E40" s="221"/>
      <c r="F40" s="221"/>
      <c r="G40" s="222"/>
      <c r="L40" s="160"/>
      <c r="O40" s="151">
        <v>3</v>
      </c>
    </row>
    <row r="41" spans="1:104" x14ac:dyDescent="0.2">
      <c r="A41" s="165"/>
      <c r="B41" s="166" t="s">
        <v>69</v>
      </c>
      <c r="C41" s="167" t="str">
        <f>CONCATENATE(B30," ",C30)</f>
        <v>713 Izolace tepelné</v>
      </c>
      <c r="D41" s="168"/>
      <c r="E41" s="169"/>
      <c r="F41" s="170"/>
      <c r="G41" s="171">
        <f>SUM(G30:G40)</f>
        <v>0</v>
      </c>
      <c r="O41" s="151">
        <v>4</v>
      </c>
      <c r="BA41" s="172">
        <f>SUM(BA30:BA40)</f>
        <v>0</v>
      </c>
      <c r="BB41" s="172">
        <f>SUM(BB30:BB40)</f>
        <v>0</v>
      </c>
      <c r="BC41" s="172">
        <f>SUM(BC30:BC40)</f>
        <v>0</v>
      </c>
      <c r="BD41" s="172">
        <f>SUM(BD30:BD40)</f>
        <v>0</v>
      </c>
      <c r="BE41" s="172">
        <f>SUM(BE30:BE40)</f>
        <v>0</v>
      </c>
    </row>
    <row r="42" spans="1:104" x14ac:dyDescent="0.2">
      <c r="A42" s="144" t="s">
        <v>67</v>
      </c>
      <c r="B42" s="145" t="s">
        <v>122</v>
      </c>
      <c r="C42" s="146" t="s">
        <v>123</v>
      </c>
      <c r="D42" s="147"/>
      <c r="E42" s="148"/>
      <c r="F42" s="148"/>
      <c r="G42" s="149"/>
      <c r="H42" s="150"/>
      <c r="I42" s="150"/>
      <c r="O42" s="151">
        <v>1</v>
      </c>
    </row>
    <row r="43" spans="1:104" ht="22.5" x14ac:dyDescent="0.2">
      <c r="A43" s="152">
        <v>11</v>
      </c>
      <c r="B43" s="153" t="s">
        <v>124</v>
      </c>
      <c r="C43" s="154" t="s">
        <v>125</v>
      </c>
      <c r="D43" s="155" t="s">
        <v>81</v>
      </c>
      <c r="E43" s="156">
        <v>1.5</v>
      </c>
      <c r="F43" s="156">
        <v>0</v>
      </c>
      <c r="G43" s="157">
        <f>E43*F43</f>
        <v>0</v>
      </c>
      <c r="O43" s="151">
        <v>2</v>
      </c>
      <c r="AA43" s="127">
        <v>1</v>
      </c>
      <c r="AB43" s="127">
        <v>7</v>
      </c>
      <c r="AC43" s="127">
        <v>7</v>
      </c>
      <c r="AZ43" s="127">
        <v>2</v>
      </c>
      <c r="BA43" s="127">
        <f>IF(AZ43=1,G43,0)</f>
        <v>0</v>
      </c>
      <c r="BB43" s="127">
        <f>IF(AZ43=2,G43,0)</f>
        <v>0</v>
      </c>
      <c r="BC43" s="127">
        <f>IF(AZ43=3,G43,0)</f>
        <v>0</v>
      </c>
      <c r="BD43" s="127">
        <f>IF(AZ43=4,G43,0)</f>
        <v>0</v>
      </c>
      <c r="BE43" s="127">
        <f>IF(AZ43=5,G43,0)</f>
        <v>0</v>
      </c>
      <c r="CA43" s="151">
        <v>1</v>
      </c>
      <c r="CB43" s="151">
        <v>7</v>
      </c>
      <c r="CZ43" s="127">
        <v>1.0000000000000001E-5</v>
      </c>
    </row>
    <row r="44" spans="1:104" x14ac:dyDescent="0.2">
      <c r="A44" s="158"/>
      <c r="B44" s="159"/>
      <c r="C44" s="220" t="s">
        <v>112</v>
      </c>
      <c r="D44" s="221"/>
      <c r="E44" s="221"/>
      <c r="F44" s="221"/>
      <c r="G44" s="222"/>
      <c r="L44" s="160" t="s">
        <v>112</v>
      </c>
      <c r="O44" s="151">
        <v>3</v>
      </c>
    </row>
    <row r="45" spans="1:104" x14ac:dyDescent="0.2">
      <c r="A45" s="158"/>
      <c r="B45" s="161"/>
      <c r="C45" s="223" t="s">
        <v>126</v>
      </c>
      <c r="D45" s="224"/>
      <c r="E45" s="162">
        <v>1.5</v>
      </c>
      <c r="F45" s="163"/>
      <c r="G45" s="164"/>
      <c r="M45" s="160" t="s">
        <v>126</v>
      </c>
      <c r="O45" s="151"/>
    </row>
    <row r="46" spans="1:104" x14ac:dyDescent="0.2">
      <c r="A46" s="165"/>
      <c r="B46" s="166" t="s">
        <v>69</v>
      </c>
      <c r="C46" s="167" t="str">
        <f>CONCATENATE(B42," ",C42)</f>
        <v>722 Vnitřní vodovod</v>
      </c>
      <c r="D46" s="168"/>
      <c r="E46" s="169"/>
      <c r="F46" s="170"/>
      <c r="G46" s="171">
        <f>SUM(G42:G45)</f>
        <v>0</v>
      </c>
      <c r="O46" s="151">
        <v>4</v>
      </c>
      <c r="BA46" s="172">
        <f>SUM(BA42:BA45)</f>
        <v>0</v>
      </c>
      <c r="BB46" s="172">
        <f>SUM(BB42:BB45)</f>
        <v>0</v>
      </c>
      <c r="BC46" s="172">
        <f>SUM(BC42:BC45)</f>
        <v>0</v>
      </c>
      <c r="BD46" s="172">
        <f>SUM(BD42:BD45)</f>
        <v>0</v>
      </c>
      <c r="BE46" s="172">
        <f>SUM(BE42:BE45)</f>
        <v>0</v>
      </c>
    </row>
    <row r="47" spans="1:104" x14ac:dyDescent="0.2">
      <c r="A47" s="144" t="s">
        <v>67</v>
      </c>
      <c r="B47" s="145" t="s">
        <v>127</v>
      </c>
      <c r="C47" s="146" t="s">
        <v>128</v>
      </c>
      <c r="D47" s="147"/>
      <c r="E47" s="148"/>
      <c r="F47" s="148"/>
      <c r="G47" s="149"/>
      <c r="H47" s="150"/>
      <c r="I47" s="150"/>
      <c r="O47" s="151">
        <v>1</v>
      </c>
    </row>
    <row r="48" spans="1:104" x14ac:dyDescent="0.2">
      <c r="A48" s="152">
        <v>12</v>
      </c>
      <c r="B48" s="153" t="s">
        <v>129</v>
      </c>
      <c r="C48" s="154" t="s">
        <v>130</v>
      </c>
      <c r="D48" s="155" t="s">
        <v>81</v>
      </c>
      <c r="E48" s="156">
        <v>28.4</v>
      </c>
      <c r="F48" s="156">
        <v>0</v>
      </c>
      <c r="G48" s="157">
        <f>E48*F48</f>
        <v>0</v>
      </c>
      <c r="O48" s="151">
        <v>2</v>
      </c>
      <c r="AA48" s="127">
        <v>1</v>
      </c>
      <c r="AB48" s="127">
        <v>9</v>
      </c>
      <c r="AC48" s="127">
        <v>9</v>
      </c>
      <c r="AZ48" s="127">
        <v>4</v>
      </c>
      <c r="BA48" s="127">
        <f>IF(AZ48=1,G48,0)</f>
        <v>0</v>
      </c>
      <c r="BB48" s="127">
        <f>IF(AZ48=2,G48,0)</f>
        <v>0</v>
      </c>
      <c r="BC48" s="127">
        <f>IF(AZ48=3,G48,0)</f>
        <v>0</v>
      </c>
      <c r="BD48" s="127">
        <f>IF(AZ48=4,G48,0)</f>
        <v>0</v>
      </c>
      <c r="BE48" s="127">
        <f>IF(AZ48=5,G48,0)</f>
        <v>0</v>
      </c>
      <c r="CA48" s="151">
        <v>1</v>
      </c>
      <c r="CB48" s="151">
        <v>9</v>
      </c>
      <c r="CZ48" s="127">
        <v>0</v>
      </c>
    </row>
    <row r="49" spans="1:104" x14ac:dyDescent="0.2">
      <c r="A49" s="158"/>
      <c r="B49" s="161"/>
      <c r="C49" s="223" t="s">
        <v>131</v>
      </c>
      <c r="D49" s="224"/>
      <c r="E49" s="162">
        <v>28.4</v>
      </c>
      <c r="F49" s="163"/>
      <c r="G49" s="164"/>
      <c r="M49" s="160" t="s">
        <v>131</v>
      </c>
      <c r="O49" s="151"/>
    </row>
    <row r="50" spans="1:104" x14ac:dyDescent="0.2">
      <c r="A50" s="152">
        <v>13</v>
      </c>
      <c r="B50" s="153" t="s">
        <v>132</v>
      </c>
      <c r="C50" s="154" t="s">
        <v>133</v>
      </c>
      <c r="D50" s="155" t="s">
        <v>81</v>
      </c>
      <c r="E50" s="156">
        <v>23.5</v>
      </c>
      <c r="F50" s="156">
        <v>0</v>
      </c>
      <c r="G50" s="157">
        <f>E50*F50</f>
        <v>0</v>
      </c>
      <c r="O50" s="151">
        <v>2</v>
      </c>
      <c r="AA50" s="127">
        <v>1</v>
      </c>
      <c r="AB50" s="127">
        <v>0</v>
      </c>
      <c r="AC50" s="127">
        <v>0</v>
      </c>
      <c r="AZ50" s="127">
        <v>4</v>
      </c>
      <c r="BA50" s="127">
        <f>IF(AZ50=1,G50,0)</f>
        <v>0</v>
      </c>
      <c r="BB50" s="127">
        <f>IF(AZ50=2,G50,0)</f>
        <v>0</v>
      </c>
      <c r="BC50" s="127">
        <f>IF(AZ50=3,G50,0)</f>
        <v>0</v>
      </c>
      <c r="BD50" s="127">
        <f>IF(AZ50=4,G50,0)</f>
        <v>0</v>
      </c>
      <c r="BE50" s="127">
        <f>IF(AZ50=5,G50,0)</f>
        <v>0</v>
      </c>
      <c r="CA50" s="151">
        <v>1</v>
      </c>
      <c r="CB50" s="151">
        <v>0</v>
      </c>
      <c r="CZ50" s="127">
        <v>0</v>
      </c>
    </row>
    <row r="51" spans="1:104" x14ac:dyDescent="0.2">
      <c r="A51" s="158"/>
      <c r="B51" s="161"/>
      <c r="C51" s="223" t="s">
        <v>134</v>
      </c>
      <c r="D51" s="224"/>
      <c r="E51" s="162">
        <v>23.5</v>
      </c>
      <c r="F51" s="163"/>
      <c r="G51" s="164"/>
      <c r="M51" s="160" t="s">
        <v>134</v>
      </c>
      <c r="O51" s="151"/>
    </row>
    <row r="52" spans="1:104" x14ac:dyDescent="0.2">
      <c r="A52" s="152">
        <v>14</v>
      </c>
      <c r="B52" s="153" t="s">
        <v>135</v>
      </c>
      <c r="C52" s="154" t="s">
        <v>136</v>
      </c>
      <c r="D52" s="155" t="s">
        <v>94</v>
      </c>
      <c r="E52" s="156">
        <v>4</v>
      </c>
      <c r="F52" s="156">
        <v>0</v>
      </c>
      <c r="G52" s="157">
        <f>E52*F52</f>
        <v>0</v>
      </c>
      <c r="O52" s="151">
        <v>2</v>
      </c>
      <c r="AA52" s="127">
        <v>1</v>
      </c>
      <c r="AB52" s="127">
        <v>9</v>
      </c>
      <c r="AC52" s="127">
        <v>9</v>
      </c>
      <c r="AZ52" s="127">
        <v>4</v>
      </c>
      <c r="BA52" s="127">
        <f>IF(AZ52=1,G52,0)</f>
        <v>0</v>
      </c>
      <c r="BB52" s="127">
        <f>IF(AZ52=2,G52,0)</f>
        <v>0</v>
      </c>
      <c r="BC52" s="127">
        <f>IF(AZ52=3,G52,0)</f>
        <v>0</v>
      </c>
      <c r="BD52" s="127">
        <f>IF(AZ52=4,G52,0)</f>
        <v>0</v>
      </c>
      <c r="BE52" s="127">
        <f>IF(AZ52=5,G52,0)</f>
        <v>0</v>
      </c>
      <c r="CA52" s="151">
        <v>1</v>
      </c>
      <c r="CB52" s="151">
        <v>9</v>
      </c>
      <c r="CZ52" s="127">
        <v>0</v>
      </c>
    </row>
    <row r="53" spans="1:104" x14ac:dyDescent="0.2">
      <c r="A53" s="158"/>
      <c r="B53" s="161"/>
      <c r="C53" s="223" t="s">
        <v>137</v>
      </c>
      <c r="D53" s="224"/>
      <c r="E53" s="162">
        <v>4</v>
      </c>
      <c r="F53" s="163"/>
      <c r="G53" s="164"/>
      <c r="M53" s="160">
        <v>4</v>
      </c>
      <c r="O53" s="151"/>
    </row>
    <row r="54" spans="1:104" x14ac:dyDescent="0.2">
      <c r="A54" s="152">
        <v>15</v>
      </c>
      <c r="B54" s="153" t="s">
        <v>138</v>
      </c>
      <c r="C54" s="154" t="s">
        <v>139</v>
      </c>
      <c r="D54" s="155" t="s">
        <v>94</v>
      </c>
      <c r="E54" s="156">
        <v>1</v>
      </c>
      <c r="F54" s="156">
        <v>0</v>
      </c>
      <c r="G54" s="157">
        <f>E54*F54</f>
        <v>0</v>
      </c>
      <c r="O54" s="151">
        <v>2</v>
      </c>
      <c r="AA54" s="127">
        <v>1</v>
      </c>
      <c r="AB54" s="127">
        <v>9</v>
      </c>
      <c r="AC54" s="127">
        <v>9</v>
      </c>
      <c r="AZ54" s="127">
        <v>4</v>
      </c>
      <c r="BA54" s="127">
        <f>IF(AZ54=1,G54,0)</f>
        <v>0</v>
      </c>
      <c r="BB54" s="127">
        <f>IF(AZ54=2,G54,0)</f>
        <v>0</v>
      </c>
      <c r="BC54" s="127">
        <f>IF(AZ54=3,G54,0)</f>
        <v>0</v>
      </c>
      <c r="BD54" s="127">
        <f>IF(AZ54=4,G54,0)</f>
        <v>0</v>
      </c>
      <c r="BE54" s="127">
        <f>IF(AZ54=5,G54,0)</f>
        <v>0</v>
      </c>
      <c r="CA54" s="151">
        <v>1</v>
      </c>
      <c r="CB54" s="151">
        <v>9</v>
      </c>
      <c r="CZ54" s="127">
        <v>0</v>
      </c>
    </row>
    <row r="55" spans="1:104" x14ac:dyDescent="0.2">
      <c r="A55" s="158"/>
      <c r="B55" s="161"/>
      <c r="C55" s="223" t="s">
        <v>68</v>
      </c>
      <c r="D55" s="224"/>
      <c r="E55" s="162">
        <v>1</v>
      </c>
      <c r="F55" s="163"/>
      <c r="G55" s="164"/>
      <c r="M55" s="160">
        <v>1</v>
      </c>
      <c r="O55" s="151"/>
    </row>
    <row r="56" spans="1:104" x14ac:dyDescent="0.2">
      <c r="A56" s="152">
        <v>16</v>
      </c>
      <c r="B56" s="153" t="s">
        <v>140</v>
      </c>
      <c r="C56" s="154" t="s">
        <v>141</v>
      </c>
      <c r="D56" s="155" t="s">
        <v>94</v>
      </c>
      <c r="E56" s="156">
        <v>1</v>
      </c>
      <c r="F56" s="156">
        <v>0</v>
      </c>
      <c r="G56" s="157">
        <f>E56*F56</f>
        <v>0</v>
      </c>
      <c r="O56" s="151">
        <v>2</v>
      </c>
      <c r="AA56" s="127">
        <v>1</v>
      </c>
      <c r="AB56" s="127">
        <v>9</v>
      </c>
      <c r="AC56" s="127">
        <v>9</v>
      </c>
      <c r="AZ56" s="127">
        <v>4</v>
      </c>
      <c r="BA56" s="127">
        <f>IF(AZ56=1,G56,0)</f>
        <v>0</v>
      </c>
      <c r="BB56" s="127">
        <f>IF(AZ56=2,G56,0)</f>
        <v>0</v>
      </c>
      <c r="BC56" s="127">
        <f>IF(AZ56=3,G56,0)</f>
        <v>0</v>
      </c>
      <c r="BD56" s="127">
        <f>IF(AZ56=4,G56,0)</f>
        <v>0</v>
      </c>
      <c r="BE56" s="127">
        <f>IF(AZ56=5,G56,0)</f>
        <v>0</v>
      </c>
      <c r="CA56" s="151">
        <v>1</v>
      </c>
      <c r="CB56" s="151">
        <v>9</v>
      </c>
      <c r="CZ56" s="127">
        <v>0.375</v>
      </c>
    </row>
    <row r="57" spans="1:104" x14ac:dyDescent="0.2">
      <c r="A57" s="158"/>
      <c r="B57" s="159"/>
      <c r="C57" s="220" t="s">
        <v>142</v>
      </c>
      <c r="D57" s="221"/>
      <c r="E57" s="221"/>
      <c r="F57" s="221"/>
      <c r="G57" s="222"/>
      <c r="L57" s="160" t="s">
        <v>142</v>
      </c>
      <c r="O57" s="151">
        <v>3</v>
      </c>
    </row>
    <row r="58" spans="1:104" x14ac:dyDescent="0.2">
      <c r="A58" s="158"/>
      <c r="B58" s="161"/>
      <c r="C58" s="223" t="s">
        <v>68</v>
      </c>
      <c r="D58" s="224"/>
      <c r="E58" s="162">
        <v>1</v>
      </c>
      <c r="F58" s="163"/>
      <c r="G58" s="164"/>
      <c r="M58" s="160">
        <v>1</v>
      </c>
      <c r="O58" s="151"/>
    </row>
    <row r="59" spans="1:104" x14ac:dyDescent="0.2">
      <c r="A59" s="152">
        <v>17</v>
      </c>
      <c r="B59" s="153" t="s">
        <v>143</v>
      </c>
      <c r="C59" s="154" t="s">
        <v>144</v>
      </c>
      <c r="D59" s="155" t="s">
        <v>145</v>
      </c>
      <c r="E59" s="156">
        <v>1</v>
      </c>
      <c r="F59" s="156">
        <v>0</v>
      </c>
      <c r="G59" s="157">
        <f>E59*F59</f>
        <v>0</v>
      </c>
      <c r="O59" s="151">
        <v>2</v>
      </c>
      <c r="AA59" s="127">
        <v>1</v>
      </c>
      <c r="AB59" s="127">
        <v>9</v>
      </c>
      <c r="AC59" s="127">
        <v>9</v>
      </c>
      <c r="AZ59" s="127">
        <v>4</v>
      </c>
      <c r="BA59" s="127">
        <f>IF(AZ59=1,G59,0)</f>
        <v>0</v>
      </c>
      <c r="BB59" s="127">
        <f>IF(AZ59=2,G59,0)</f>
        <v>0</v>
      </c>
      <c r="BC59" s="127">
        <f>IF(AZ59=3,G59,0)</f>
        <v>0</v>
      </c>
      <c r="BD59" s="127">
        <f>IF(AZ59=4,G59,0)</f>
        <v>0</v>
      </c>
      <c r="BE59" s="127">
        <f>IF(AZ59=5,G59,0)</f>
        <v>0</v>
      </c>
      <c r="CA59" s="151">
        <v>1</v>
      </c>
      <c r="CB59" s="151">
        <v>9</v>
      </c>
      <c r="CZ59" s="127">
        <v>1.2E-2</v>
      </c>
    </row>
    <row r="60" spans="1:104" x14ac:dyDescent="0.2">
      <c r="A60" s="158"/>
      <c r="B60" s="159"/>
      <c r="C60" s="220" t="s">
        <v>146</v>
      </c>
      <c r="D60" s="221"/>
      <c r="E60" s="221"/>
      <c r="F60" s="221"/>
      <c r="G60" s="222"/>
      <c r="L60" s="160" t="s">
        <v>146</v>
      </c>
      <c r="O60" s="151">
        <v>3</v>
      </c>
    </row>
    <row r="61" spans="1:104" x14ac:dyDescent="0.2">
      <c r="A61" s="158"/>
      <c r="B61" s="159"/>
      <c r="C61" s="220" t="s">
        <v>147</v>
      </c>
      <c r="D61" s="221"/>
      <c r="E61" s="221"/>
      <c r="F61" s="221"/>
      <c r="G61" s="222"/>
      <c r="L61" s="160" t="s">
        <v>147</v>
      </c>
      <c r="O61" s="151">
        <v>3</v>
      </c>
    </row>
    <row r="62" spans="1:104" x14ac:dyDescent="0.2">
      <c r="A62" s="158"/>
      <c r="B62" s="161"/>
      <c r="C62" s="223" t="s">
        <v>68</v>
      </c>
      <c r="D62" s="224"/>
      <c r="E62" s="162">
        <v>1</v>
      </c>
      <c r="F62" s="163"/>
      <c r="G62" s="164"/>
      <c r="M62" s="160">
        <v>1</v>
      </c>
      <c r="O62" s="151"/>
    </row>
    <row r="63" spans="1:104" x14ac:dyDescent="0.2">
      <c r="A63" s="152">
        <v>18</v>
      </c>
      <c r="B63" s="153" t="s">
        <v>148</v>
      </c>
      <c r="C63" s="154" t="s">
        <v>149</v>
      </c>
      <c r="D63" s="155" t="s">
        <v>94</v>
      </c>
      <c r="E63" s="156">
        <v>3</v>
      </c>
      <c r="F63" s="156">
        <v>0</v>
      </c>
      <c r="G63" s="157">
        <f>E63*F63</f>
        <v>0</v>
      </c>
      <c r="O63" s="151">
        <v>2</v>
      </c>
      <c r="AA63" s="127">
        <v>1</v>
      </c>
      <c r="AB63" s="127">
        <v>9</v>
      </c>
      <c r="AC63" s="127">
        <v>9</v>
      </c>
      <c r="AZ63" s="127">
        <v>4</v>
      </c>
      <c r="BA63" s="127">
        <f>IF(AZ63=1,G63,0)</f>
        <v>0</v>
      </c>
      <c r="BB63" s="127">
        <f>IF(AZ63=2,G63,0)</f>
        <v>0</v>
      </c>
      <c r="BC63" s="127">
        <f>IF(AZ63=3,G63,0)</f>
        <v>0</v>
      </c>
      <c r="BD63" s="127">
        <f>IF(AZ63=4,G63,0)</f>
        <v>0</v>
      </c>
      <c r="BE63" s="127">
        <f>IF(AZ63=5,G63,0)</f>
        <v>0</v>
      </c>
      <c r="CA63" s="151">
        <v>1</v>
      </c>
      <c r="CB63" s="151">
        <v>9</v>
      </c>
      <c r="CZ63" s="127">
        <v>0</v>
      </c>
    </row>
    <row r="64" spans="1:104" x14ac:dyDescent="0.2">
      <c r="A64" s="158"/>
      <c r="B64" s="159"/>
      <c r="C64" s="220" t="s">
        <v>150</v>
      </c>
      <c r="D64" s="221"/>
      <c r="E64" s="221"/>
      <c r="F64" s="221"/>
      <c r="G64" s="222"/>
      <c r="L64" s="160" t="s">
        <v>150</v>
      </c>
      <c r="O64" s="151">
        <v>3</v>
      </c>
    </row>
    <row r="65" spans="1:104" x14ac:dyDescent="0.2">
      <c r="A65" s="158"/>
      <c r="B65" s="161"/>
      <c r="C65" s="223" t="s">
        <v>151</v>
      </c>
      <c r="D65" s="224"/>
      <c r="E65" s="162">
        <v>3</v>
      </c>
      <c r="F65" s="163"/>
      <c r="G65" s="164"/>
      <c r="M65" s="160">
        <v>3</v>
      </c>
      <c r="O65" s="151"/>
    </row>
    <row r="66" spans="1:104" ht="22.5" x14ac:dyDescent="0.2">
      <c r="A66" s="152">
        <v>19</v>
      </c>
      <c r="B66" s="153" t="s">
        <v>152</v>
      </c>
      <c r="C66" s="154" t="s">
        <v>153</v>
      </c>
      <c r="D66" s="155" t="s">
        <v>94</v>
      </c>
      <c r="E66" s="156">
        <v>8</v>
      </c>
      <c r="F66" s="156">
        <v>0</v>
      </c>
      <c r="G66" s="157">
        <f>E66*F66</f>
        <v>0</v>
      </c>
      <c r="O66" s="151">
        <v>2</v>
      </c>
      <c r="AA66" s="127">
        <v>1</v>
      </c>
      <c r="AB66" s="127">
        <v>9</v>
      </c>
      <c r="AC66" s="127">
        <v>9</v>
      </c>
      <c r="AZ66" s="127">
        <v>4</v>
      </c>
      <c r="BA66" s="127">
        <f>IF(AZ66=1,G66,0)</f>
        <v>0</v>
      </c>
      <c r="BB66" s="127">
        <f>IF(AZ66=2,G66,0)</f>
        <v>0</v>
      </c>
      <c r="BC66" s="127">
        <f>IF(AZ66=3,G66,0)</f>
        <v>0</v>
      </c>
      <c r="BD66" s="127">
        <f>IF(AZ66=4,G66,0)</f>
        <v>0</v>
      </c>
      <c r="BE66" s="127">
        <f>IF(AZ66=5,G66,0)</f>
        <v>0</v>
      </c>
      <c r="CA66" s="151">
        <v>1</v>
      </c>
      <c r="CB66" s="151">
        <v>9</v>
      </c>
      <c r="CZ66" s="127">
        <v>0</v>
      </c>
    </row>
    <row r="67" spans="1:104" x14ac:dyDescent="0.2">
      <c r="A67" s="158"/>
      <c r="B67" s="159"/>
      <c r="C67" s="220" t="s">
        <v>154</v>
      </c>
      <c r="D67" s="221"/>
      <c r="E67" s="221"/>
      <c r="F67" s="221"/>
      <c r="G67" s="222"/>
      <c r="L67" s="160" t="s">
        <v>154</v>
      </c>
      <c r="O67" s="151">
        <v>3</v>
      </c>
    </row>
    <row r="68" spans="1:104" x14ac:dyDescent="0.2">
      <c r="A68" s="158"/>
      <c r="B68" s="161"/>
      <c r="C68" s="223" t="s">
        <v>155</v>
      </c>
      <c r="D68" s="224"/>
      <c r="E68" s="162">
        <v>8</v>
      </c>
      <c r="F68" s="163"/>
      <c r="G68" s="164"/>
      <c r="M68" s="160">
        <v>8</v>
      </c>
      <c r="O68" s="151"/>
    </row>
    <row r="69" spans="1:104" x14ac:dyDescent="0.2">
      <c r="A69" s="152">
        <v>20</v>
      </c>
      <c r="B69" s="153" t="s">
        <v>156</v>
      </c>
      <c r="C69" s="154" t="s">
        <v>157</v>
      </c>
      <c r="D69" s="155" t="s">
        <v>158</v>
      </c>
      <c r="E69" s="156">
        <v>1</v>
      </c>
      <c r="F69" s="156">
        <v>0</v>
      </c>
      <c r="G69" s="157">
        <f>E69*F69</f>
        <v>0</v>
      </c>
      <c r="O69" s="151">
        <v>2</v>
      </c>
      <c r="AA69" s="127">
        <v>1</v>
      </c>
      <c r="AB69" s="127">
        <v>9</v>
      </c>
      <c r="AC69" s="127">
        <v>9</v>
      </c>
      <c r="AZ69" s="127">
        <v>4</v>
      </c>
      <c r="BA69" s="127">
        <f>IF(AZ69=1,G69,0)</f>
        <v>0</v>
      </c>
      <c r="BB69" s="127">
        <f>IF(AZ69=2,G69,0)</f>
        <v>0</v>
      </c>
      <c r="BC69" s="127">
        <f>IF(AZ69=3,G69,0)</f>
        <v>0</v>
      </c>
      <c r="BD69" s="127">
        <f>IF(AZ69=4,G69,0)</f>
        <v>0</v>
      </c>
      <c r="BE69" s="127">
        <f>IF(AZ69=5,G69,0)</f>
        <v>0</v>
      </c>
      <c r="CA69" s="151">
        <v>1</v>
      </c>
      <c r="CB69" s="151">
        <v>9</v>
      </c>
      <c r="CZ69" s="127">
        <v>0</v>
      </c>
    </row>
    <row r="70" spans="1:104" x14ac:dyDescent="0.2">
      <c r="A70" s="158"/>
      <c r="B70" s="161"/>
      <c r="C70" s="223" t="s">
        <v>68</v>
      </c>
      <c r="D70" s="224"/>
      <c r="E70" s="162">
        <v>1</v>
      </c>
      <c r="F70" s="163"/>
      <c r="G70" s="164"/>
      <c r="M70" s="160">
        <v>1</v>
      </c>
      <c r="O70" s="151"/>
    </row>
    <row r="71" spans="1:104" x14ac:dyDescent="0.2">
      <c r="A71" s="152">
        <v>21</v>
      </c>
      <c r="B71" s="153" t="s">
        <v>159</v>
      </c>
      <c r="C71" s="154" t="s">
        <v>160</v>
      </c>
      <c r="D71" s="155" t="s">
        <v>58</v>
      </c>
      <c r="E71" s="156">
        <v>4.2000000000000003E-2</v>
      </c>
      <c r="F71" s="156">
        <v>0</v>
      </c>
      <c r="G71" s="157">
        <f>E71*F71</f>
        <v>0</v>
      </c>
      <c r="O71" s="151">
        <v>2</v>
      </c>
      <c r="AA71" s="127">
        <v>1</v>
      </c>
      <c r="AB71" s="127">
        <v>5</v>
      </c>
      <c r="AC71" s="127">
        <v>5</v>
      </c>
      <c r="AZ71" s="127">
        <v>4</v>
      </c>
      <c r="BA71" s="127">
        <f>IF(AZ71=1,G71,0)</f>
        <v>0</v>
      </c>
      <c r="BB71" s="127">
        <f>IF(AZ71=2,G71,0)</f>
        <v>0</v>
      </c>
      <c r="BC71" s="127">
        <f>IF(AZ71=3,G71,0)</f>
        <v>0</v>
      </c>
      <c r="BD71" s="127">
        <f>IF(AZ71=4,G71,0)</f>
        <v>0</v>
      </c>
      <c r="BE71" s="127">
        <f>IF(AZ71=5,G71,0)</f>
        <v>0</v>
      </c>
      <c r="CA71" s="151">
        <v>1</v>
      </c>
      <c r="CB71" s="151">
        <v>5</v>
      </c>
      <c r="CZ71" s="127">
        <v>0</v>
      </c>
    </row>
    <row r="72" spans="1:104" x14ac:dyDescent="0.2">
      <c r="A72" s="158"/>
      <c r="B72" s="161"/>
      <c r="C72" s="223" t="s">
        <v>161</v>
      </c>
      <c r="D72" s="224"/>
      <c r="E72" s="162">
        <v>4.2000000000000003E-2</v>
      </c>
      <c r="F72" s="163"/>
      <c r="G72" s="164"/>
      <c r="M72" s="160" t="s">
        <v>161</v>
      </c>
      <c r="O72" s="151"/>
    </row>
    <row r="73" spans="1:104" x14ac:dyDescent="0.2">
      <c r="A73" s="165"/>
      <c r="B73" s="166" t="s">
        <v>69</v>
      </c>
      <c r="C73" s="167" t="str">
        <f>CONCATENATE(B47," ",C47)</f>
        <v>M23 Montáže potrubí</v>
      </c>
      <c r="D73" s="168"/>
      <c r="E73" s="169"/>
      <c r="F73" s="170"/>
      <c r="G73" s="171">
        <f>SUM(G47:G72)</f>
        <v>0</v>
      </c>
      <c r="O73" s="151">
        <v>4</v>
      </c>
      <c r="BA73" s="172">
        <f>SUM(BA47:BA72)</f>
        <v>0</v>
      </c>
      <c r="BB73" s="172">
        <f>SUM(BB47:BB72)</f>
        <v>0</v>
      </c>
      <c r="BC73" s="172">
        <f>SUM(BC47:BC72)</f>
        <v>0</v>
      </c>
      <c r="BD73" s="172">
        <f>SUM(BD47:BD72)</f>
        <v>0</v>
      </c>
      <c r="BE73" s="172">
        <f>SUM(BE47:BE72)</f>
        <v>0</v>
      </c>
    </row>
    <row r="74" spans="1:104" x14ac:dyDescent="0.2">
      <c r="A74" s="144" t="s">
        <v>67</v>
      </c>
      <c r="B74" s="145" t="s">
        <v>162</v>
      </c>
      <c r="C74" s="146" t="s">
        <v>163</v>
      </c>
      <c r="D74" s="147"/>
      <c r="E74" s="148"/>
      <c r="F74" s="148"/>
      <c r="G74" s="149"/>
      <c r="H74" s="150"/>
      <c r="I74" s="150"/>
      <c r="O74" s="151">
        <v>1</v>
      </c>
    </row>
    <row r="75" spans="1:104" x14ac:dyDescent="0.2">
      <c r="A75" s="152">
        <v>22</v>
      </c>
      <c r="B75" s="153" t="s">
        <v>164</v>
      </c>
      <c r="C75" s="154" t="s">
        <v>165</v>
      </c>
      <c r="D75" s="155" t="s">
        <v>107</v>
      </c>
      <c r="E75" s="156">
        <v>0.308</v>
      </c>
      <c r="F75" s="156">
        <v>0</v>
      </c>
      <c r="G75" s="157">
        <f>E75*F75</f>
        <v>0</v>
      </c>
      <c r="O75" s="151">
        <v>2</v>
      </c>
      <c r="AA75" s="127">
        <v>8</v>
      </c>
      <c r="AB75" s="127">
        <v>0</v>
      </c>
      <c r="AC75" s="127">
        <v>3</v>
      </c>
      <c r="AZ75" s="127">
        <v>1</v>
      </c>
      <c r="BA75" s="127">
        <f>IF(AZ75=1,G75,0)</f>
        <v>0</v>
      </c>
      <c r="BB75" s="127">
        <f>IF(AZ75=2,G75,0)</f>
        <v>0</v>
      </c>
      <c r="BC75" s="127">
        <f>IF(AZ75=3,G75,0)</f>
        <v>0</v>
      </c>
      <c r="BD75" s="127">
        <f>IF(AZ75=4,G75,0)</f>
        <v>0</v>
      </c>
      <c r="BE75" s="127">
        <f>IF(AZ75=5,G75,0)</f>
        <v>0</v>
      </c>
      <c r="CA75" s="151">
        <v>8</v>
      </c>
      <c r="CB75" s="151">
        <v>0</v>
      </c>
      <c r="CZ75" s="127">
        <v>0</v>
      </c>
    </row>
    <row r="76" spans="1:104" x14ac:dyDescent="0.2">
      <c r="A76" s="158"/>
      <c r="B76" s="159"/>
      <c r="C76" s="220" t="s">
        <v>88</v>
      </c>
      <c r="D76" s="221"/>
      <c r="E76" s="221"/>
      <c r="F76" s="221"/>
      <c r="G76" s="222"/>
      <c r="L76" s="160" t="s">
        <v>88</v>
      </c>
      <c r="O76" s="151">
        <v>3</v>
      </c>
    </row>
    <row r="77" spans="1:104" x14ac:dyDescent="0.2">
      <c r="A77" s="152">
        <v>23</v>
      </c>
      <c r="B77" s="153" t="s">
        <v>166</v>
      </c>
      <c r="C77" s="154" t="s">
        <v>167</v>
      </c>
      <c r="D77" s="155" t="s">
        <v>107</v>
      </c>
      <c r="E77" s="156">
        <v>0.61599999999999999</v>
      </c>
      <c r="F77" s="156">
        <v>0</v>
      </c>
      <c r="G77" s="157">
        <f>E77*F77</f>
        <v>0</v>
      </c>
      <c r="O77" s="151">
        <v>2</v>
      </c>
      <c r="AA77" s="127">
        <v>8</v>
      </c>
      <c r="AB77" s="127">
        <v>0</v>
      </c>
      <c r="AC77" s="127">
        <v>3</v>
      </c>
      <c r="AZ77" s="127">
        <v>1</v>
      </c>
      <c r="BA77" s="127">
        <f>IF(AZ77=1,G77,0)</f>
        <v>0</v>
      </c>
      <c r="BB77" s="127">
        <f>IF(AZ77=2,G77,0)</f>
        <v>0</v>
      </c>
      <c r="BC77" s="127">
        <f>IF(AZ77=3,G77,0)</f>
        <v>0</v>
      </c>
      <c r="BD77" s="127">
        <f>IF(AZ77=4,G77,0)</f>
        <v>0</v>
      </c>
      <c r="BE77" s="127">
        <f>IF(AZ77=5,G77,0)</f>
        <v>0</v>
      </c>
      <c r="CA77" s="151">
        <v>8</v>
      </c>
      <c r="CB77" s="151">
        <v>0</v>
      </c>
      <c r="CZ77" s="127">
        <v>0</v>
      </c>
    </row>
    <row r="78" spans="1:104" x14ac:dyDescent="0.2">
      <c r="A78" s="158"/>
      <c r="B78" s="159"/>
      <c r="C78" s="220" t="s">
        <v>88</v>
      </c>
      <c r="D78" s="221"/>
      <c r="E78" s="221"/>
      <c r="F78" s="221"/>
      <c r="G78" s="222"/>
      <c r="L78" s="160" t="s">
        <v>88</v>
      </c>
      <c r="O78" s="151">
        <v>3</v>
      </c>
    </row>
    <row r="79" spans="1:104" x14ac:dyDescent="0.2">
      <c r="A79" s="152">
        <v>24</v>
      </c>
      <c r="B79" s="153" t="s">
        <v>168</v>
      </c>
      <c r="C79" s="154" t="s">
        <v>169</v>
      </c>
      <c r="D79" s="155" t="s">
        <v>107</v>
      </c>
      <c r="E79" s="156">
        <v>0.308</v>
      </c>
      <c r="F79" s="156">
        <v>0</v>
      </c>
      <c r="G79" s="157">
        <f>E79*F79</f>
        <v>0</v>
      </c>
      <c r="O79" s="151">
        <v>2</v>
      </c>
      <c r="AA79" s="127">
        <v>8</v>
      </c>
      <c r="AB79" s="127">
        <v>0</v>
      </c>
      <c r="AC79" s="127">
        <v>3</v>
      </c>
      <c r="AZ79" s="127">
        <v>1</v>
      </c>
      <c r="BA79" s="127">
        <f>IF(AZ79=1,G79,0)</f>
        <v>0</v>
      </c>
      <c r="BB79" s="127">
        <f>IF(AZ79=2,G79,0)</f>
        <v>0</v>
      </c>
      <c r="BC79" s="127">
        <f>IF(AZ79=3,G79,0)</f>
        <v>0</v>
      </c>
      <c r="BD79" s="127">
        <f>IF(AZ79=4,G79,0)</f>
        <v>0</v>
      </c>
      <c r="BE79" s="127">
        <f>IF(AZ79=5,G79,0)</f>
        <v>0</v>
      </c>
      <c r="CA79" s="151">
        <v>8</v>
      </c>
      <c r="CB79" s="151">
        <v>0</v>
      </c>
      <c r="CZ79" s="127">
        <v>0</v>
      </c>
    </row>
    <row r="80" spans="1:104" x14ac:dyDescent="0.2">
      <c r="A80" s="158"/>
      <c r="B80" s="159"/>
      <c r="C80" s="220" t="s">
        <v>88</v>
      </c>
      <c r="D80" s="221"/>
      <c r="E80" s="221"/>
      <c r="F80" s="221"/>
      <c r="G80" s="222"/>
      <c r="L80" s="160" t="s">
        <v>88</v>
      </c>
      <c r="O80" s="151">
        <v>3</v>
      </c>
    </row>
    <row r="81" spans="1:104" x14ac:dyDescent="0.2">
      <c r="A81" s="152">
        <v>25</v>
      </c>
      <c r="B81" s="153" t="s">
        <v>170</v>
      </c>
      <c r="C81" s="154" t="s">
        <v>171</v>
      </c>
      <c r="D81" s="155" t="s">
        <v>107</v>
      </c>
      <c r="E81" s="156">
        <v>3.08</v>
      </c>
      <c r="F81" s="156">
        <v>0</v>
      </c>
      <c r="G81" s="157">
        <f>E81*F81</f>
        <v>0</v>
      </c>
      <c r="O81" s="151">
        <v>2</v>
      </c>
      <c r="AA81" s="127">
        <v>8</v>
      </c>
      <c r="AB81" s="127">
        <v>0</v>
      </c>
      <c r="AC81" s="127">
        <v>3</v>
      </c>
      <c r="AZ81" s="127">
        <v>1</v>
      </c>
      <c r="BA81" s="127">
        <f>IF(AZ81=1,G81,0)</f>
        <v>0</v>
      </c>
      <c r="BB81" s="127">
        <f>IF(AZ81=2,G81,0)</f>
        <v>0</v>
      </c>
      <c r="BC81" s="127">
        <f>IF(AZ81=3,G81,0)</f>
        <v>0</v>
      </c>
      <c r="BD81" s="127">
        <f>IF(AZ81=4,G81,0)</f>
        <v>0</v>
      </c>
      <c r="BE81" s="127">
        <f>IF(AZ81=5,G81,0)</f>
        <v>0</v>
      </c>
      <c r="CA81" s="151">
        <v>8</v>
      </c>
      <c r="CB81" s="151">
        <v>0</v>
      </c>
      <c r="CZ81" s="127">
        <v>0</v>
      </c>
    </row>
    <row r="82" spans="1:104" x14ac:dyDescent="0.2">
      <c r="A82" s="158"/>
      <c r="B82" s="159"/>
      <c r="C82" s="220" t="s">
        <v>88</v>
      </c>
      <c r="D82" s="221"/>
      <c r="E82" s="221"/>
      <c r="F82" s="221"/>
      <c r="G82" s="222"/>
      <c r="L82" s="160" t="s">
        <v>88</v>
      </c>
      <c r="O82" s="151">
        <v>3</v>
      </c>
    </row>
    <row r="83" spans="1:104" x14ac:dyDescent="0.2">
      <c r="A83" s="152">
        <v>26</v>
      </c>
      <c r="B83" s="153" t="s">
        <v>172</v>
      </c>
      <c r="C83" s="154" t="s">
        <v>173</v>
      </c>
      <c r="D83" s="155" t="s">
        <v>107</v>
      </c>
      <c r="E83" s="156">
        <v>0.308</v>
      </c>
      <c r="F83" s="156">
        <v>0</v>
      </c>
      <c r="G83" s="157">
        <f>E83*F83</f>
        <v>0</v>
      </c>
      <c r="O83" s="151">
        <v>2</v>
      </c>
      <c r="AA83" s="127">
        <v>8</v>
      </c>
      <c r="AB83" s="127">
        <v>0</v>
      </c>
      <c r="AC83" s="127">
        <v>3</v>
      </c>
      <c r="AZ83" s="127">
        <v>1</v>
      </c>
      <c r="BA83" s="127">
        <f>IF(AZ83=1,G83,0)</f>
        <v>0</v>
      </c>
      <c r="BB83" s="127">
        <f>IF(AZ83=2,G83,0)</f>
        <v>0</v>
      </c>
      <c r="BC83" s="127">
        <f>IF(AZ83=3,G83,0)</f>
        <v>0</v>
      </c>
      <c r="BD83" s="127">
        <f>IF(AZ83=4,G83,0)</f>
        <v>0</v>
      </c>
      <c r="BE83" s="127">
        <f>IF(AZ83=5,G83,0)</f>
        <v>0</v>
      </c>
      <c r="CA83" s="151">
        <v>8</v>
      </c>
      <c r="CB83" s="151">
        <v>0</v>
      </c>
      <c r="CZ83" s="127">
        <v>0</v>
      </c>
    </row>
    <row r="84" spans="1:104" x14ac:dyDescent="0.2">
      <c r="A84" s="158"/>
      <c r="B84" s="159"/>
      <c r="C84" s="220" t="s">
        <v>88</v>
      </c>
      <c r="D84" s="221"/>
      <c r="E84" s="221"/>
      <c r="F84" s="221"/>
      <c r="G84" s="222"/>
      <c r="L84" s="160" t="s">
        <v>88</v>
      </c>
      <c r="O84" s="151">
        <v>3</v>
      </c>
    </row>
    <row r="85" spans="1:104" x14ac:dyDescent="0.2">
      <c r="A85" s="152">
        <v>27</v>
      </c>
      <c r="B85" s="153" t="s">
        <v>174</v>
      </c>
      <c r="C85" s="154" t="s">
        <v>175</v>
      </c>
      <c r="D85" s="155" t="s">
        <v>107</v>
      </c>
      <c r="E85" s="156">
        <v>1.54</v>
      </c>
      <c r="F85" s="156">
        <v>0</v>
      </c>
      <c r="G85" s="157">
        <f>E85*F85</f>
        <v>0</v>
      </c>
      <c r="O85" s="151">
        <v>2</v>
      </c>
      <c r="AA85" s="127">
        <v>8</v>
      </c>
      <c r="AB85" s="127">
        <v>0</v>
      </c>
      <c r="AC85" s="127">
        <v>3</v>
      </c>
      <c r="AZ85" s="127">
        <v>1</v>
      </c>
      <c r="BA85" s="127">
        <f>IF(AZ85=1,G85,0)</f>
        <v>0</v>
      </c>
      <c r="BB85" s="127">
        <f>IF(AZ85=2,G85,0)</f>
        <v>0</v>
      </c>
      <c r="BC85" s="127">
        <f>IF(AZ85=3,G85,0)</f>
        <v>0</v>
      </c>
      <c r="BD85" s="127">
        <f>IF(AZ85=4,G85,0)</f>
        <v>0</v>
      </c>
      <c r="BE85" s="127">
        <f>IF(AZ85=5,G85,0)</f>
        <v>0</v>
      </c>
      <c r="CA85" s="151">
        <v>8</v>
      </c>
      <c r="CB85" s="151">
        <v>0</v>
      </c>
      <c r="CZ85" s="127">
        <v>0</v>
      </c>
    </row>
    <row r="86" spans="1:104" x14ac:dyDescent="0.2">
      <c r="A86" s="158"/>
      <c r="B86" s="159"/>
      <c r="C86" s="220" t="s">
        <v>88</v>
      </c>
      <c r="D86" s="221"/>
      <c r="E86" s="221"/>
      <c r="F86" s="221"/>
      <c r="G86" s="222"/>
      <c r="L86" s="160" t="s">
        <v>88</v>
      </c>
      <c r="O86" s="151">
        <v>3</v>
      </c>
    </row>
    <row r="87" spans="1:104" x14ac:dyDescent="0.2">
      <c r="A87" s="152">
        <v>28</v>
      </c>
      <c r="B87" s="153" t="s">
        <v>176</v>
      </c>
      <c r="C87" s="154" t="s">
        <v>177</v>
      </c>
      <c r="D87" s="155" t="s">
        <v>107</v>
      </c>
      <c r="E87" s="156">
        <v>0.308</v>
      </c>
      <c r="F87" s="156">
        <v>0</v>
      </c>
      <c r="G87" s="157">
        <f>E87*F87</f>
        <v>0</v>
      </c>
      <c r="O87" s="151">
        <v>2</v>
      </c>
      <c r="AA87" s="127">
        <v>8</v>
      </c>
      <c r="AB87" s="127">
        <v>0</v>
      </c>
      <c r="AC87" s="127">
        <v>3</v>
      </c>
      <c r="AZ87" s="127">
        <v>1</v>
      </c>
      <c r="BA87" s="127">
        <f>IF(AZ87=1,G87,0)</f>
        <v>0</v>
      </c>
      <c r="BB87" s="127">
        <f>IF(AZ87=2,G87,0)</f>
        <v>0</v>
      </c>
      <c r="BC87" s="127">
        <f>IF(AZ87=3,G87,0)</f>
        <v>0</v>
      </c>
      <c r="BD87" s="127">
        <f>IF(AZ87=4,G87,0)</f>
        <v>0</v>
      </c>
      <c r="BE87" s="127">
        <f>IF(AZ87=5,G87,0)</f>
        <v>0</v>
      </c>
      <c r="CA87" s="151">
        <v>8</v>
      </c>
      <c r="CB87" s="151">
        <v>0</v>
      </c>
      <c r="CZ87" s="127">
        <v>0</v>
      </c>
    </row>
    <row r="88" spans="1:104" x14ac:dyDescent="0.2">
      <c r="A88" s="158"/>
      <c r="B88" s="159"/>
      <c r="C88" s="220" t="s">
        <v>88</v>
      </c>
      <c r="D88" s="221"/>
      <c r="E88" s="221"/>
      <c r="F88" s="221"/>
      <c r="G88" s="222"/>
      <c r="L88" s="160" t="s">
        <v>88</v>
      </c>
      <c r="O88" s="151">
        <v>3</v>
      </c>
    </row>
    <row r="89" spans="1:104" x14ac:dyDescent="0.2">
      <c r="A89" s="152">
        <v>29</v>
      </c>
      <c r="B89" s="153" t="s">
        <v>178</v>
      </c>
      <c r="C89" s="154" t="s">
        <v>179</v>
      </c>
      <c r="D89" s="155" t="s">
        <v>107</v>
      </c>
      <c r="E89" s="156">
        <v>0.308</v>
      </c>
      <c r="F89" s="156">
        <v>0</v>
      </c>
      <c r="G89" s="157">
        <f>E89*F89</f>
        <v>0</v>
      </c>
      <c r="O89" s="151">
        <v>2</v>
      </c>
      <c r="AA89" s="127">
        <v>8</v>
      </c>
      <c r="AB89" s="127">
        <v>0</v>
      </c>
      <c r="AC89" s="127">
        <v>3</v>
      </c>
      <c r="AZ89" s="127">
        <v>1</v>
      </c>
      <c r="BA89" s="127">
        <f>IF(AZ89=1,G89,0)</f>
        <v>0</v>
      </c>
      <c r="BB89" s="127">
        <f>IF(AZ89=2,G89,0)</f>
        <v>0</v>
      </c>
      <c r="BC89" s="127">
        <f>IF(AZ89=3,G89,0)</f>
        <v>0</v>
      </c>
      <c r="BD89" s="127">
        <f>IF(AZ89=4,G89,0)</f>
        <v>0</v>
      </c>
      <c r="BE89" s="127">
        <f>IF(AZ89=5,G89,0)</f>
        <v>0</v>
      </c>
      <c r="CA89" s="151">
        <v>8</v>
      </c>
      <c r="CB89" s="151">
        <v>0</v>
      </c>
      <c r="CZ89" s="127">
        <v>0</v>
      </c>
    </row>
    <row r="90" spans="1:104" x14ac:dyDescent="0.2">
      <c r="A90" s="158"/>
      <c r="B90" s="159"/>
      <c r="C90" s="220" t="s">
        <v>180</v>
      </c>
      <c r="D90" s="221"/>
      <c r="E90" s="221"/>
      <c r="F90" s="221"/>
      <c r="G90" s="222"/>
      <c r="L90" s="160" t="s">
        <v>180</v>
      </c>
      <c r="O90" s="151">
        <v>3</v>
      </c>
    </row>
    <row r="91" spans="1:104" x14ac:dyDescent="0.2">
      <c r="A91" s="165"/>
      <c r="B91" s="166" t="s">
        <v>69</v>
      </c>
      <c r="C91" s="167" t="str">
        <f>CONCATENATE(B74," ",C74)</f>
        <v>D96 Přesuny suti a vybouraných hmot</v>
      </c>
      <c r="D91" s="168"/>
      <c r="E91" s="169"/>
      <c r="F91" s="170"/>
      <c r="G91" s="171">
        <f>SUM(G74:G90)</f>
        <v>0</v>
      </c>
      <c r="O91" s="151">
        <v>4</v>
      </c>
      <c r="BA91" s="172">
        <f>SUM(BA74:BA90)</f>
        <v>0</v>
      </c>
      <c r="BB91" s="172">
        <f>SUM(BB74:BB90)</f>
        <v>0</v>
      </c>
      <c r="BC91" s="172">
        <f>SUM(BC74:BC90)</f>
        <v>0</v>
      </c>
      <c r="BD91" s="172">
        <f>SUM(BD74:BD90)</f>
        <v>0</v>
      </c>
      <c r="BE91" s="172">
        <f>SUM(BE74:BE90)</f>
        <v>0</v>
      </c>
    </row>
    <row r="92" spans="1:104" x14ac:dyDescent="0.2">
      <c r="E92" s="127"/>
    </row>
    <row r="93" spans="1:104" x14ac:dyDescent="0.2">
      <c r="E93" s="127"/>
    </row>
    <row r="94" spans="1:104" x14ac:dyDescent="0.2">
      <c r="E94" s="127"/>
    </row>
    <row r="95" spans="1:104" x14ac:dyDescent="0.2">
      <c r="E95" s="127"/>
    </row>
    <row r="96" spans="1:104" x14ac:dyDescent="0.2">
      <c r="E96" s="127"/>
    </row>
    <row r="97" spans="5:5" x14ac:dyDescent="0.2">
      <c r="E97" s="127"/>
    </row>
    <row r="98" spans="5:5" x14ac:dyDescent="0.2">
      <c r="E98" s="127"/>
    </row>
    <row r="99" spans="5:5" x14ac:dyDescent="0.2">
      <c r="E99" s="127"/>
    </row>
    <row r="100" spans="5:5" x14ac:dyDescent="0.2">
      <c r="E100" s="127"/>
    </row>
    <row r="101" spans="5:5" x14ac:dyDescent="0.2">
      <c r="E101" s="127"/>
    </row>
    <row r="102" spans="5:5" x14ac:dyDescent="0.2">
      <c r="E102" s="127"/>
    </row>
    <row r="103" spans="5:5" x14ac:dyDescent="0.2">
      <c r="E103" s="127"/>
    </row>
    <row r="104" spans="5:5" x14ac:dyDescent="0.2">
      <c r="E104" s="127"/>
    </row>
    <row r="105" spans="5:5" x14ac:dyDescent="0.2">
      <c r="E105" s="127"/>
    </row>
    <row r="106" spans="5:5" x14ac:dyDescent="0.2">
      <c r="E106" s="127"/>
    </row>
    <row r="107" spans="5:5" x14ac:dyDescent="0.2">
      <c r="E107" s="127"/>
    </row>
    <row r="108" spans="5:5" x14ac:dyDescent="0.2">
      <c r="E108" s="127"/>
    </row>
    <row r="109" spans="5:5" x14ac:dyDescent="0.2">
      <c r="E109" s="127"/>
    </row>
    <row r="110" spans="5:5" x14ac:dyDescent="0.2">
      <c r="E110" s="127"/>
    </row>
    <row r="111" spans="5:5" x14ac:dyDescent="0.2">
      <c r="E111" s="127"/>
    </row>
    <row r="112" spans="5:5" x14ac:dyDescent="0.2">
      <c r="E112" s="127"/>
    </row>
    <row r="113" spans="1:7" x14ac:dyDescent="0.2">
      <c r="E113" s="127"/>
    </row>
    <row r="114" spans="1:7" x14ac:dyDescent="0.2">
      <c r="E114" s="127"/>
    </row>
    <row r="115" spans="1:7" x14ac:dyDescent="0.2">
      <c r="A115" s="173"/>
      <c r="B115" s="173"/>
      <c r="C115" s="173"/>
      <c r="D115" s="173"/>
      <c r="E115" s="173"/>
      <c r="F115" s="173"/>
      <c r="G115" s="173"/>
    </row>
    <row r="116" spans="1:7" x14ac:dyDescent="0.2">
      <c r="A116" s="173"/>
      <c r="B116" s="173"/>
      <c r="C116" s="173"/>
      <c r="D116" s="173"/>
      <c r="E116" s="173"/>
      <c r="F116" s="173"/>
      <c r="G116" s="173"/>
    </row>
    <row r="117" spans="1:7" x14ac:dyDescent="0.2">
      <c r="A117" s="173"/>
      <c r="B117" s="173"/>
      <c r="C117" s="173"/>
      <c r="D117" s="173"/>
      <c r="E117" s="173"/>
      <c r="F117" s="173"/>
      <c r="G117" s="173"/>
    </row>
    <row r="118" spans="1:7" x14ac:dyDescent="0.2">
      <c r="A118" s="173"/>
      <c r="B118" s="173"/>
      <c r="C118" s="173"/>
      <c r="D118" s="173"/>
      <c r="E118" s="173"/>
      <c r="F118" s="173"/>
      <c r="G118" s="173"/>
    </row>
    <row r="119" spans="1:7" x14ac:dyDescent="0.2">
      <c r="E119" s="127"/>
    </row>
    <row r="120" spans="1:7" x14ac:dyDescent="0.2">
      <c r="E120" s="127"/>
    </row>
    <row r="121" spans="1:7" x14ac:dyDescent="0.2">
      <c r="E121" s="127"/>
    </row>
    <row r="122" spans="1:7" x14ac:dyDescent="0.2">
      <c r="E122" s="127"/>
    </row>
    <row r="123" spans="1:7" x14ac:dyDescent="0.2">
      <c r="E123" s="127"/>
    </row>
    <row r="124" spans="1:7" x14ac:dyDescent="0.2">
      <c r="E124" s="127"/>
    </row>
    <row r="125" spans="1:7" x14ac:dyDescent="0.2">
      <c r="E125" s="127"/>
    </row>
    <row r="126" spans="1:7" x14ac:dyDescent="0.2">
      <c r="E126" s="127"/>
    </row>
    <row r="127" spans="1:7" x14ac:dyDescent="0.2">
      <c r="E127" s="127"/>
    </row>
    <row r="128" spans="1:7" x14ac:dyDescent="0.2">
      <c r="E128" s="127"/>
    </row>
    <row r="129" spans="5:5" x14ac:dyDescent="0.2">
      <c r="E129" s="127"/>
    </row>
    <row r="130" spans="5:5" x14ac:dyDescent="0.2">
      <c r="E130" s="127"/>
    </row>
    <row r="131" spans="5:5" x14ac:dyDescent="0.2">
      <c r="E131" s="127"/>
    </row>
    <row r="132" spans="5:5" x14ac:dyDescent="0.2">
      <c r="E132" s="127"/>
    </row>
    <row r="133" spans="5:5" x14ac:dyDescent="0.2">
      <c r="E133" s="127"/>
    </row>
    <row r="134" spans="5:5" x14ac:dyDescent="0.2">
      <c r="E134" s="127"/>
    </row>
    <row r="135" spans="5:5" x14ac:dyDescent="0.2">
      <c r="E135" s="127"/>
    </row>
    <row r="136" spans="5:5" x14ac:dyDescent="0.2">
      <c r="E136" s="127"/>
    </row>
    <row r="137" spans="5:5" x14ac:dyDescent="0.2">
      <c r="E137" s="127"/>
    </row>
    <row r="138" spans="5:5" x14ac:dyDescent="0.2">
      <c r="E138" s="127"/>
    </row>
    <row r="139" spans="5:5" x14ac:dyDescent="0.2">
      <c r="E139" s="127"/>
    </row>
    <row r="140" spans="5:5" x14ac:dyDescent="0.2">
      <c r="E140" s="127"/>
    </row>
    <row r="141" spans="5:5" x14ac:dyDescent="0.2">
      <c r="E141" s="127"/>
    </row>
    <row r="142" spans="5:5" x14ac:dyDescent="0.2">
      <c r="E142" s="127"/>
    </row>
    <row r="143" spans="5:5" x14ac:dyDescent="0.2">
      <c r="E143" s="127"/>
    </row>
    <row r="144" spans="5:5" x14ac:dyDescent="0.2">
      <c r="E144" s="127"/>
    </row>
    <row r="145" spans="1:7" x14ac:dyDescent="0.2">
      <c r="E145" s="127"/>
    </row>
    <row r="146" spans="1:7" x14ac:dyDescent="0.2">
      <c r="E146" s="127"/>
    </row>
    <row r="147" spans="1:7" x14ac:dyDescent="0.2">
      <c r="E147" s="127"/>
    </row>
    <row r="148" spans="1:7" x14ac:dyDescent="0.2">
      <c r="E148" s="127"/>
    </row>
    <row r="149" spans="1:7" x14ac:dyDescent="0.2">
      <c r="E149" s="127"/>
    </row>
    <row r="150" spans="1:7" x14ac:dyDescent="0.2">
      <c r="A150" s="174"/>
      <c r="B150" s="174"/>
    </row>
    <row r="151" spans="1:7" x14ac:dyDescent="0.2">
      <c r="A151" s="173"/>
      <c r="B151" s="173"/>
      <c r="C151" s="176"/>
      <c r="D151" s="176"/>
      <c r="E151" s="177"/>
      <c r="F151" s="176"/>
      <c r="G151" s="178"/>
    </row>
    <row r="152" spans="1:7" x14ac:dyDescent="0.2">
      <c r="A152" s="179"/>
      <c r="B152" s="179"/>
      <c r="C152" s="173"/>
      <c r="D152" s="173"/>
      <c r="E152" s="180"/>
      <c r="F152" s="173"/>
      <c r="G152" s="173"/>
    </row>
    <row r="153" spans="1:7" x14ac:dyDescent="0.2">
      <c r="A153" s="173"/>
      <c r="B153" s="173"/>
      <c r="C153" s="173"/>
      <c r="D153" s="173"/>
      <c r="E153" s="180"/>
      <c r="F153" s="173"/>
      <c r="G153" s="173"/>
    </row>
    <row r="154" spans="1:7" x14ac:dyDescent="0.2">
      <c r="A154" s="173"/>
      <c r="B154" s="173"/>
      <c r="C154" s="173"/>
      <c r="D154" s="173"/>
      <c r="E154" s="180"/>
      <c r="F154" s="173"/>
      <c r="G154" s="173"/>
    </row>
    <row r="155" spans="1:7" x14ac:dyDescent="0.2">
      <c r="A155" s="173"/>
      <c r="B155" s="173"/>
      <c r="C155" s="173"/>
      <c r="D155" s="173"/>
      <c r="E155" s="180"/>
      <c r="F155" s="173"/>
      <c r="G155" s="173"/>
    </row>
    <row r="156" spans="1:7" x14ac:dyDescent="0.2">
      <c r="A156" s="173"/>
      <c r="B156" s="173"/>
      <c r="C156" s="173"/>
      <c r="D156" s="173"/>
      <c r="E156" s="180"/>
      <c r="F156" s="173"/>
      <c r="G156" s="173"/>
    </row>
    <row r="157" spans="1:7" x14ac:dyDescent="0.2">
      <c r="A157" s="173"/>
      <c r="B157" s="173"/>
      <c r="C157" s="173"/>
      <c r="D157" s="173"/>
      <c r="E157" s="180"/>
      <c r="F157" s="173"/>
      <c r="G157" s="173"/>
    </row>
    <row r="158" spans="1:7" x14ac:dyDescent="0.2">
      <c r="A158" s="173"/>
      <c r="B158" s="173"/>
      <c r="C158" s="173"/>
      <c r="D158" s="173"/>
      <c r="E158" s="180"/>
      <c r="F158" s="173"/>
      <c r="G158" s="173"/>
    </row>
    <row r="159" spans="1:7" x14ac:dyDescent="0.2">
      <c r="A159" s="173"/>
      <c r="B159" s="173"/>
      <c r="C159" s="173"/>
      <c r="D159" s="173"/>
      <c r="E159" s="180"/>
      <c r="F159" s="173"/>
      <c r="G159" s="173"/>
    </row>
    <row r="160" spans="1:7" x14ac:dyDescent="0.2">
      <c r="A160" s="173"/>
      <c r="B160" s="173"/>
      <c r="C160" s="173"/>
      <c r="D160" s="173"/>
      <c r="E160" s="180"/>
      <c r="F160" s="173"/>
      <c r="G160" s="173"/>
    </row>
    <row r="161" spans="1:7" x14ac:dyDescent="0.2">
      <c r="A161" s="173"/>
      <c r="B161" s="173"/>
      <c r="C161" s="173"/>
      <c r="D161" s="173"/>
      <c r="E161" s="180"/>
      <c r="F161" s="173"/>
      <c r="G161" s="173"/>
    </row>
    <row r="162" spans="1:7" x14ac:dyDescent="0.2">
      <c r="A162" s="173"/>
      <c r="B162" s="173"/>
      <c r="C162" s="173"/>
      <c r="D162" s="173"/>
      <c r="E162" s="180"/>
      <c r="F162" s="173"/>
      <c r="G162" s="173"/>
    </row>
    <row r="163" spans="1:7" x14ac:dyDescent="0.2">
      <c r="A163" s="173"/>
      <c r="B163" s="173"/>
      <c r="C163" s="173"/>
      <c r="D163" s="173"/>
      <c r="E163" s="180"/>
      <c r="F163" s="173"/>
      <c r="G163" s="173"/>
    </row>
    <row r="164" spans="1:7" x14ac:dyDescent="0.2">
      <c r="A164" s="173"/>
      <c r="B164" s="173"/>
      <c r="C164" s="173"/>
      <c r="D164" s="173"/>
      <c r="E164" s="180"/>
      <c r="F164" s="173"/>
      <c r="G164" s="173"/>
    </row>
  </sheetData>
  <mergeCells count="44">
    <mergeCell ref="C22:D22"/>
    <mergeCell ref="A1:G1"/>
    <mergeCell ref="A3:B3"/>
    <mergeCell ref="A4:B4"/>
    <mergeCell ref="E4:G4"/>
    <mergeCell ref="C9:D9"/>
    <mergeCell ref="C13:G13"/>
    <mergeCell ref="C14:D14"/>
    <mergeCell ref="C18:D18"/>
    <mergeCell ref="C20:G20"/>
    <mergeCell ref="C21:G21"/>
    <mergeCell ref="C38:D38"/>
    <mergeCell ref="C40:G40"/>
    <mergeCell ref="C44:G44"/>
    <mergeCell ref="C45:D45"/>
    <mergeCell ref="C24:G24"/>
    <mergeCell ref="C25:D25"/>
    <mergeCell ref="C32:G32"/>
    <mergeCell ref="C33:D33"/>
    <mergeCell ref="C35:G35"/>
    <mergeCell ref="C36:D36"/>
    <mergeCell ref="C70:D70"/>
    <mergeCell ref="C49:D49"/>
    <mergeCell ref="C51:D51"/>
    <mergeCell ref="C53:D53"/>
    <mergeCell ref="C55:D55"/>
    <mergeCell ref="C57:G57"/>
    <mergeCell ref="C58:D58"/>
    <mergeCell ref="C60:G60"/>
    <mergeCell ref="C61:G61"/>
    <mergeCell ref="C62:D62"/>
    <mergeCell ref="C64:G64"/>
    <mergeCell ref="C65:D65"/>
    <mergeCell ref="C67:G67"/>
    <mergeCell ref="C68:D68"/>
    <mergeCell ref="C90:G90"/>
    <mergeCell ref="C72:D72"/>
    <mergeCell ref="C76:G76"/>
    <mergeCell ref="C78:G78"/>
    <mergeCell ref="C80:G80"/>
    <mergeCell ref="C82:G82"/>
    <mergeCell ref="C84:G84"/>
    <mergeCell ref="C86:G86"/>
    <mergeCell ref="C88:G88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37</vt:i4>
      </vt:variant>
    </vt:vector>
  </HeadingPairs>
  <TitlesOfParts>
    <vt:vector size="40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SazbaDPH1</vt:lpstr>
      <vt:lpstr>SazbaDPH2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</dc:creator>
  <cp:lastModifiedBy>Roxana Otrubová</cp:lastModifiedBy>
  <dcterms:created xsi:type="dcterms:W3CDTF">2020-05-19T17:30:18Z</dcterms:created>
  <dcterms:modified xsi:type="dcterms:W3CDTF">2020-05-20T04:45:29Z</dcterms:modified>
</cp:coreProperties>
</file>