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85"/>
  </bookViews>
  <sheets>
    <sheet name="Příloha č.5" sheetId="1" r:id="rId1"/>
    <sheet name="Příloha č. 3." sheetId="2" r:id="rId2"/>
    <sheet name="Příloha č. 2." sheetId="4" r:id="rId3"/>
    <sheet name="Příloha č. 4." sheetId="5" r:id="rId4"/>
    <sheet name="Příloha č.1." sheetId="6" r:id="rId5"/>
    <sheet name="Příloha č. 6." sheetId="3" r:id="rId6"/>
  </sheets>
  <calcPr calcId="162913"/>
</workbook>
</file>

<file path=xl/calcChain.xml><?xml version="1.0" encoding="utf-8"?>
<calcChain xmlns="http://schemas.openxmlformats.org/spreadsheetml/2006/main">
  <c r="L9" i="4" l="1"/>
  <c r="G9" i="4"/>
  <c r="H9" i="4" s="1"/>
  <c r="E8" i="4" l="1"/>
  <c r="E7" i="4"/>
  <c r="E6" i="4"/>
  <c r="E5" i="4"/>
  <c r="D6" i="4" l="1"/>
  <c r="F4" i="5" l="1"/>
  <c r="F16" i="5"/>
  <c r="G16" i="5" s="1"/>
  <c r="F15" i="5"/>
  <c r="G15" i="5" s="1"/>
  <c r="F14" i="5"/>
  <c r="G14" i="5" s="1"/>
  <c r="F5" i="2"/>
  <c r="F6" i="2"/>
  <c r="F7" i="2"/>
  <c r="F8" i="2"/>
  <c r="F9" i="2"/>
  <c r="F4" i="2"/>
  <c r="E17" i="1" l="1"/>
  <c r="F22" i="2" l="1"/>
  <c r="G22" i="2" s="1"/>
  <c r="F23" i="2"/>
  <c r="G23" i="2" s="1"/>
  <c r="F15" i="1" l="1"/>
  <c r="G15" i="1" s="1"/>
  <c r="F14" i="1"/>
  <c r="G14" i="1" s="1"/>
  <c r="F16" i="1" l="1"/>
  <c r="G16" i="1" s="1"/>
  <c r="F13" i="1"/>
  <c r="G13" i="1" s="1"/>
  <c r="F12" i="1"/>
  <c r="D17" i="1"/>
  <c r="F21" i="2"/>
  <c r="G21" i="2" s="1"/>
  <c r="F20" i="2"/>
  <c r="G20" i="2" s="1"/>
  <c r="F19" i="2"/>
  <c r="G19" i="2" s="1"/>
  <c r="F18" i="2"/>
  <c r="G18" i="2" s="1"/>
  <c r="F17" i="2"/>
  <c r="I9" i="4"/>
  <c r="C9" i="4"/>
  <c r="D7" i="4"/>
  <c r="J8" i="4"/>
  <c r="K8" i="4" s="1"/>
  <c r="F8" i="4"/>
  <c r="D8" i="4"/>
  <c r="G12" i="1" l="1"/>
  <c r="G17" i="2"/>
  <c r="D8" i="3"/>
  <c r="F8" i="3" s="1"/>
  <c r="G8" i="3" s="1"/>
  <c r="F13" i="5" l="1"/>
  <c r="G13" i="5" s="1"/>
  <c r="F11" i="5"/>
  <c r="G11" i="5" s="1"/>
  <c r="F10" i="5"/>
  <c r="G10" i="5" s="1"/>
  <c r="F8" i="5"/>
  <c r="G8" i="5" s="1"/>
  <c r="F6" i="5"/>
  <c r="G6" i="5" s="1"/>
  <c r="F5" i="5"/>
  <c r="G4" i="5"/>
  <c r="G5" i="5" l="1"/>
  <c r="F17" i="5"/>
  <c r="G17" i="5" s="1"/>
  <c r="J7" i="4" l="1"/>
  <c r="M6" i="4"/>
  <c r="J6" i="4"/>
  <c r="K6" i="4" s="1"/>
  <c r="F6" i="4"/>
  <c r="M5" i="4"/>
  <c r="J5" i="4"/>
  <c r="F5" i="4"/>
  <c r="D5" i="4"/>
  <c r="D9" i="4" l="1"/>
  <c r="M9" i="4"/>
  <c r="E9" i="4"/>
  <c r="J9" i="4"/>
  <c r="K7" i="4"/>
  <c r="F7" i="4"/>
  <c r="F9" i="4" s="1"/>
  <c r="K5" i="4"/>
  <c r="F7" i="3"/>
  <c r="G7" i="3" s="1"/>
  <c r="F6" i="3"/>
  <c r="G6" i="3" s="1"/>
  <c r="C10" i="4" l="1"/>
  <c r="K9" i="4"/>
  <c r="G8" i="2"/>
  <c r="F13" i="2" l="1"/>
  <c r="G13" i="2" s="1"/>
  <c r="F14" i="2"/>
  <c r="G14" i="2" s="1"/>
  <c r="F15" i="2"/>
  <c r="G15" i="2" s="1"/>
  <c r="F16" i="2"/>
  <c r="G16" i="2" s="1"/>
  <c r="F12" i="2"/>
  <c r="G7" i="2"/>
  <c r="F10" i="2"/>
  <c r="G9" i="2"/>
  <c r="G6" i="2"/>
  <c r="G5" i="2"/>
  <c r="G4" i="2"/>
  <c r="F11" i="1"/>
  <c r="G11" i="1" s="1"/>
  <c r="F10" i="1"/>
  <c r="G10" i="1" s="1"/>
  <c r="F9" i="1"/>
  <c r="F8" i="1"/>
  <c r="G8" i="1" s="1"/>
  <c r="F7" i="1"/>
  <c r="F6" i="1"/>
  <c r="G6" i="1" s="1"/>
  <c r="F5" i="1"/>
  <c r="G5" i="1" s="1"/>
  <c r="F4" i="1"/>
  <c r="G7" i="1" l="1"/>
  <c r="G9" i="1"/>
  <c r="G4" i="1"/>
  <c r="F17" i="1"/>
  <c r="G17" i="1" s="1"/>
  <c r="G12" i="2"/>
  <c r="G10" i="2"/>
</calcChain>
</file>

<file path=xl/sharedStrings.xml><?xml version="1.0" encoding="utf-8"?>
<sst xmlns="http://schemas.openxmlformats.org/spreadsheetml/2006/main" count="285" uniqueCount="204">
  <si>
    <t>místo úklidu OKNA</t>
  </si>
  <si>
    <t>rozměr oken</t>
  </si>
  <si>
    <t>počet kusů</t>
  </si>
  <si>
    <r>
      <t>výměra m</t>
    </r>
    <r>
      <rPr>
        <b/>
        <sz val="11"/>
        <color theme="1"/>
        <rFont val="Calibri"/>
        <family val="2"/>
        <charset val="238"/>
      </rPr>
      <t>²</t>
    </r>
  </si>
  <si>
    <r>
      <t>cena za 1m</t>
    </r>
    <r>
      <rPr>
        <b/>
        <sz val="11"/>
        <color theme="1"/>
        <rFont val="Calibri"/>
        <family val="2"/>
        <charset val="238"/>
      </rPr>
      <t>²</t>
    </r>
  </si>
  <si>
    <t>cena celkem bez DPH</t>
  </si>
  <si>
    <t>cena celkem s DPH</t>
  </si>
  <si>
    <t>místo úklidu</t>
  </si>
  <si>
    <t>prostory</t>
  </si>
  <si>
    <r>
      <t>výměra v m</t>
    </r>
    <r>
      <rPr>
        <b/>
        <sz val="11"/>
        <color theme="1"/>
        <rFont val="Calibri"/>
        <family val="2"/>
        <charset val="238"/>
      </rPr>
      <t>²</t>
    </r>
  </si>
  <si>
    <t>druh podlahové krytiny</t>
  </si>
  <si>
    <r>
      <t>cena za m</t>
    </r>
    <r>
      <rPr>
        <b/>
        <sz val="11"/>
        <color theme="1"/>
        <rFont val="Calibri"/>
        <family val="2"/>
        <charset val="238"/>
      </rPr>
      <t>² bez DPH</t>
    </r>
  </si>
  <si>
    <t>cena celkem vč. DPH</t>
  </si>
  <si>
    <t>poznámka</t>
  </si>
  <si>
    <t>dlažba</t>
  </si>
  <si>
    <t>koberec</t>
  </si>
  <si>
    <t>2 kanceláře</t>
  </si>
  <si>
    <t>Králův Dvůr-Popovice 180</t>
  </si>
  <si>
    <t>Zbraslav, Hauptova  594</t>
  </si>
  <si>
    <t>Jílové u Prahy, Šenflukova 249</t>
  </si>
  <si>
    <t>1,48 x 1,45</t>
  </si>
  <si>
    <t>2,06 x 1,48</t>
  </si>
  <si>
    <t>0,55 x 0,55</t>
  </si>
  <si>
    <t>2,20 x 2,60</t>
  </si>
  <si>
    <t>2,20 x 1,25</t>
  </si>
  <si>
    <t>kanceláře 1. patro</t>
  </si>
  <si>
    <t>lino</t>
  </si>
  <si>
    <t>WC ženy</t>
  </si>
  <si>
    <t>chodba</t>
  </si>
  <si>
    <t>2 WC, 1 umývadlo, 1 srpch.k.</t>
  </si>
  <si>
    <t>Zbraslav, Hauptova 594</t>
  </si>
  <si>
    <t>kanceláře - zvýšené přízemí</t>
  </si>
  <si>
    <t>kuchyňka</t>
  </si>
  <si>
    <t>2 kanceláře + 1 spojovací</t>
  </si>
  <si>
    <t>Jílové u Prahy,  Šenflukova 249</t>
  </si>
  <si>
    <t>chodba 1. patro</t>
  </si>
  <si>
    <t>schodiště</t>
  </si>
  <si>
    <t>WC 1. patro</t>
  </si>
  <si>
    <t>chodba přízemí</t>
  </si>
  <si>
    <t>1 WC</t>
  </si>
  <si>
    <t>1,75 x 1,44</t>
  </si>
  <si>
    <t>1,46 x 1,41</t>
  </si>
  <si>
    <t>Poznámka: okna Zbraslav - 3 velká okna, 1 okno malé o celkové ploše 19,91 m2 x 2 = 39,82 m2 (okna jsou špaletová)</t>
  </si>
  <si>
    <t>WC muži</t>
  </si>
  <si>
    <t>4 kanceláře</t>
  </si>
  <si>
    <t>3 kanceláře</t>
  </si>
  <si>
    <t>2 WC, 1 umývadlo, 2 pisoáry</t>
  </si>
  <si>
    <t>0,47  x 0,75</t>
  </si>
  <si>
    <t>4 kanceláře 1.patro</t>
  </si>
  <si>
    <t>Zbraslav, Hauptova čp.594</t>
  </si>
  <si>
    <t>3 kanceláře přízemí</t>
  </si>
  <si>
    <t>prostory úklidu</t>
  </si>
  <si>
    <t>cena bez DPH</t>
  </si>
  <si>
    <t>cena s DPH</t>
  </si>
  <si>
    <t>bez DPH</t>
  </si>
  <si>
    <t>s DPH</t>
  </si>
  <si>
    <t xml:space="preserve"> - </t>
  </si>
  <si>
    <t xml:space="preserve">CENA CELKEM </t>
  </si>
  <si>
    <t>Zbraslav, Hauptova čp. 594</t>
  </si>
  <si>
    <t>Jílové u Prahy, Šenflukova čp. 249</t>
  </si>
  <si>
    <t xml:space="preserve">hygienické potřeby </t>
  </si>
  <si>
    <t>množství</t>
  </si>
  <si>
    <t>cena za bal/l/kg/ks</t>
  </si>
  <si>
    <t>počet bal/l/kg/ks za 12M</t>
  </si>
  <si>
    <t>cena za 12M bez DPH</t>
  </si>
  <si>
    <t>cena za 12M s DPH</t>
  </si>
  <si>
    <t>papírové ručníky "ZZ" (25x23), 2vrst. celulóza, 3000ks/bal</t>
  </si>
  <si>
    <t>bal</t>
  </si>
  <si>
    <t>papírové ručníky v roli, návin 150m, 2vrst. celulóza, 6rolí/bal</t>
  </si>
  <si>
    <t>toaletní papír standard, 2 vrst. Celulóza, 18 rolí/bal</t>
  </si>
  <si>
    <t>toaletní papír jumbo, 2 vrst. Celulóza, 68% bělost, průměr 19, 6ks/bal</t>
  </si>
  <si>
    <t>tekuté mýdlo premium s glycerinem 1l/bal</t>
  </si>
  <si>
    <t>l</t>
  </si>
  <si>
    <t>tekuté mýdlo economy 5l/bal</t>
  </si>
  <si>
    <t>neutralizační pisoárové kostky 1kg/bal</t>
  </si>
  <si>
    <t>kg</t>
  </si>
  <si>
    <t>wc závěsný deodorant kuličky 1ks/bal</t>
  </si>
  <si>
    <t>prostředek na mytí nádobí 1l/bal</t>
  </si>
  <si>
    <t>tablety do myčky na nádobí 56ks/bal</t>
  </si>
  <si>
    <t>celkem</t>
  </si>
  <si>
    <t>Celkem</t>
  </si>
  <si>
    <t>1,7 x 1,7</t>
  </si>
  <si>
    <t>0,6 x 0,9</t>
  </si>
  <si>
    <t>2,0 x 1,2</t>
  </si>
  <si>
    <t>2,5 x 1,0</t>
  </si>
  <si>
    <t>2,8 x 1,5</t>
  </si>
  <si>
    <t>sklad 2.patro</t>
  </si>
  <si>
    <t>WC 2. patro</t>
  </si>
  <si>
    <t>kancelář 2. patro</t>
  </si>
  <si>
    <t>kuchyň 2. patro</t>
  </si>
  <si>
    <t>chodba 2. patro</t>
  </si>
  <si>
    <t>schodiště 1</t>
  </si>
  <si>
    <t>schodiště 2</t>
  </si>
  <si>
    <t>1WC</t>
  </si>
  <si>
    <t>1 kancelář</t>
  </si>
  <si>
    <t>sáček na odpad 70l, bílý 630x850x8mi</t>
  </si>
  <si>
    <t>ks</t>
  </si>
  <si>
    <t>sáček na odpad 30l,černý 500x600 8mi,30l</t>
  </si>
  <si>
    <t>pytel odpadkový 120l, černý 700x1100, 50mi</t>
  </si>
  <si>
    <r>
      <rPr>
        <b/>
        <sz val="11"/>
        <color theme="1"/>
        <rFont val="Calibri"/>
        <family val="2"/>
        <charset val="238"/>
        <scheme val="minor"/>
      </rPr>
      <t>příloha č.5</t>
    </r>
    <r>
      <rPr>
        <sz val="11"/>
        <color theme="1"/>
        <rFont val="Calibri"/>
        <family val="2"/>
        <scheme val="minor"/>
      </rPr>
      <t xml:space="preserve"> okna</t>
    </r>
  </si>
  <si>
    <r>
      <rPr>
        <b/>
        <sz val="11"/>
        <color theme="1"/>
        <rFont val="Calibri"/>
        <family val="2"/>
        <charset val="238"/>
        <scheme val="minor"/>
      </rPr>
      <t>příloha č. 3</t>
    </r>
    <r>
      <rPr>
        <sz val="11"/>
        <color theme="1"/>
        <rFont val="Calibri"/>
        <family val="2"/>
        <scheme val="minor"/>
      </rPr>
      <t xml:space="preserve"> - přehled míst úklidu</t>
    </r>
  </si>
  <si>
    <r>
      <rPr>
        <b/>
        <sz val="11"/>
        <color theme="1"/>
        <rFont val="Calibri"/>
        <family val="2"/>
        <charset val="238"/>
        <scheme val="minor"/>
      </rPr>
      <t>příloha č.4</t>
    </r>
    <r>
      <rPr>
        <sz val="11"/>
        <color theme="1"/>
        <rFont val="Calibri"/>
        <family val="2"/>
        <scheme val="minor"/>
      </rPr>
      <t xml:space="preserve">  dodávky hygieny</t>
    </r>
  </si>
  <si>
    <r>
      <rPr>
        <b/>
        <sz val="11"/>
        <color theme="1"/>
        <rFont val="Calibri"/>
        <family val="2"/>
        <charset val="238"/>
        <scheme val="minor"/>
      </rPr>
      <t xml:space="preserve">příloha č.6 </t>
    </r>
    <r>
      <rPr>
        <sz val="11"/>
        <color theme="1"/>
        <rFont val="Calibri"/>
        <family val="2"/>
        <scheme val="minor"/>
      </rPr>
      <t xml:space="preserve"> čištění koberců </t>
    </r>
  </si>
  <si>
    <t>MĚSÍČNÍ cena úklidu dle přílohy č.3</t>
  </si>
  <si>
    <t>cena za mytí oken 1x dle přílohy č.5</t>
  </si>
  <si>
    <r>
      <rPr>
        <b/>
        <sz val="11"/>
        <color theme="1"/>
        <rFont val="Calibri"/>
        <family val="2"/>
        <charset val="238"/>
        <scheme val="minor"/>
      </rPr>
      <t>příloha č.2</t>
    </r>
    <r>
      <rPr>
        <sz val="11"/>
        <color theme="1"/>
        <rFont val="Calibri"/>
        <family val="2"/>
        <scheme val="minor"/>
      </rPr>
      <t xml:space="preserve"> prostory úklidu - oceněný soupis služeb na 1ROK</t>
    </r>
  </si>
  <si>
    <t>1 – kanceláře, zasedací místnosti</t>
  </si>
  <si>
    <t>Četnost – 2x týdně</t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</si>
  <si>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Vyprázdnění nádob na odpadky, odpadních nádob u skartovačů včetně doplnění odpadkových pytlů do odpadkových nádob, přesun odpadu na určené místo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</si>
  <si>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Lokální stírání prachu z vodorovných ploch nábytku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</si>
  <si>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Mokré vytírání všech podlahových ploch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</si>
  <si>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Celoplošné vysávání koberců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</si>
  <si>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Odstranění skvrn z koberců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</si>
  <si>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Urovnání židlí, sedaček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</si>
  <si>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Odstranění prachu z parapetů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</si>
  <si>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Odstranění prachu ze zařizovacích předmětů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</si>
  <si>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Odstranění prachu, omaku a nečistot z vypínačů a elektrických zásuvek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</si>
  <si>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Mokré stírání prachu a nečistot z křížů kolečkových židlí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</si>
  <si>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Omytí a vyleštění celých ploch zrcadel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</si>
  <si>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Dezinfekce rizikových ploch (kliky dveří)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</si>
  <si>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Odstranění prachu z otopných těles</t>
    </r>
  </si>
  <si>
    <t>Četnost – 1x měsíčně</t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</si>
  <si>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Omytí a vyleštění celkových ploch skel v prosklených dveřích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</si>
  <si>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Stírání prachu ze svislých ploch nábytku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</si>
  <si>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Dezinfekce omyvatelných podlahových ploch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</si>
  <si>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Čištění světelných zdrojů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</si>
  <si>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Vymývání odpadkových nádob dezinfekčním roztokem</t>
    </r>
  </si>
  <si>
    <t>2 – kuchyňky</t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</si>
  <si>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Vyprázdnění nádob na odpadky včetně doplnění odpadkových pytlů do odpadkových nádob, přesun odpadu na určené místo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</si>
  <si>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Odstranění ohmatů a skvrn ze skel, dveří, vnějších ploch nábytku, obkladů a omyvatelných stěn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</si>
  <si>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Mokré vytírání celé plochy podlahy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</si>
  <si>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Doplňování hygienických potřeb a čisticích prostředků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</si>
  <si>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Vlhké omytí zařizovacích předmětů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</si>
  <si>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Dezinfekce rizikových ploch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</si>
  <si>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Celoplošné mokré stírání obkladů a omyvatelných stěn</t>
    </r>
  </si>
  <si>
    <t>3 – toalety, umývárny, koupelny</t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</si>
  <si>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Vyprázdnění košů na dámský hygienický odpad včetně doplnění odpadkových pytlů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</si>
  <si>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Doplnění zásobníku na dámský hygienický odpad mikrotenovými sáčky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</si>
  <si>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Odstranění ohmatů a skvrn z vnějších ploch toaletních mís a pisoárů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</si>
  <si>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Omytí a dezinfekce vnitřních ploch toaletních mís a bidetů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</si>
  <si>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Omytí a dezinfekce úchytových mís (splachovadla, kliky u dveří, baterie, zásobníky mýdel)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</si>
  <si>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Omytí a vyleštění záchodového prkénka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</si>
  <si>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Doplňování náplní hygienických systémů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</si>
  <si>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Vytírání celé plochy podlahy na mokro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</si>
  <si>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Omytí a vyleštění horní a vnitřní části umyvadla a baterií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</si>
  <si>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Odstranění ohmatů a skvrn ze sprchových koutů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</si>
  <si>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Omytí a vyleštění zrcadel a skel v prosklených dveřích</t>
    </r>
  </si>
  <si>
    <t>Četnost – 1x týdně</t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</si>
  <si>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Celoplošné omytí a vyleštění vnější strany toaletních mís a bidetů včetně splachovadla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</si>
  <si>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Odstranění prachu z parapetů v interiéru prostor objednatele a z parapetů mezi okny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</si>
  <si>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Dezinfekce záchodového prkénka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</si>
  <si>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Omytí a vyleštění zařizovacích předmětů (zásobníku toaletního papíru, ručníku a mýdel, malého umyvadla vč. baterie)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</si>
  <si>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Odstranění prachu a vlhké setření všech vodorovných a svislých ploch včetně vyleštění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</si>
  <si>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Omytí a vyleštění celé plochy umyvadla, vč. sifonů a přívodních armatur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</si>
  <si>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Omytí a vyleštění sprchových koutů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</si>
  <si>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Mokré stírání a leštění obkladů a omyvatelných stěn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</si>
  <si>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Mokré stírání prachu a leštění dveří a zárubní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</si>
  <si>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Dezinfekce vnitřních a vnějších stěn toaletních mís a pisoárů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</si>
  <si>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Dezinfekce vnitřních a vnějších stěn umyvadel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</si>
  <si>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Dezinfekce vnitřních stěn sprch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</si>
  <si>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Omytí, konzervace a vyleštění baterií, klik, kovových předmětů</t>
    </r>
  </si>
  <si>
    <t>4 – chodby, schodiště</t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</si>
  <si>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Lokální suché stírání, popřípadě mokré vytírání všech podlahových ploch včetně odtažení sedáků, křesel a stojanů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</si>
  <si>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Odsátí vytvořených chuchvalců prachu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</si>
  <si>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Celoplošné vysávání koberců a čistících zón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</si>
  <si>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Průběžné odstraňování místního znečištění na stěnách, podlahách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</si>
  <si>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Mytí vchodových dveří a odstranění omaku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</si>
  <si>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Otření prachu a mytí hasicích schránek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</si>
  <si>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Mytí zábradlí schodišť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</si>
  <si>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Celkové vlhké stírání prachu dveří a zárubní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</si>
  <si>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Stírání prachu ze svislých ploch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</si>
  <si>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Omytí a vyleštění svislých částí obložení stěn</t>
    </r>
  </si>
  <si>
    <t xml:space="preserve">5 -  požadavky úklidu </t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</si>
  <si>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Úklid (dvakrát týdně) pouze pracovní dny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</si>
  <si>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Tam, kde je kódované zabezpečení kanceláří (zvláštní požadavky) viz tabulka</t>
    </r>
  </si>
  <si>
    <t>místo</t>
  </si>
  <si>
    <t>specifikace</t>
  </si>
  <si>
    <t>dny</t>
  </si>
  <si>
    <t>čas</t>
  </si>
  <si>
    <t>Ostatní prostory</t>
  </si>
  <si>
    <t>Úterý, čtvrtek</t>
  </si>
  <si>
    <r>
      <t>Pozn.</t>
    </r>
    <r>
      <rPr>
        <sz val="11"/>
        <color rgb="FF538135"/>
        <rFont val="Calibri"/>
        <family val="2"/>
        <charset val="238"/>
        <scheme val="minor"/>
      </rPr>
      <t xml:space="preserve"> Časy vyznačené zeleně je možné po vzájemné dohodě upravit.</t>
    </r>
  </si>
  <si>
    <t>6 – Okna</t>
  </si>
  <si>
    <t>Četnost – 2x ročně pravidelně jaro, podzim</t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</si>
  <si>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Čištění oken včetně okenních rámů a parapetů ve všech prostorech Objednatele</t>
    </r>
  </si>
  <si>
    <t>7 – Koberce</t>
  </si>
  <si>
    <t>Četnost – 1x za rok dle požadavku objednavatele</t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</si>
  <si>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Strojové čištění koberců mokrou cestou</t>
    </r>
  </si>
  <si>
    <t xml:space="preserve">8 – Dodávky hygienických potřeb </t>
  </si>
  <si>
    <t>Králův Dvůr, Popovice 180</t>
  </si>
  <si>
    <t>13:00-16:00</t>
  </si>
  <si>
    <t>Vlašim,                  Lidická 1642</t>
  </si>
  <si>
    <t>Vlašim,              Lidická 1642</t>
  </si>
  <si>
    <t>Zbraslav,              Hauptova 594</t>
  </si>
  <si>
    <t>Králův Dvůr,    Popovice čp. 180</t>
  </si>
  <si>
    <t>Králův Dvůr,  Popovice čp. 180</t>
  </si>
  <si>
    <t>Vlaším, Lidická 1642</t>
  </si>
  <si>
    <t>Králův Dvůr, Popovice čp. 180</t>
  </si>
  <si>
    <t>cena úklidu za 11 měsíců dle přílohy č.3</t>
  </si>
  <si>
    <t>dodávky hygienických potřeb dle přílohy č.4</t>
  </si>
  <si>
    <t>cena za mytí oken 2x (jaro, podzim) dle přílohy č.5</t>
  </si>
  <si>
    <t>strojové mytí koberců mokrou cestou 1x  dle přílohy č.6</t>
  </si>
  <si>
    <t>cena celkem za úklid, hygienu, mytí oken, čištění koberců celkem za 11 měsíců bez DPH</t>
  </si>
  <si>
    <t>Hygienické potřeby se budou dodávat 1x měsíčně nejlépe po předchozí telefonické domluvě, vždy na základě dodacího listu, který bude na jednotlivých střediscích zkontrolován a podepsán přebírající osobou. Zásoby budou dodávány v předpokládaném množství, které odpovídá měsíční spotřebě (bude kontrolovat osoba, pověřená úklidem). dodávky hygieny budou doplněny dle požadavku a potřeby, množství v tabulce je pouze předpoklad za jehož odběr se nezavazujeme.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</si>
</sst>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rgb="FF538135"/>
      <name val="Calibri"/>
      <family val="2"/>
      <charset val="238"/>
      <scheme val="minor"/>
    </font>
    <font>
      <sz val="11"/>
      <color rgb="FF538135"/>
      <name val="Calibri"/>
      <family val="2"/>
      <charset val="238"/>
      <scheme val="minor"/>
    </font>
    <font>
      <sz val="11"/>
      <color theme="6" tint="-0.499984740745262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" fontId="0" fillId="0" borderId="5" xfId="0" applyNumberFormat="1" applyBorder="1" applyAlignment="1">
      <alignment horizontal="center"/>
    </xf>
    <xf numFmtId="4" fontId="0" fillId="0" borderId="5" xfId="0" applyNumberFormat="1" applyBorder="1" applyAlignment="1">
      <alignment horizontal="center" vertical="center"/>
    </xf>
    <xf numFmtId="4" fontId="0" fillId="4" borderId="5" xfId="0" applyNumberFormat="1" applyFill="1" applyBorder="1"/>
    <xf numFmtId="4" fontId="5" fillId="0" borderId="5" xfId="0" applyNumberFormat="1" applyFont="1" applyBorder="1"/>
    <xf numFmtId="4" fontId="0" fillId="0" borderId="6" xfId="0" applyNumberFormat="1" applyBorder="1"/>
    <xf numFmtId="4" fontId="0" fillId="0" borderId="8" xfId="0" applyNumberFormat="1" applyBorder="1" applyAlignment="1">
      <alignment horizontal="center"/>
    </xf>
    <xf numFmtId="4" fontId="0" fillId="0" borderId="8" xfId="0" applyNumberFormat="1" applyBorder="1" applyAlignment="1">
      <alignment horizontal="center" vertical="center"/>
    </xf>
    <xf numFmtId="4" fontId="0" fillId="4" borderId="8" xfId="0" applyNumberFormat="1" applyFill="1" applyBorder="1"/>
    <xf numFmtId="4" fontId="5" fillId="0" borderId="8" xfId="0" applyNumberFormat="1" applyFont="1" applyBorder="1"/>
    <xf numFmtId="4" fontId="0" fillId="0" borderId="9" xfId="0" applyNumberFormat="1" applyBorder="1"/>
    <xf numFmtId="4" fontId="0" fillId="0" borderId="11" xfId="0" applyNumberFormat="1" applyBorder="1" applyAlignment="1">
      <alignment horizontal="center"/>
    </xf>
    <xf numFmtId="4" fontId="0" fillId="0" borderId="11" xfId="0" applyNumberFormat="1" applyBorder="1" applyAlignment="1">
      <alignment horizontal="center" vertical="center"/>
    </xf>
    <xf numFmtId="4" fontId="5" fillId="0" borderId="11" xfId="0" applyNumberFormat="1" applyFont="1" applyBorder="1"/>
    <xf numFmtId="4" fontId="0" fillId="0" borderId="12" xfId="0" applyNumberFormat="1" applyBorder="1"/>
    <xf numFmtId="4" fontId="0" fillId="5" borderId="8" xfId="0" applyNumberForma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4" fontId="0" fillId="5" borderId="18" xfId="0" applyNumberFormat="1" applyFill="1" applyBorder="1"/>
    <xf numFmtId="0" fontId="0" fillId="0" borderId="19" xfId="0" applyBorder="1"/>
    <xf numFmtId="0" fontId="0" fillId="7" borderId="17" xfId="0" applyFill="1" applyBorder="1"/>
    <xf numFmtId="2" fontId="0" fillId="0" borderId="8" xfId="0" applyNumberFormat="1" applyBorder="1" applyAlignment="1">
      <alignment horizontal="center" vertical="center"/>
    </xf>
    <xf numFmtId="0" fontId="0" fillId="6" borderId="8" xfId="0" applyFill="1" applyBorder="1"/>
    <xf numFmtId="0" fontId="8" fillId="5" borderId="9" xfId="0" applyFont="1" applyFill="1" applyBorder="1"/>
    <xf numFmtId="0" fontId="0" fillId="0" borderId="9" xfId="0" applyBorder="1"/>
    <xf numFmtId="0" fontId="0" fillId="0" borderId="20" xfId="0" applyBorder="1"/>
    <xf numFmtId="2" fontId="0" fillId="0" borderId="20" xfId="0" applyNumberFormat="1" applyBorder="1" applyAlignment="1">
      <alignment horizontal="center" vertical="center"/>
    </xf>
    <xf numFmtId="0" fontId="0" fillId="0" borderId="21" xfId="0" applyBorder="1"/>
    <xf numFmtId="0" fontId="0" fillId="0" borderId="5" xfId="0" applyBorder="1"/>
    <xf numFmtId="2" fontId="0" fillId="0" borderId="5" xfId="0" applyNumberFormat="1" applyBorder="1" applyAlignment="1">
      <alignment horizontal="center" vertical="center"/>
    </xf>
    <xf numFmtId="0" fontId="0" fillId="6" borderId="5" xfId="0" applyFill="1" applyBorder="1"/>
    <xf numFmtId="4" fontId="0" fillId="4" borderId="23" xfId="0" applyNumberFormat="1" applyFill="1" applyBorder="1"/>
    <xf numFmtId="4" fontId="0" fillId="5" borderId="23" xfId="0" applyNumberFormat="1" applyFill="1" applyBorder="1"/>
    <xf numFmtId="0" fontId="0" fillId="0" borderId="6" xfId="0" applyBorder="1"/>
    <xf numFmtId="0" fontId="0" fillId="0" borderId="12" xfId="0" applyBorder="1"/>
    <xf numFmtId="0" fontId="0" fillId="6" borderId="20" xfId="0" applyFill="1" applyBorder="1"/>
    <xf numFmtId="4" fontId="0" fillId="5" borderId="8" xfId="0" applyNumberFormat="1" applyFill="1" applyBorder="1"/>
    <xf numFmtId="4" fontId="0" fillId="4" borderId="20" xfId="0" applyNumberFormat="1" applyFill="1" applyBorder="1"/>
    <xf numFmtId="4" fontId="0" fillId="5" borderId="20" xfId="0" applyNumberFormat="1" applyFill="1" applyBorder="1"/>
    <xf numFmtId="0" fontId="0" fillId="0" borderId="8" xfId="0" applyFill="1" applyBorder="1"/>
    <xf numFmtId="2" fontId="0" fillId="0" borderId="8" xfId="0" applyNumberForma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2" fontId="0" fillId="0" borderId="11" xfId="0" applyNumberFormat="1" applyFill="1" applyBorder="1" applyAlignment="1">
      <alignment horizontal="center" vertical="center"/>
    </xf>
    <xf numFmtId="4" fontId="0" fillId="0" borderId="5" xfId="0" applyNumberFormat="1" applyBorder="1"/>
    <xf numFmtId="4" fontId="0" fillId="0" borderId="8" xfId="0" applyNumberFormat="1" applyBorder="1"/>
    <xf numFmtId="0" fontId="0" fillId="0" borderId="5" xfId="0" applyFill="1" applyBorder="1"/>
    <xf numFmtId="0" fontId="0" fillId="0" borderId="11" xfId="0" applyFill="1" applyBorder="1"/>
    <xf numFmtId="4" fontId="0" fillId="0" borderId="11" xfId="0" applyNumberFormat="1" applyBorder="1"/>
    <xf numFmtId="0" fontId="0" fillId="9" borderId="8" xfId="0" applyFill="1" applyBorder="1"/>
    <xf numFmtId="0" fontId="0" fillId="9" borderId="5" xfId="0" applyFill="1" applyBorder="1"/>
    <xf numFmtId="0" fontId="0" fillId="9" borderId="11" xfId="0" applyFill="1" applyBorder="1"/>
    <xf numFmtId="0" fontId="6" fillId="2" borderId="2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0" fontId="0" fillId="0" borderId="8" xfId="0" applyBorder="1" applyAlignment="1"/>
    <xf numFmtId="0" fontId="6" fillId="10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/>
    </xf>
    <xf numFmtId="0" fontId="6" fillId="10" borderId="34" xfId="0" applyFont="1" applyFill="1" applyBorder="1" applyAlignment="1">
      <alignment horizontal="center" vertical="center"/>
    </xf>
    <xf numFmtId="0" fontId="6" fillId="10" borderId="35" xfId="0" applyFont="1" applyFill="1" applyBorder="1" applyAlignment="1">
      <alignment horizontal="center" vertical="center"/>
    </xf>
    <xf numFmtId="0" fontId="6" fillId="10" borderId="36" xfId="0" applyFont="1" applyFill="1" applyBorder="1" applyAlignment="1">
      <alignment horizontal="center" vertical="center" wrapText="1"/>
    </xf>
    <xf numFmtId="4" fontId="0" fillId="4" borderId="8" xfId="0" applyNumberFormat="1" applyFill="1" applyBorder="1" applyAlignment="1">
      <alignment horizontal="right"/>
    </xf>
    <xf numFmtId="4" fontId="8" fillId="4" borderId="8" xfId="0" applyNumberFormat="1" applyFont="1" applyFill="1" applyBorder="1"/>
    <xf numFmtId="0" fontId="6" fillId="10" borderId="37" xfId="0" applyFont="1" applyFill="1" applyBorder="1" applyAlignment="1">
      <alignment horizontal="center" vertical="center" wrapText="1"/>
    </xf>
    <xf numFmtId="4" fontId="0" fillId="0" borderId="8" xfId="0" applyNumberFormat="1" applyBorder="1" applyAlignment="1">
      <alignment horizontal="right"/>
    </xf>
    <xf numFmtId="0" fontId="6" fillId="10" borderId="30" xfId="0" applyFont="1" applyFill="1" applyBorder="1" applyAlignment="1">
      <alignment wrapText="1"/>
    </xf>
    <xf numFmtId="164" fontId="6" fillId="11" borderId="0" xfId="0" applyNumberFormat="1" applyFont="1" applyFill="1" applyAlignment="1">
      <alignment wrapText="1"/>
    </xf>
    <xf numFmtId="164" fontId="6" fillId="11" borderId="0" xfId="0" applyNumberFormat="1" applyFont="1" applyFill="1"/>
    <xf numFmtId="0" fontId="0" fillId="5" borderId="0" xfId="0" applyFill="1"/>
    <xf numFmtId="0" fontId="6" fillId="10" borderId="29" xfId="0" applyFont="1" applyFill="1" applyBorder="1" applyAlignment="1">
      <alignment vertical="center"/>
    </xf>
    <xf numFmtId="0" fontId="6" fillId="10" borderId="1" xfId="0" applyFont="1" applyFill="1" applyBorder="1" applyAlignment="1">
      <alignment vertical="center"/>
    </xf>
    <xf numFmtId="0" fontId="6" fillId="10" borderId="3" xfId="0" applyFont="1" applyFill="1" applyBorder="1" applyAlignment="1">
      <alignment vertical="center" wrapText="1"/>
    </xf>
    <xf numFmtId="0" fontId="6" fillId="10" borderId="29" xfId="0" applyFont="1" applyFill="1" applyBorder="1" applyAlignment="1">
      <alignment vertical="center" wrapText="1"/>
    </xf>
    <xf numFmtId="0" fontId="6" fillId="10" borderId="38" xfId="0" applyFont="1" applyFill="1" applyBorder="1" applyAlignment="1">
      <alignment horizontal="left" vertical="center" wrapText="1"/>
    </xf>
    <xf numFmtId="3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6" fillId="3" borderId="30" xfId="0" applyFont="1" applyFill="1" applyBorder="1" applyAlignment="1">
      <alignment horizontal="center" vertical="center" wrapText="1"/>
    </xf>
    <xf numFmtId="4" fontId="0" fillId="0" borderId="38" xfId="0" applyNumberFormat="1" applyBorder="1" applyAlignment="1">
      <alignment horizontal="center"/>
    </xf>
    <xf numFmtId="4" fontId="0" fillId="0" borderId="38" xfId="0" applyNumberForma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/>
    </xf>
    <xf numFmtId="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/>
    <xf numFmtId="4" fontId="5" fillId="0" borderId="0" xfId="0" applyNumberFormat="1" applyFont="1" applyFill="1" applyBorder="1"/>
    <xf numFmtId="0" fontId="0" fillId="0" borderId="0" xfId="0" applyFill="1"/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0" fillId="5" borderId="11" xfId="0" applyFill="1" applyBorder="1" applyAlignment="1"/>
    <xf numFmtId="2" fontId="0" fillId="0" borderId="11" xfId="0" applyNumberFormat="1" applyBorder="1" applyAlignment="1">
      <alignment horizontal="center"/>
    </xf>
    <xf numFmtId="2" fontId="0" fillId="4" borderId="11" xfId="0" applyNumberForma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0" fillId="0" borderId="20" xfId="0" applyFill="1" applyBorder="1"/>
    <xf numFmtId="2" fontId="0" fillId="0" borderId="20" xfId="0" applyNumberFormat="1" applyFill="1" applyBorder="1" applyAlignment="1">
      <alignment horizontal="center" vertical="center"/>
    </xf>
    <xf numFmtId="0" fontId="0" fillId="9" borderId="20" xfId="0" applyFill="1" applyBorder="1"/>
    <xf numFmtId="4" fontId="0" fillId="0" borderId="20" xfId="0" applyNumberFormat="1" applyBorder="1"/>
    <xf numFmtId="0" fontId="0" fillId="6" borderId="11" xfId="0" applyFill="1" applyBorder="1"/>
    <xf numFmtId="164" fontId="0" fillId="4" borderId="2" xfId="0" applyNumberFormat="1" applyFill="1" applyBorder="1" applyAlignment="1">
      <alignment horizontal="center"/>
    </xf>
    <xf numFmtId="4" fontId="6" fillId="0" borderId="31" xfId="0" applyNumberFormat="1" applyFont="1" applyBorder="1" applyAlignment="1">
      <alignment horizontal="center"/>
    </xf>
    <xf numFmtId="4" fontId="6" fillId="4" borderId="38" xfId="0" applyNumberFormat="1" applyFont="1" applyFill="1" applyBorder="1"/>
    <xf numFmtId="2" fontId="6" fillId="0" borderId="14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4" fontId="0" fillId="0" borderId="0" xfId="0" applyNumberFormat="1"/>
    <xf numFmtId="0" fontId="6" fillId="10" borderId="40" xfId="0" applyFont="1" applyFill="1" applyBorder="1" applyAlignment="1">
      <alignment horizontal="center" vertical="center" wrapText="1"/>
    </xf>
    <xf numFmtId="4" fontId="0" fillId="4" borderId="20" xfId="0" applyNumberFormat="1" applyFill="1" applyBorder="1" applyAlignment="1">
      <alignment horizontal="right"/>
    </xf>
    <xf numFmtId="4" fontId="0" fillId="0" borderId="20" xfId="0" applyNumberFormat="1" applyBorder="1" applyAlignment="1">
      <alignment horizontal="right"/>
    </xf>
    <xf numFmtId="164" fontId="6" fillId="4" borderId="14" xfId="0" applyNumberFormat="1" applyFont="1" applyFill="1" applyBorder="1"/>
    <xf numFmtId="164" fontId="6" fillId="0" borderId="14" xfId="0" applyNumberFormat="1" applyFont="1" applyBorder="1"/>
    <xf numFmtId="164" fontId="6" fillId="11" borderId="14" xfId="0" applyNumberFormat="1" applyFont="1" applyFill="1" applyBorder="1"/>
    <xf numFmtId="164" fontId="6" fillId="0" borderId="16" xfId="0" applyNumberFormat="1" applyFont="1" applyBorder="1"/>
    <xf numFmtId="3" fontId="0" fillId="0" borderId="22" xfId="0" applyNumberFormat="1" applyBorder="1" applyAlignment="1">
      <alignment horizontal="center"/>
    </xf>
    <xf numFmtId="4" fontId="0" fillId="0" borderId="41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6" fillId="0" borderId="45" xfId="0" applyFont="1" applyBorder="1" applyAlignment="1">
      <alignment wrapText="1"/>
    </xf>
    <xf numFmtId="0" fontId="6" fillId="0" borderId="46" xfId="0" applyFont="1" applyBorder="1" applyAlignment="1">
      <alignment wrapText="1"/>
    </xf>
    <xf numFmtId="0" fontId="6" fillId="0" borderId="46" xfId="0" applyFont="1" applyBorder="1"/>
    <xf numFmtId="0" fontId="6" fillId="0" borderId="47" xfId="0" applyFont="1" applyBorder="1"/>
    <xf numFmtId="2" fontId="0" fillId="0" borderId="6" xfId="0" applyNumberFormat="1" applyBorder="1" applyAlignment="1">
      <alignment horizontal="center"/>
    </xf>
    <xf numFmtId="0" fontId="4" fillId="0" borderId="0" xfId="0" applyFont="1"/>
    <xf numFmtId="3" fontId="0" fillId="0" borderId="20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0" fontId="6" fillId="0" borderId="30" xfId="0" applyFont="1" applyBorder="1"/>
    <xf numFmtId="0" fontId="0" fillId="0" borderId="32" xfId="0" applyBorder="1"/>
    <xf numFmtId="4" fontId="0" fillId="0" borderId="32" xfId="0" applyNumberFormat="1" applyBorder="1"/>
    <xf numFmtId="4" fontId="6" fillId="0" borderId="30" xfId="0" applyNumberFormat="1" applyFont="1" applyBorder="1" applyAlignment="1">
      <alignment horizontal="center"/>
    </xf>
    <xf numFmtId="2" fontId="6" fillId="0" borderId="38" xfId="0" applyNumberFormat="1" applyFont="1" applyBorder="1" applyAlignment="1">
      <alignment horizontal="center"/>
    </xf>
    <xf numFmtId="4" fontId="0" fillId="0" borderId="20" xfId="0" applyNumberFormat="1" applyBorder="1" applyAlignment="1">
      <alignment horizontal="center" vertical="center"/>
    </xf>
    <xf numFmtId="4" fontId="5" fillId="0" borderId="20" xfId="0" applyNumberFormat="1" applyFont="1" applyBorder="1"/>
    <xf numFmtId="4" fontId="0" fillId="0" borderId="21" xfId="0" applyNumberFormat="1" applyBorder="1"/>
    <xf numFmtId="4" fontId="9" fillId="0" borderId="48" xfId="0" applyNumberFormat="1" applyFont="1" applyBorder="1"/>
    <xf numFmtId="4" fontId="6" fillId="0" borderId="16" xfId="0" applyNumberFormat="1" applyFont="1" applyBorder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left" vertical="center" indent="5"/>
    </xf>
    <xf numFmtId="0" fontId="12" fillId="0" borderId="0" xfId="0" applyFont="1" applyAlignment="1">
      <alignment horizontal="left" vertical="center" indent="2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4" fillId="0" borderId="39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15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 indent="2"/>
    </xf>
    <xf numFmtId="0" fontId="17" fillId="0" borderId="49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2" fontId="0" fillId="0" borderId="2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0" fontId="0" fillId="7" borderId="2" xfId="0" applyFill="1" applyBorder="1" applyAlignment="1">
      <alignment horizontal="left" vertical="center"/>
    </xf>
    <xf numFmtId="0" fontId="0" fillId="7" borderId="22" xfId="0" applyFill="1" applyBorder="1" applyAlignment="1">
      <alignment horizontal="left" vertical="center"/>
    </xf>
    <xf numFmtId="0" fontId="6" fillId="8" borderId="26" xfId="0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6" fillId="8" borderId="28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4" fontId="0" fillId="5" borderId="2" xfId="0" applyNumberFormat="1" applyFill="1" applyBorder="1" applyAlignment="1">
      <alignment horizontal="right" vertical="center"/>
    </xf>
    <xf numFmtId="4" fontId="0" fillId="5" borderId="22" xfId="0" applyNumberFormat="1" applyFill="1" applyBorder="1" applyAlignment="1">
      <alignment horizontal="righ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4" fontId="0" fillId="5" borderId="20" xfId="0" applyNumberFormat="1" applyFill="1" applyBorder="1" applyAlignment="1">
      <alignment horizontal="center" vertical="center" wrapText="1"/>
    </xf>
    <xf numFmtId="4" fontId="0" fillId="5" borderId="22" xfId="0" applyNumberFormat="1" applyFill="1" applyBorder="1" applyAlignment="1">
      <alignment horizontal="center" vertical="center" wrapText="1"/>
    </xf>
    <xf numFmtId="0" fontId="0" fillId="0" borderId="22" xfId="0" applyBorder="1" applyAlignment="1"/>
    <xf numFmtId="4" fontId="0" fillId="4" borderId="20" xfId="0" applyNumberFormat="1" applyFill="1" applyBorder="1" applyAlignment="1">
      <alignment horizontal="center" vertical="center" wrapText="1"/>
    </xf>
    <xf numFmtId="4" fontId="0" fillId="4" borderId="22" xfId="0" applyNumberFormat="1" applyFill="1" applyBorder="1" applyAlignment="1">
      <alignment horizontal="center" vertical="center" wrapText="1"/>
    </xf>
    <xf numFmtId="0" fontId="6" fillId="10" borderId="32" xfId="0" applyFont="1" applyFill="1" applyBorder="1" applyAlignment="1">
      <alignment horizontal="center" vertical="center" wrapText="1"/>
    </xf>
    <xf numFmtId="0" fontId="6" fillId="10" borderId="31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/>
    </xf>
    <xf numFmtId="0" fontId="6" fillId="10" borderId="33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D20" sqref="D20"/>
    </sheetView>
  </sheetViews>
  <sheetFormatPr defaultRowHeight="15" x14ac:dyDescent="0.25"/>
  <cols>
    <col min="1" max="1" width="16.5703125" customWidth="1"/>
    <col min="2" max="2" width="15.140625" customWidth="1"/>
    <col min="3" max="3" width="12" customWidth="1"/>
    <col min="4" max="4" width="12.7109375" customWidth="1"/>
    <col min="5" max="5" width="11" customWidth="1"/>
    <col min="6" max="6" width="18.7109375" customWidth="1"/>
    <col min="7" max="7" width="17.28515625" customWidth="1"/>
  </cols>
  <sheetData>
    <row r="1" spans="1:11" x14ac:dyDescent="0.25">
      <c r="A1" s="138" t="s">
        <v>99</v>
      </c>
    </row>
    <row r="2" spans="1:11" ht="15.75" thickBot="1" x14ac:dyDescent="0.3">
      <c r="F2" s="1"/>
    </row>
    <row r="3" spans="1:11" ht="15.75" thickBot="1" x14ac:dyDescent="0.3">
      <c r="A3" s="2" t="s">
        <v>0</v>
      </c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1:11" ht="15.75" thickBot="1" x14ac:dyDescent="0.3">
      <c r="A4" s="166" t="s">
        <v>17</v>
      </c>
      <c r="B4" s="6" t="s">
        <v>40</v>
      </c>
      <c r="C4" s="7">
        <v>8</v>
      </c>
      <c r="D4" s="6">
        <v>20.16</v>
      </c>
      <c r="E4" s="8">
        <v>0</v>
      </c>
      <c r="F4" s="9">
        <f>D4*E4</f>
        <v>0</v>
      </c>
      <c r="G4" s="10">
        <f>F4*1.21</f>
        <v>0</v>
      </c>
    </row>
    <row r="5" spans="1:11" ht="15.75" thickBot="1" x14ac:dyDescent="0.3">
      <c r="A5" s="167"/>
      <c r="B5" s="11" t="s">
        <v>41</v>
      </c>
      <c r="C5" s="12">
        <v>2</v>
      </c>
      <c r="D5" s="11">
        <v>4.0999999999999996</v>
      </c>
      <c r="E5" s="8">
        <v>0</v>
      </c>
      <c r="F5" s="14">
        <f t="shared" ref="F5:F11" si="0">D5*E5</f>
        <v>0</v>
      </c>
      <c r="G5" s="15">
        <f t="shared" ref="G5:G11" si="1">F5*1.21</f>
        <v>0</v>
      </c>
    </row>
    <row r="6" spans="1:11" ht="15.75" thickBot="1" x14ac:dyDescent="0.3">
      <c r="A6" s="168"/>
      <c r="B6" s="16" t="s">
        <v>47</v>
      </c>
      <c r="C6" s="17">
        <v>5</v>
      </c>
      <c r="D6" s="16">
        <v>1.75</v>
      </c>
      <c r="E6" s="8">
        <v>0</v>
      </c>
      <c r="F6" s="18">
        <f t="shared" si="0"/>
        <v>0</v>
      </c>
      <c r="G6" s="19">
        <f t="shared" si="1"/>
        <v>0</v>
      </c>
      <c r="I6" s="119"/>
      <c r="J6" s="119"/>
    </row>
    <row r="7" spans="1:11" ht="15.75" thickBot="1" x14ac:dyDescent="0.3">
      <c r="A7" s="166" t="s">
        <v>18</v>
      </c>
      <c r="B7" s="6" t="s">
        <v>23</v>
      </c>
      <c r="C7" s="7">
        <v>6</v>
      </c>
      <c r="D7" s="6">
        <v>34.32</v>
      </c>
      <c r="E7" s="8">
        <v>0</v>
      </c>
      <c r="F7" s="9">
        <f t="shared" si="0"/>
        <v>0</v>
      </c>
      <c r="G7" s="10">
        <f t="shared" si="1"/>
        <v>0</v>
      </c>
    </row>
    <row r="8" spans="1:11" ht="15.75" thickBot="1" x14ac:dyDescent="0.3">
      <c r="A8" s="167"/>
      <c r="B8" s="20" t="s">
        <v>24</v>
      </c>
      <c r="C8" s="12">
        <v>2</v>
      </c>
      <c r="D8" s="11">
        <v>5.5</v>
      </c>
      <c r="E8" s="8">
        <v>0</v>
      </c>
      <c r="F8" s="14">
        <f t="shared" si="0"/>
        <v>0</v>
      </c>
      <c r="G8" s="15">
        <f t="shared" si="1"/>
        <v>0</v>
      </c>
      <c r="I8" s="119"/>
      <c r="J8" s="119"/>
    </row>
    <row r="9" spans="1:11" ht="14.45" customHeight="1" thickBot="1" x14ac:dyDescent="0.3">
      <c r="A9" s="166" t="s">
        <v>19</v>
      </c>
      <c r="B9" s="6" t="s">
        <v>20</v>
      </c>
      <c r="C9" s="7">
        <v>2</v>
      </c>
      <c r="D9" s="6">
        <v>4.28</v>
      </c>
      <c r="E9" s="8">
        <v>0</v>
      </c>
      <c r="F9" s="9">
        <f t="shared" si="0"/>
        <v>0</v>
      </c>
      <c r="G9" s="10">
        <f t="shared" si="1"/>
        <v>0</v>
      </c>
    </row>
    <row r="10" spans="1:11" ht="15.75" thickBot="1" x14ac:dyDescent="0.3">
      <c r="A10" s="167"/>
      <c r="B10" s="11" t="s">
        <v>21</v>
      </c>
      <c r="C10" s="12">
        <v>1</v>
      </c>
      <c r="D10" s="11">
        <v>3.04</v>
      </c>
      <c r="E10" s="8">
        <v>0</v>
      </c>
      <c r="F10" s="14">
        <f t="shared" si="0"/>
        <v>0</v>
      </c>
      <c r="G10" s="15">
        <f t="shared" si="1"/>
        <v>0</v>
      </c>
    </row>
    <row r="11" spans="1:11" ht="15.75" thickBot="1" x14ac:dyDescent="0.3">
      <c r="A11" s="168"/>
      <c r="B11" s="11" t="s">
        <v>22</v>
      </c>
      <c r="C11" s="12">
        <v>1</v>
      </c>
      <c r="D11" s="11">
        <v>0.3</v>
      </c>
      <c r="E11" s="8">
        <v>0</v>
      </c>
      <c r="F11" s="14">
        <f t="shared" si="0"/>
        <v>0</v>
      </c>
      <c r="G11" s="15">
        <f t="shared" si="1"/>
        <v>0</v>
      </c>
      <c r="I11" s="119"/>
      <c r="J11" s="119"/>
    </row>
    <row r="12" spans="1:11" ht="15" customHeight="1" thickBot="1" x14ac:dyDescent="0.3">
      <c r="A12" s="166" t="s">
        <v>192</v>
      </c>
      <c r="B12" s="6" t="s">
        <v>81</v>
      </c>
      <c r="C12" s="7">
        <v>6</v>
      </c>
      <c r="D12" s="6">
        <v>4.28</v>
      </c>
      <c r="E12" s="8">
        <v>0</v>
      </c>
      <c r="F12" s="9">
        <f t="shared" ref="F12:F16" si="2">D12*E12</f>
        <v>0</v>
      </c>
      <c r="G12" s="10">
        <f t="shared" ref="G12:G16" si="3">F12*1.21</f>
        <v>0</v>
      </c>
    </row>
    <row r="13" spans="1:11" s="100" customFormat="1" ht="15.75" thickBot="1" x14ac:dyDescent="0.3">
      <c r="A13" s="167"/>
      <c r="B13" s="11" t="s">
        <v>82</v>
      </c>
      <c r="C13" s="12">
        <v>2</v>
      </c>
      <c r="D13" s="11">
        <v>3.04</v>
      </c>
      <c r="E13" s="8">
        <v>0</v>
      </c>
      <c r="F13" s="14">
        <f t="shared" si="2"/>
        <v>0</v>
      </c>
      <c r="G13" s="15">
        <f t="shared" si="3"/>
        <v>0</v>
      </c>
    </row>
    <row r="14" spans="1:11" s="100" customFormat="1" ht="15.75" thickBot="1" x14ac:dyDescent="0.3">
      <c r="A14" s="167"/>
      <c r="B14" s="11" t="s">
        <v>84</v>
      </c>
      <c r="C14" s="12">
        <v>1</v>
      </c>
      <c r="D14" s="11">
        <v>2.5</v>
      </c>
      <c r="E14" s="8">
        <v>0</v>
      </c>
      <c r="F14" s="14">
        <f t="shared" si="2"/>
        <v>0</v>
      </c>
      <c r="G14" s="15">
        <f t="shared" si="3"/>
        <v>0</v>
      </c>
      <c r="K14"/>
    </row>
    <row r="15" spans="1:11" s="100" customFormat="1" ht="15.75" thickBot="1" x14ac:dyDescent="0.3">
      <c r="A15" s="167"/>
      <c r="B15" s="11" t="s">
        <v>85</v>
      </c>
      <c r="C15" s="12">
        <v>2</v>
      </c>
      <c r="D15" s="11">
        <v>8.4</v>
      </c>
      <c r="E15" s="8">
        <v>0</v>
      </c>
      <c r="F15" s="14">
        <f t="shared" si="2"/>
        <v>0</v>
      </c>
      <c r="G15" s="15">
        <f t="shared" si="3"/>
        <v>0</v>
      </c>
    </row>
    <row r="16" spans="1:11" ht="15.75" thickBot="1" x14ac:dyDescent="0.3">
      <c r="A16" s="167"/>
      <c r="B16" s="140" t="s">
        <v>83</v>
      </c>
      <c r="C16" s="146">
        <v>3.5</v>
      </c>
      <c r="D16" s="140">
        <v>8.4</v>
      </c>
      <c r="E16" s="8">
        <v>0</v>
      </c>
      <c r="F16" s="147">
        <f t="shared" si="2"/>
        <v>0</v>
      </c>
      <c r="G16" s="148">
        <f t="shared" si="3"/>
        <v>0</v>
      </c>
      <c r="I16" s="119"/>
      <c r="J16" s="119"/>
    </row>
    <row r="17" spans="1:10" ht="15.75" thickBot="1" x14ac:dyDescent="0.3">
      <c r="A17" s="92" t="s">
        <v>80</v>
      </c>
      <c r="B17" s="93"/>
      <c r="C17" s="94"/>
      <c r="D17" s="114">
        <f>SUM(D7:D16)</f>
        <v>74.06</v>
      </c>
      <c r="E17" s="115">
        <f>SUM(E4:E16)</f>
        <v>0</v>
      </c>
      <c r="F17" s="149">
        <f>SUM(F4:F16)</f>
        <v>0</v>
      </c>
      <c r="G17" s="150">
        <f t="shared" ref="G17" si="4">F17*1.21</f>
        <v>0</v>
      </c>
      <c r="I17" s="119"/>
      <c r="J17" s="119"/>
    </row>
    <row r="18" spans="1:10" x14ac:dyDescent="0.25">
      <c r="A18" s="95"/>
      <c r="B18" s="96"/>
      <c r="C18" s="97"/>
      <c r="D18" s="96"/>
      <c r="E18" s="98"/>
      <c r="F18" s="99"/>
      <c r="G18" s="98"/>
    </row>
    <row r="20" spans="1:10" x14ac:dyDescent="0.25">
      <c r="A20" t="s">
        <v>42</v>
      </c>
    </row>
  </sheetData>
  <mergeCells count="4">
    <mergeCell ref="A4:A6"/>
    <mergeCell ref="A7:A8"/>
    <mergeCell ref="A9:A11"/>
    <mergeCell ref="A12:A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K24" sqref="K24"/>
    </sheetView>
  </sheetViews>
  <sheetFormatPr defaultRowHeight="15" x14ac:dyDescent="0.25"/>
  <cols>
    <col min="1" max="1" width="19.28515625" customWidth="1"/>
    <col min="2" max="2" width="18.140625" customWidth="1"/>
    <col min="3" max="3" width="14.28515625" customWidth="1"/>
    <col min="4" max="4" width="13.5703125" customWidth="1"/>
    <col min="5" max="5" width="11.42578125" customWidth="1"/>
    <col min="6" max="6" width="11.5703125" customWidth="1"/>
    <col min="7" max="7" width="12.140625" customWidth="1"/>
    <col min="8" max="8" width="26.42578125" bestFit="1" customWidth="1"/>
  </cols>
  <sheetData>
    <row r="1" spans="1:12" x14ac:dyDescent="0.25">
      <c r="A1" s="138" t="s">
        <v>100</v>
      </c>
    </row>
    <row r="2" spans="1:12" ht="15.75" thickBot="1" x14ac:dyDescent="0.3"/>
    <row r="3" spans="1:12" ht="45.75" thickBot="1" x14ac:dyDescent="0.3">
      <c r="A3" s="21" t="s">
        <v>7</v>
      </c>
      <c r="B3" s="22" t="s">
        <v>8</v>
      </c>
      <c r="C3" s="22" t="s">
        <v>9</v>
      </c>
      <c r="D3" s="23" t="s">
        <v>10</v>
      </c>
      <c r="E3" s="24" t="s">
        <v>11</v>
      </c>
      <c r="F3" s="24" t="s">
        <v>5</v>
      </c>
      <c r="G3" s="24" t="s">
        <v>12</v>
      </c>
      <c r="H3" s="25" t="s">
        <v>13</v>
      </c>
    </row>
    <row r="4" spans="1:12" ht="14.45" customHeight="1" thickBot="1" x14ac:dyDescent="0.3">
      <c r="A4" s="180" t="s">
        <v>194</v>
      </c>
      <c r="B4" s="37" t="s">
        <v>28</v>
      </c>
      <c r="C4" s="38">
        <v>148.34</v>
      </c>
      <c r="D4" s="39" t="s">
        <v>14</v>
      </c>
      <c r="E4" s="40">
        <v>0</v>
      </c>
      <c r="F4" s="41">
        <f>C4*E4</f>
        <v>0</v>
      </c>
      <c r="G4" s="41">
        <f>F4*1.21</f>
        <v>0</v>
      </c>
      <c r="H4" s="42"/>
    </row>
    <row r="5" spans="1:12" ht="15.75" thickBot="1" x14ac:dyDescent="0.3">
      <c r="A5" s="181"/>
      <c r="B5" s="169" t="s">
        <v>25</v>
      </c>
      <c r="C5" s="26">
        <v>89.35</v>
      </c>
      <c r="D5" s="29" t="s">
        <v>15</v>
      </c>
      <c r="E5" s="40">
        <v>0</v>
      </c>
      <c r="F5" s="41">
        <f t="shared" ref="F5:F9" si="0">C5*E5</f>
        <v>0</v>
      </c>
      <c r="G5" s="27">
        <f>F5*1.21</f>
        <v>0</v>
      </c>
      <c r="H5" s="28" t="s">
        <v>44</v>
      </c>
    </row>
    <row r="6" spans="1:12" ht="15.75" thickBot="1" x14ac:dyDescent="0.3">
      <c r="A6" s="181"/>
      <c r="B6" s="170"/>
      <c r="C6" s="30">
        <v>55.3</v>
      </c>
      <c r="D6" s="57" t="s">
        <v>26</v>
      </c>
      <c r="E6" s="40">
        <v>0</v>
      </c>
      <c r="F6" s="41">
        <f t="shared" si="0"/>
        <v>0</v>
      </c>
      <c r="G6" s="27">
        <f t="shared" ref="G6:G9" si="1">F6*1.21</f>
        <v>0</v>
      </c>
      <c r="H6" s="32" t="s">
        <v>45</v>
      </c>
    </row>
    <row r="7" spans="1:12" ht="15.75" thickBot="1" x14ac:dyDescent="0.3">
      <c r="A7" s="181"/>
      <c r="B7" s="34" t="s">
        <v>32</v>
      </c>
      <c r="C7" s="35">
        <v>2.04</v>
      </c>
      <c r="D7" s="44" t="s">
        <v>14</v>
      </c>
      <c r="E7" s="40">
        <v>0</v>
      </c>
      <c r="F7" s="41">
        <f t="shared" si="0"/>
        <v>0</v>
      </c>
      <c r="G7" s="45">
        <f t="shared" si="1"/>
        <v>0</v>
      </c>
      <c r="H7" s="36"/>
    </row>
    <row r="8" spans="1:12" ht="15.75" thickBot="1" x14ac:dyDescent="0.3">
      <c r="A8" s="181"/>
      <c r="B8" s="34" t="s">
        <v>43</v>
      </c>
      <c r="C8" s="35">
        <v>16.89</v>
      </c>
      <c r="D8" s="44" t="s">
        <v>14</v>
      </c>
      <c r="E8" s="40">
        <v>0</v>
      </c>
      <c r="F8" s="41">
        <f t="shared" si="0"/>
        <v>0</v>
      </c>
      <c r="G8" s="47">
        <f t="shared" si="1"/>
        <v>0</v>
      </c>
      <c r="H8" s="36" t="s">
        <v>46</v>
      </c>
    </row>
    <row r="9" spans="1:12" ht="15.75" thickBot="1" x14ac:dyDescent="0.3">
      <c r="A9" s="182"/>
      <c r="B9" s="34" t="s">
        <v>27</v>
      </c>
      <c r="C9" s="35">
        <v>14.73</v>
      </c>
      <c r="D9" s="44" t="s">
        <v>14</v>
      </c>
      <c r="E9" s="40">
        <v>0</v>
      </c>
      <c r="F9" s="41">
        <f t="shared" si="0"/>
        <v>0</v>
      </c>
      <c r="G9" s="47">
        <f t="shared" si="1"/>
        <v>0</v>
      </c>
      <c r="H9" s="36" t="s">
        <v>29</v>
      </c>
      <c r="K9" s="119"/>
    </row>
    <row r="10" spans="1:12" ht="15.75" thickBot="1" x14ac:dyDescent="0.3">
      <c r="A10" s="180" t="s">
        <v>193</v>
      </c>
      <c r="B10" s="171" t="s">
        <v>31</v>
      </c>
      <c r="C10" s="173">
        <v>61.7</v>
      </c>
      <c r="D10" s="175" t="s">
        <v>15</v>
      </c>
      <c r="E10" s="40">
        <v>0</v>
      </c>
      <c r="F10" s="183">
        <f t="shared" ref="F10" si="2">C10*E10</f>
        <v>0</v>
      </c>
      <c r="G10" s="183">
        <f t="shared" ref="G10:G16" si="3">F10*1.21</f>
        <v>0</v>
      </c>
      <c r="H10" s="185" t="s">
        <v>33</v>
      </c>
      <c r="L10" s="119"/>
    </row>
    <row r="11" spans="1:12" ht="16.899999999999999" customHeight="1" thickBot="1" x14ac:dyDescent="0.3">
      <c r="A11" s="181"/>
      <c r="B11" s="172"/>
      <c r="C11" s="174"/>
      <c r="D11" s="176"/>
      <c r="E11" s="40">
        <v>0</v>
      </c>
      <c r="F11" s="184"/>
      <c r="G11" s="184"/>
      <c r="H11" s="186"/>
      <c r="K11" s="119"/>
      <c r="L11" s="119"/>
    </row>
    <row r="12" spans="1:12" ht="15.75" thickBot="1" x14ac:dyDescent="0.3">
      <c r="A12" s="177" t="s">
        <v>34</v>
      </c>
      <c r="B12" s="54" t="s">
        <v>25</v>
      </c>
      <c r="C12" s="50">
        <v>25.23</v>
      </c>
      <c r="D12" s="58" t="s">
        <v>26</v>
      </c>
      <c r="E12" s="40">
        <v>0</v>
      </c>
      <c r="F12" s="52">
        <f>(C12*E12)</f>
        <v>0</v>
      </c>
      <c r="G12" s="52">
        <f t="shared" si="3"/>
        <v>0</v>
      </c>
      <c r="H12" s="42" t="s">
        <v>16</v>
      </c>
    </row>
    <row r="13" spans="1:12" ht="15.75" thickBot="1" x14ac:dyDescent="0.3">
      <c r="A13" s="178"/>
      <c r="B13" s="48" t="s">
        <v>35</v>
      </c>
      <c r="C13" s="49">
        <v>6.63</v>
      </c>
      <c r="D13" s="57" t="s">
        <v>26</v>
      </c>
      <c r="E13" s="40">
        <v>0</v>
      </c>
      <c r="F13" s="53">
        <f t="shared" ref="F13:F16" si="4">(C13*E13)</f>
        <v>0</v>
      </c>
      <c r="G13" s="53">
        <f t="shared" si="3"/>
        <v>0</v>
      </c>
      <c r="H13" s="33"/>
    </row>
    <row r="14" spans="1:12" ht="15.75" thickBot="1" x14ac:dyDescent="0.3">
      <c r="A14" s="178"/>
      <c r="B14" s="48" t="s">
        <v>37</v>
      </c>
      <c r="C14" s="49">
        <v>1.19</v>
      </c>
      <c r="D14" s="31" t="s">
        <v>14</v>
      </c>
      <c r="E14" s="40">
        <v>0</v>
      </c>
      <c r="F14" s="53">
        <f t="shared" si="4"/>
        <v>0</v>
      </c>
      <c r="G14" s="53">
        <f t="shared" si="3"/>
        <v>0</v>
      </c>
      <c r="H14" s="33" t="s">
        <v>39</v>
      </c>
    </row>
    <row r="15" spans="1:12" ht="15.75" thickBot="1" x14ac:dyDescent="0.3">
      <c r="A15" s="178"/>
      <c r="B15" s="48" t="s">
        <v>36</v>
      </c>
      <c r="C15" s="49">
        <v>3.84</v>
      </c>
      <c r="D15" s="57" t="s">
        <v>26</v>
      </c>
      <c r="E15" s="40">
        <v>0</v>
      </c>
      <c r="F15" s="53">
        <f t="shared" si="4"/>
        <v>0</v>
      </c>
      <c r="G15" s="53">
        <f t="shared" si="3"/>
        <v>0</v>
      </c>
      <c r="H15" s="33"/>
    </row>
    <row r="16" spans="1:12" ht="15.75" thickBot="1" x14ac:dyDescent="0.3">
      <c r="A16" s="179"/>
      <c r="B16" s="55" t="s">
        <v>38</v>
      </c>
      <c r="C16" s="51">
        <v>3.74</v>
      </c>
      <c r="D16" s="59" t="s">
        <v>26</v>
      </c>
      <c r="E16" s="40">
        <v>0</v>
      </c>
      <c r="F16" s="56">
        <f t="shared" si="4"/>
        <v>0</v>
      </c>
      <c r="G16" s="56">
        <f t="shared" si="3"/>
        <v>0</v>
      </c>
      <c r="H16" s="43"/>
      <c r="K16" s="119"/>
      <c r="L16" s="119"/>
    </row>
    <row r="17" spans="1:12" ht="15" customHeight="1" thickBot="1" x14ac:dyDescent="0.3">
      <c r="A17" s="180" t="s">
        <v>191</v>
      </c>
      <c r="B17" s="54" t="s">
        <v>88</v>
      </c>
      <c r="C17" s="50">
        <v>46.2</v>
      </c>
      <c r="D17" s="58" t="s">
        <v>26</v>
      </c>
      <c r="E17" s="40">
        <v>0</v>
      </c>
      <c r="F17" s="52">
        <f>(C17*E17)</f>
        <v>0</v>
      </c>
      <c r="G17" s="52">
        <f t="shared" ref="G17:G23" si="5">F17*1.21</f>
        <v>0</v>
      </c>
      <c r="H17" s="42" t="s">
        <v>94</v>
      </c>
    </row>
    <row r="18" spans="1:12" ht="15.75" thickBot="1" x14ac:dyDescent="0.3">
      <c r="A18" s="181"/>
      <c r="B18" s="48" t="s">
        <v>86</v>
      </c>
      <c r="C18" s="49">
        <v>22.2</v>
      </c>
      <c r="D18" s="57" t="s">
        <v>26</v>
      </c>
      <c r="E18" s="40">
        <v>0</v>
      </c>
      <c r="F18" s="53">
        <f t="shared" ref="F18:F23" si="6">(C18*E18)</f>
        <v>0</v>
      </c>
      <c r="G18" s="53">
        <f t="shared" si="5"/>
        <v>0</v>
      </c>
      <c r="H18" s="33"/>
    </row>
    <row r="19" spans="1:12" ht="15.75" thickBot="1" x14ac:dyDescent="0.3">
      <c r="A19" s="181"/>
      <c r="B19" s="48" t="s">
        <v>89</v>
      </c>
      <c r="C19" s="49">
        <v>4.1399999999999997</v>
      </c>
      <c r="D19" s="57" t="s">
        <v>26</v>
      </c>
      <c r="E19" s="40">
        <v>0</v>
      </c>
      <c r="F19" s="53">
        <f t="shared" si="6"/>
        <v>0</v>
      </c>
      <c r="G19" s="53">
        <f t="shared" si="5"/>
        <v>0</v>
      </c>
      <c r="H19" s="33"/>
    </row>
    <row r="20" spans="1:12" ht="15.75" thickBot="1" x14ac:dyDescent="0.3">
      <c r="A20" s="181"/>
      <c r="B20" s="48" t="s">
        <v>87</v>
      </c>
      <c r="C20" s="49">
        <v>7</v>
      </c>
      <c r="D20" s="31" t="s">
        <v>14</v>
      </c>
      <c r="E20" s="40">
        <v>0</v>
      </c>
      <c r="F20" s="53">
        <f t="shared" si="6"/>
        <v>0</v>
      </c>
      <c r="G20" s="53">
        <f t="shared" si="5"/>
        <v>0</v>
      </c>
      <c r="H20" s="33" t="s">
        <v>93</v>
      </c>
    </row>
    <row r="21" spans="1:12" ht="15.75" thickBot="1" x14ac:dyDescent="0.3">
      <c r="A21" s="181"/>
      <c r="B21" s="108" t="s">
        <v>90</v>
      </c>
      <c r="C21" s="109">
        <v>11.4</v>
      </c>
      <c r="D21" s="110" t="s">
        <v>26</v>
      </c>
      <c r="E21" s="40">
        <v>0</v>
      </c>
      <c r="F21" s="111">
        <f t="shared" si="6"/>
        <v>0</v>
      </c>
      <c r="G21" s="111">
        <f t="shared" si="5"/>
        <v>0</v>
      </c>
      <c r="H21" s="36"/>
    </row>
    <row r="22" spans="1:12" ht="15.75" thickBot="1" x14ac:dyDescent="0.3">
      <c r="A22" s="181"/>
      <c r="B22" s="48" t="s">
        <v>91</v>
      </c>
      <c r="C22" s="49">
        <v>11.25</v>
      </c>
      <c r="D22" s="57" t="s">
        <v>26</v>
      </c>
      <c r="E22" s="40">
        <v>0</v>
      </c>
      <c r="F22" s="111">
        <f t="shared" si="6"/>
        <v>0</v>
      </c>
      <c r="G22" s="111">
        <f t="shared" si="5"/>
        <v>0</v>
      </c>
      <c r="H22" s="33"/>
    </row>
    <row r="23" spans="1:12" ht="15.75" thickBot="1" x14ac:dyDescent="0.3">
      <c r="A23" s="182"/>
      <c r="B23" s="55" t="s">
        <v>92</v>
      </c>
      <c r="C23" s="51">
        <v>23.76</v>
      </c>
      <c r="D23" s="112" t="s">
        <v>14</v>
      </c>
      <c r="E23" s="40">
        <v>0</v>
      </c>
      <c r="F23" s="56">
        <f t="shared" si="6"/>
        <v>0</v>
      </c>
      <c r="G23" s="56">
        <f t="shared" si="5"/>
        <v>0</v>
      </c>
      <c r="H23" s="43"/>
      <c r="K23" s="119"/>
      <c r="L23" s="119"/>
    </row>
    <row r="24" spans="1:12" x14ac:dyDescent="0.25">
      <c r="K24" s="119"/>
    </row>
    <row r="25" spans="1:12" x14ac:dyDescent="0.25">
      <c r="L25" s="119"/>
    </row>
    <row r="26" spans="1:12" x14ac:dyDescent="0.25">
      <c r="F26" s="119"/>
      <c r="K26" s="119"/>
    </row>
  </sheetData>
  <mergeCells count="11">
    <mergeCell ref="A17:A23"/>
    <mergeCell ref="F10:F11"/>
    <mergeCell ref="G10:G11"/>
    <mergeCell ref="H10:H11"/>
    <mergeCell ref="A10:A11"/>
    <mergeCell ref="B5:B6"/>
    <mergeCell ref="B10:B11"/>
    <mergeCell ref="C10:C11"/>
    <mergeCell ref="D10:D11"/>
    <mergeCell ref="A12:A16"/>
    <mergeCell ref="A4:A9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"/>
  <sheetViews>
    <sheetView topLeftCell="A3" workbookViewId="0">
      <selection activeCell="J11" sqref="J11"/>
    </sheetView>
  </sheetViews>
  <sheetFormatPr defaultRowHeight="15" x14ac:dyDescent="0.25"/>
  <cols>
    <col min="2" max="2" width="15" customWidth="1"/>
    <col min="3" max="3" width="12.85546875" bestFit="1" customWidth="1"/>
    <col min="4" max="13" width="12.28515625" customWidth="1"/>
  </cols>
  <sheetData>
    <row r="1" spans="2:13" x14ac:dyDescent="0.25">
      <c r="B1" s="138" t="s">
        <v>105</v>
      </c>
    </row>
    <row r="2" spans="2:13" ht="15.75" thickBot="1" x14ac:dyDescent="0.3"/>
    <row r="3" spans="2:13" ht="45.75" thickBot="1" x14ac:dyDescent="0.3">
      <c r="B3" s="194" t="s">
        <v>51</v>
      </c>
      <c r="C3" s="196" t="s">
        <v>103</v>
      </c>
      <c r="D3" s="193"/>
      <c r="E3" s="196" t="s">
        <v>198</v>
      </c>
      <c r="F3" s="193"/>
      <c r="G3" s="192" t="s">
        <v>199</v>
      </c>
      <c r="H3" s="193"/>
      <c r="I3" s="66" t="s">
        <v>104</v>
      </c>
      <c r="J3" s="192" t="s">
        <v>200</v>
      </c>
      <c r="K3" s="193"/>
      <c r="L3" s="192" t="s">
        <v>201</v>
      </c>
      <c r="M3" s="193"/>
    </row>
    <row r="4" spans="2:13" ht="15.75" thickBot="1" x14ac:dyDescent="0.3">
      <c r="B4" s="195"/>
      <c r="C4" s="67" t="s">
        <v>52</v>
      </c>
      <c r="D4" s="67" t="s">
        <v>53</v>
      </c>
      <c r="E4" s="67" t="s">
        <v>54</v>
      </c>
      <c r="F4" s="67" t="s">
        <v>55</v>
      </c>
      <c r="G4" s="67" t="s">
        <v>52</v>
      </c>
      <c r="H4" s="68" t="s">
        <v>53</v>
      </c>
      <c r="I4" s="67" t="s">
        <v>52</v>
      </c>
      <c r="J4" s="69" t="s">
        <v>52</v>
      </c>
      <c r="K4" s="67" t="s">
        <v>53</v>
      </c>
      <c r="L4" s="67" t="s">
        <v>52</v>
      </c>
      <c r="M4" s="69" t="s">
        <v>53</v>
      </c>
    </row>
    <row r="5" spans="2:13" ht="45" x14ac:dyDescent="0.25">
      <c r="B5" s="70" t="s">
        <v>195</v>
      </c>
      <c r="C5" s="13"/>
      <c r="D5" s="53">
        <f>C5*1.21</f>
        <v>0</v>
      </c>
      <c r="E5" s="53">
        <f>C5*11</f>
        <v>0</v>
      </c>
      <c r="F5" s="53">
        <f>E5*1.21</f>
        <v>0</v>
      </c>
      <c r="G5" s="190">
        <v>0</v>
      </c>
      <c r="H5" s="187">
        <v>0</v>
      </c>
      <c r="I5" s="119">
        <v>0</v>
      </c>
      <c r="J5" s="45">
        <f>I5*2</f>
        <v>0</v>
      </c>
      <c r="K5" s="53">
        <f>J5*1.21</f>
        <v>0</v>
      </c>
      <c r="L5" s="72">
        <v>0</v>
      </c>
      <c r="M5" s="53">
        <f>L5*1.21</f>
        <v>0</v>
      </c>
    </row>
    <row r="6" spans="2:13" ht="45" x14ac:dyDescent="0.25">
      <c r="B6" s="73" t="s">
        <v>58</v>
      </c>
      <c r="C6" s="13"/>
      <c r="D6" s="53">
        <f>C6*1.21</f>
        <v>0</v>
      </c>
      <c r="E6" s="53">
        <f>C6*11</f>
        <v>0</v>
      </c>
      <c r="F6" s="53">
        <f t="shared" ref="F6:F7" si="0">E6*1.21</f>
        <v>0</v>
      </c>
      <c r="G6" s="191"/>
      <c r="H6" s="188"/>
      <c r="I6" s="71">
        <v>0</v>
      </c>
      <c r="J6" s="45">
        <f t="shared" ref="J6:J7" si="1">I6*2</f>
        <v>0</v>
      </c>
      <c r="K6" s="53">
        <f t="shared" ref="K6:K7" si="2">J6*1.21</f>
        <v>0</v>
      </c>
      <c r="L6" s="13">
        <v>0</v>
      </c>
      <c r="M6" s="53">
        <f t="shared" ref="M6" si="3">L6*1.21</f>
        <v>0</v>
      </c>
    </row>
    <row r="7" spans="2:13" ht="45" x14ac:dyDescent="0.25">
      <c r="B7" s="73" t="s">
        <v>59</v>
      </c>
      <c r="C7" s="13"/>
      <c r="D7" s="53">
        <f>C7*1.21</f>
        <v>0</v>
      </c>
      <c r="E7" s="53">
        <f>C7*11</f>
        <v>0</v>
      </c>
      <c r="F7" s="53">
        <f t="shared" si="0"/>
        <v>0</v>
      </c>
      <c r="G7" s="191"/>
      <c r="H7" s="188"/>
      <c r="I7" s="71">
        <v>0</v>
      </c>
      <c r="J7" s="45">
        <f t="shared" si="1"/>
        <v>0</v>
      </c>
      <c r="K7" s="53">
        <f t="shared" si="2"/>
        <v>0</v>
      </c>
      <c r="L7" s="71"/>
      <c r="M7" s="74" t="s">
        <v>56</v>
      </c>
    </row>
    <row r="8" spans="2:13" ht="30.75" thickBot="1" x14ac:dyDescent="0.3">
      <c r="B8" s="120" t="s">
        <v>191</v>
      </c>
      <c r="C8" s="46"/>
      <c r="D8" s="111">
        <f t="shared" ref="D8" si="4">C8*1.21</f>
        <v>0</v>
      </c>
      <c r="E8" s="111">
        <f>C8*11</f>
        <v>0</v>
      </c>
      <c r="F8" s="111">
        <f t="shared" ref="F8" si="5">E8*1.21</f>
        <v>0</v>
      </c>
      <c r="G8" s="189"/>
      <c r="H8" s="189"/>
      <c r="I8" s="121">
        <v>0</v>
      </c>
      <c r="J8" s="47">
        <f t="shared" ref="J8" si="6">I8*2</f>
        <v>0</v>
      </c>
      <c r="K8" s="111">
        <f t="shared" ref="K8" si="7">J8*1.21</f>
        <v>0</v>
      </c>
      <c r="L8" s="121"/>
      <c r="M8" s="122" t="s">
        <v>56</v>
      </c>
    </row>
    <row r="9" spans="2:13" ht="15.75" thickBot="1" x14ac:dyDescent="0.3">
      <c r="B9" s="75" t="s">
        <v>57</v>
      </c>
      <c r="C9" s="123">
        <f>SUM(C5:C8)</f>
        <v>0</v>
      </c>
      <c r="D9" s="124">
        <f>SUM(D5:D8)</f>
        <v>0</v>
      </c>
      <c r="E9" s="125">
        <f>SUM(E5:E8)</f>
        <v>0</v>
      </c>
      <c r="F9" s="124">
        <f>SUM(F5:F8)</f>
        <v>0</v>
      </c>
      <c r="G9" s="125">
        <f>G5</f>
        <v>0</v>
      </c>
      <c r="H9" s="124">
        <f>G9*1.21</f>
        <v>0</v>
      </c>
      <c r="I9" s="124">
        <f>SUM(I5:I8)</f>
        <v>0</v>
      </c>
      <c r="J9" s="125">
        <f>SUM(J5:J8)</f>
        <v>0</v>
      </c>
      <c r="K9" s="124">
        <f>SUM(K5:K8)</f>
        <v>0</v>
      </c>
      <c r="L9" s="125">
        <f>L5+L6</f>
        <v>0</v>
      </c>
      <c r="M9" s="126">
        <f>SUM(M5:M8)</f>
        <v>0</v>
      </c>
    </row>
    <row r="10" spans="2:13" ht="105" x14ac:dyDescent="0.25">
      <c r="B10" s="76" t="s">
        <v>202</v>
      </c>
      <c r="C10" s="77">
        <f>SUM(E9+G9+J9+L9)</f>
        <v>0</v>
      </c>
      <c r="E10" s="78"/>
      <c r="F10" s="78"/>
      <c r="G10" s="78"/>
      <c r="H10" s="78"/>
      <c r="I10" s="78"/>
      <c r="J10" s="78"/>
      <c r="K10" s="78"/>
      <c r="L10" s="78"/>
    </row>
  </sheetData>
  <mergeCells count="8">
    <mergeCell ref="H5:H8"/>
    <mergeCell ref="G5:G8"/>
    <mergeCell ref="J3:K3"/>
    <mergeCell ref="L3:M3"/>
    <mergeCell ref="B3:B4"/>
    <mergeCell ref="C3:D3"/>
    <mergeCell ref="E3:F3"/>
    <mergeCell ref="G3:H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topLeftCell="A3" workbookViewId="0">
      <selection activeCell="O6" sqref="O6"/>
    </sheetView>
  </sheetViews>
  <sheetFormatPr defaultRowHeight="15" x14ac:dyDescent="0.25"/>
  <cols>
    <col min="2" max="2" width="39.28515625" customWidth="1"/>
    <col min="3" max="7" width="12.7109375" customWidth="1"/>
  </cols>
  <sheetData>
    <row r="1" spans="2:7" x14ac:dyDescent="0.25">
      <c r="B1" s="138" t="s">
        <v>101</v>
      </c>
    </row>
    <row r="2" spans="2:7" ht="15.75" thickBot="1" x14ac:dyDescent="0.3"/>
    <row r="3" spans="2:7" ht="45.75" thickBot="1" x14ac:dyDescent="0.3">
      <c r="B3" s="79" t="s">
        <v>60</v>
      </c>
      <c r="C3" s="80" t="s">
        <v>61</v>
      </c>
      <c r="D3" s="81" t="s">
        <v>62</v>
      </c>
      <c r="E3" s="81" t="s">
        <v>63</v>
      </c>
      <c r="F3" s="82" t="s">
        <v>64</v>
      </c>
      <c r="G3" s="83" t="s">
        <v>65</v>
      </c>
    </row>
    <row r="4" spans="2:7" ht="27" customHeight="1" thickBot="1" x14ac:dyDescent="0.3">
      <c r="B4" s="133" t="s">
        <v>66</v>
      </c>
      <c r="C4" s="130" t="s">
        <v>67</v>
      </c>
      <c r="D4" s="113">
        <v>0</v>
      </c>
      <c r="E4" s="84">
        <v>60</v>
      </c>
      <c r="F4" s="85">
        <f>D4*E4</f>
        <v>0</v>
      </c>
      <c r="G4" s="137">
        <f>F4*1.21</f>
        <v>0</v>
      </c>
    </row>
    <row r="5" spans="2:7" ht="27" customHeight="1" thickBot="1" x14ac:dyDescent="0.3">
      <c r="B5" s="134" t="s">
        <v>68</v>
      </c>
      <c r="C5" s="131" t="s">
        <v>67</v>
      </c>
      <c r="D5" s="113">
        <v>0</v>
      </c>
      <c r="E5" s="87">
        <v>25</v>
      </c>
      <c r="F5" s="11">
        <f t="shared" ref="F5:F13" si="0">SUM(D5*E5)</f>
        <v>0</v>
      </c>
      <c r="G5" s="86">
        <f t="shared" ref="G5:G17" si="1">F5*1.21</f>
        <v>0</v>
      </c>
    </row>
    <row r="6" spans="2:7" ht="27" customHeight="1" thickBot="1" x14ac:dyDescent="0.3">
      <c r="B6" s="134" t="s">
        <v>69</v>
      </c>
      <c r="C6" s="131" t="s">
        <v>67</v>
      </c>
      <c r="D6" s="113">
        <v>0</v>
      </c>
      <c r="E6" s="87">
        <v>50</v>
      </c>
      <c r="F6" s="11">
        <f t="shared" si="0"/>
        <v>0</v>
      </c>
      <c r="G6" s="88">
        <f t="shared" si="1"/>
        <v>0</v>
      </c>
    </row>
    <row r="7" spans="2:7" ht="27" customHeight="1" thickBot="1" x14ac:dyDescent="0.3">
      <c r="B7" s="134" t="s">
        <v>70</v>
      </c>
      <c r="C7" s="131" t="s">
        <v>67</v>
      </c>
      <c r="D7" s="113">
        <v>0</v>
      </c>
      <c r="E7" s="87">
        <v>50</v>
      </c>
      <c r="F7" s="11">
        <v>0</v>
      </c>
      <c r="G7" s="89">
        <v>0</v>
      </c>
    </row>
    <row r="8" spans="2:7" ht="27" customHeight="1" thickBot="1" x14ac:dyDescent="0.3">
      <c r="B8" s="134" t="s">
        <v>71</v>
      </c>
      <c r="C8" s="131" t="s">
        <v>72</v>
      </c>
      <c r="D8" s="113">
        <v>0</v>
      </c>
      <c r="E8" s="87">
        <v>15</v>
      </c>
      <c r="F8" s="11">
        <f t="shared" si="0"/>
        <v>0</v>
      </c>
      <c r="G8" s="90">
        <f t="shared" si="1"/>
        <v>0</v>
      </c>
    </row>
    <row r="9" spans="2:7" ht="25.15" customHeight="1" thickBot="1" x14ac:dyDescent="0.3">
      <c r="B9" s="135" t="s">
        <v>73</v>
      </c>
      <c r="C9" s="131">
        <v>1</v>
      </c>
      <c r="D9" s="113">
        <v>0</v>
      </c>
      <c r="E9" s="87">
        <v>4</v>
      </c>
      <c r="F9" s="11">
        <v>0</v>
      </c>
      <c r="G9" s="89">
        <v>0</v>
      </c>
    </row>
    <row r="10" spans="2:7" ht="25.15" customHeight="1" thickBot="1" x14ac:dyDescent="0.3">
      <c r="B10" s="135" t="s">
        <v>74</v>
      </c>
      <c r="C10" s="131" t="s">
        <v>75</v>
      </c>
      <c r="D10" s="113">
        <v>0</v>
      </c>
      <c r="E10" s="87">
        <v>4</v>
      </c>
      <c r="F10" s="11">
        <f t="shared" si="0"/>
        <v>0</v>
      </c>
      <c r="G10" s="90">
        <f t="shared" si="1"/>
        <v>0</v>
      </c>
    </row>
    <row r="11" spans="2:7" ht="25.15" customHeight="1" thickBot="1" x14ac:dyDescent="0.3">
      <c r="B11" s="135" t="s">
        <v>76</v>
      </c>
      <c r="C11" s="131" t="s">
        <v>67</v>
      </c>
      <c r="D11" s="113">
        <v>0</v>
      </c>
      <c r="E11" s="87">
        <v>30</v>
      </c>
      <c r="F11" s="11">
        <f t="shared" si="0"/>
        <v>0</v>
      </c>
      <c r="G11" s="90">
        <f t="shared" si="1"/>
        <v>0</v>
      </c>
    </row>
    <row r="12" spans="2:7" ht="25.15" customHeight="1" thickBot="1" x14ac:dyDescent="0.3">
      <c r="B12" s="135" t="s">
        <v>77</v>
      </c>
      <c r="C12" s="132" t="s">
        <v>72</v>
      </c>
      <c r="D12" s="113">
        <v>0</v>
      </c>
      <c r="E12" s="87">
        <v>4</v>
      </c>
      <c r="F12" s="11">
        <v>0</v>
      </c>
      <c r="G12" s="89">
        <v>0</v>
      </c>
    </row>
    <row r="13" spans="2:7" ht="25.15" customHeight="1" thickBot="1" x14ac:dyDescent="0.3">
      <c r="B13" s="136" t="s">
        <v>78</v>
      </c>
      <c r="C13" s="132" t="s">
        <v>67</v>
      </c>
      <c r="D13" s="113">
        <v>0</v>
      </c>
      <c r="E13" s="127">
        <v>3</v>
      </c>
      <c r="F13" s="128">
        <f t="shared" si="0"/>
        <v>0</v>
      </c>
      <c r="G13" s="129">
        <f t="shared" si="1"/>
        <v>0</v>
      </c>
    </row>
    <row r="14" spans="2:7" ht="25.15" customHeight="1" thickBot="1" x14ac:dyDescent="0.3">
      <c r="B14" s="135" t="s">
        <v>95</v>
      </c>
      <c r="C14" s="131" t="s">
        <v>96</v>
      </c>
      <c r="D14" s="113">
        <v>0</v>
      </c>
      <c r="E14" s="87">
        <v>100</v>
      </c>
      <c r="F14" s="11">
        <f>D14*E14</f>
        <v>0</v>
      </c>
      <c r="G14" s="90">
        <f>F14*1.21</f>
        <v>0</v>
      </c>
    </row>
    <row r="15" spans="2:7" ht="25.15" customHeight="1" thickBot="1" x14ac:dyDescent="0.3">
      <c r="B15" s="135" t="s">
        <v>97</v>
      </c>
      <c r="C15" s="131" t="s">
        <v>96</v>
      </c>
      <c r="D15" s="113">
        <v>0</v>
      </c>
      <c r="E15" s="87">
        <v>50</v>
      </c>
      <c r="F15" s="11">
        <f>D15*E15</f>
        <v>0</v>
      </c>
      <c r="G15" s="90">
        <f t="shared" ref="G15:G16" si="2">F15*1.21</f>
        <v>0</v>
      </c>
    </row>
    <row r="16" spans="2:7" ht="25.15" customHeight="1" thickBot="1" x14ac:dyDescent="0.3">
      <c r="B16" s="136" t="s">
        <v>98</v>
      </c>
      <c r="C16" s="132" t="s">
        <v>96</v>
      </c>
      <c r="D16" s="113">
        <v>0</v>
      </c>
      <c r="E16" s="139">
        <v>100</v>
      </c>
      <c r="F16" s="140">
        <f>D16*E16</f>
        <v>0</v>
      </c>
      <c r="G16" s="129">
        <f t="shared" si="2"/>
        <v>0</v>
      </c>
    </row>
    <row r="17" spans="2:7" ht="25.15" customHeight="1" thickBot="1" x14ac:dyDescent="0.3">
      <c r="B17" s="141" t="s">
        <v>79</v>
      </c>
      <c r="C17" s="142"/>
      <c r="D17" s="143"/>
      <c r="E17" s="143"/>
      <c r="F17" s="144">
        <f>SUM(F4:F16)</f>
        <v>0</v>
      </c>
      <c r="G17" s="145">
        <f t="shared" si="1"/>
        <v>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39"/>
  <sheetViews>
    <sheetView topLeftCell="B126" zoomScaleNormal="100" workbookViewId="0">
      <selection activeCell="B128" sqref="B128:J134"/>
    </sheetView>
  </sheetViews>
  <sheetFormatPr defaultRowHeight="15" x14ac:dyDescent="0.25"/>
  <cols>
    <col min="2" max="2" width="21.7109375" customWidth="1"/>
    <col min="3" max="3" width="17" customWidth="1"/>
    <col min="4" max="4" width="16.42578125" customWidth="1"/>
    <col min="5" max="5" width="15.7109375" customWidth="1"/>
  </cols>
  <sheetData>
    <row r="3" spans="2:2" ht="18.75" x14ac:dyDescent="0.25">
      <c r="B3" s="151"/>
    </row>
    <row r="4" spans="2:2" x14ac:dyDescent="0.25">
      <c r="B4" s="152" t="s">
        <v>106</v>
      </c>
    </row>
    <row r="5" spans="2:2" x14ac:dyDescent="0.25">
      <c r="B5" s="153" t="s">
        <v>107</v>
      </c>
    </row>
    <row r="6" spans="2:2" x14ac:dyDescent="0.25">
      <c r="B6" s="154" t="s">
        <v>108</v>
      </c>
    </row>
    <row r="7" spans="2:2" x14ac:dyDescent="0.25">
      <c r="B7" s="154" t="s">
        <v>109</v>
      </c>
    </row>
    <row r="8" spans="2:2" x14ac:dyDescent="0.25">
      <c r="B8" s="154" t="s">
        <v>110</v>
      </c>
    </row>
    <row r="9" spans="2:2" x14ac:dyDescent="0.25">
      <c r="B9" s="154" t="s">
        <v>111</v>
      </c>
    </row>
    <row r="10" spans="2:2" x14ac:dyDescent="0.25">
      <c r="B10" s="154" t="s">
        <v>112</v>
      </c>
    </row>
    <row r="11" spans="2:2" x14ac:dyDescent="0.25">
      <c r="B11" s="154" t="s">
        <v>113</v>
      </c>
    </row>
    <row r="12" spans="2:2" x14ac:dyDescent="0.25">
      <c r="B12" s="154" t="s">
        <v>114</v>
      </c>
    </row>
    <row r="13" spans="2:2" x14ac:dyDescent="0.25">
      <c r="B13" s="154" t="s">
        <v>115</v>
      </c>
    </row>
    <row r="14" spans="2:2" x14ac:dyDescent="0.25">
      <c r="B14" s="154" t="s">
        <v>116</v>
      </c>
    </row>
    <row r="15" spans="2:2" x14ac:dyDescent="0.25">
      <c r="B15" s="154" t="s">
        <v>117</v>
      </c>
    </row>
    <row r="16" spans="2:2" x14ac:dyDescent="0.25">
      <c r="B16" s="154" t="s">
        <v>118</v>
      </c>
    </row>
    <row r="17" spans="2:2" x14ac:dyDescent="0.25">
      <c r="B17" s="154" t="s">
        <v>119</v>
      </c>
    </row>
    <row r="18" spans="2:2" x14ac:dyDescent="0.25">
      <c r="B18" s="154" t="s">
        <v>120</v>
      </c>
    </row>
    <row r="19" spans="2:2" x14ac:dyDescent="0.25">
      <c r="B19" s="153" t="s">
        <v>121</v>
      </c>
    </row>
    <row r="20" spans="2:2" x14ac:dyDescent="0.25">
      <c r="B20" s="154" t="s">
        <v>122</v>
      </c>
    </row>
    <row r="21" spans="2:2" x14ac:dyDescent="0.25">
      <c r="B21" s="154" t="s">
        <v>123</v>
      </c>
    </row>
    <row r="22" spans="2:2" x14ac:dyDescent="0.25">
      <c r="B22" s="154" t="s">
        <v>124</v>
      </c>
    </row>
    <row r="23" spans="2:2" x14ac:dyDescent="0.25">
      <c r="B23" s="154" t="s">
        <v>125</v>
      </c>
    </row>
    <row r="24" spans="2:2" x14ac:dyDescent="0.25">
      <c r="B24" s="154" t="s">
        <v>126</v>
      </c>
    </row>
    <row r="25" spans="2:2" x14ac:dyDescent="0.25">
      <c r="B25" s="154"/>
    </row>
    <row r="26" spans="2:2" x14ac:dyDescent="0.25">
      <c r="B26" s="152" t="s">
        <v>127</v>
      </c>
    </row>
    <row r="27" spans="2:2" x14ac:dyDescent="0.25">
      <c r="B27" s="153" t="s">
        <v>107</v>
      </c>
    </row>
    <row r="28" spans="2:2" x14ac:dyDescent="0.25">
      <c r="B28" s="154" t="s">
        <v>128</v>
      </c>
    </row>
    <row r="29" spans="2:2" x14ac:dyDescent="0.25">
      <c r="B29" s="154" t="s">
        <v>109</v>
      </c>
    </row>
    <row r="30" spans="2:2" x14ac:dyDescent="0.25">
      <c r="B30" s="154" t="s">
        <v>129</v>
      </c>
    </row>
    <row r="31" spans="2:2" x14ac:dyDescent="0.25">
      <c r="B31" s="154" t="s">
        <v>130</v>
      </c>
    </row>
    <row r="32" spans="2:2" x14ac:dyDescent="0.25">
      <c r="B32" s="154" t="s">
        <v>131</v>
      </c>
    </row>
    <row r="33" spans="2:2" x14ac:dyDescent="0.25">
      <c r="B33" s="154" t="s">
        <v>114</v>
      </c>
    </row>
    <row r="34" spans="2:2" x14ac:dyDescent="0.25">
      <c r="B34" s="154" t="s">
        <v>132</v>
      </c>
    </row>
    <row r="35" spans="2:2" x14ac:dyDescent="0.25">
      <c r="B35" s="154" t="s">
        <v>116</v>
      </c>
    </row>
    <row r="36" spans="2:2" x14ac:dyDescent="0.25">
      <c r="B36" s="154" t="s">
        <v>133</v>
      </c>
    </row>
    <row r="37" spans="2:2" x14ac:dyDescent="0.25">
      <c r="B37" s="154" t="s">
        <v>120</v>
      </c>
    </row>
    <row r="38" spans="2:2" x14ac:dyDescent="0.25">
      <c r="B38" s="153" t="s">
        <v>121</v>
      </c>
    </row>
    <row r="39" spans="2:2" x14ac:dyDescent="0.25">
      <c r="B39" s="154" t="s">
        <v>123</v>
      </c>
    </row>
    <row r="40" spans="2:2" x14ac:dyDescent="0.25">
      <c r="B40" s="154" t="s">
        <v>124</v>
      </c>
    </row>
    <row r="41" spans="2:2" x14ac:dyDescent="0.25">
      <c r="B41" s="154" t="s">
        <v>134</v>
      </c>
    </row>
    <row r="42" spans="2:2" x14ac:dyDescent="0.25">
      <c r="B42" s="154" t="s">
        <v>125</v>
      </c>
    </row>
    <row r="43" spans="2:2" x14ac:dyDescent="0.25">
      <c r="B43" s="154" t="s">
        <v>126</v>
      </c>
    </row>
    <row r="44" spans="2:2" x14ac:dyDescent="0.25">
      <c r="B44" s="154"/>
    </row>
    <row r="45" spans="2:2" x14ac:dyDescent="0.25">
      <c r="B45" s="152" t="s">
        <v>135</v>
      </c>
    </row>
    <row r="46" spans="2:2" x14ac:dyDescent="0.25">
      <c r="B46" s="153" t="s">
        <v>107</v>
      </c>
    </row>
    <row r="47" spans="2:2" x14ac:dyDescent="0.25">
      <c r="B47" s="154" t="s">
        <v>128</v>
      </c>
    </row>
    <row r="48" spans="2:2" x14ac:dyDescent="0.25">
      <c r="B48" s="154" t="s">
        <v>136</v>
      </c>
    </row>
    <row r="49" spans="2:2" x14ac:dyDescent="0.25">
      <c r="B49" s="154" t="s">
        <v>137</v>
      </c>
    </row>
    <row r="50" spans="2:2" x14ac:dyDescent="0.25">
      <c r="B50" s="154" t="s">
        <v>138</v>
      </c>
    </row>
    <row r="51" spans="2:2" x14ac:dyDescent="0.25">
      <c r="B51" s="154" t="s">
        <v>139</v>
      </c>
    </row>
    <row r="52" spans="2:2" x14ac:dyDescent="0.25">
      <c r="B52" s="154" t="s">
        <v>140</v>
      </c>
    </row>
    <row r="53" spans="2:2" x14ac:dyDescent="0.25">
      <c r="B53" s="154" t="s">
        <v>141</v>
      </c>
    </row>
    <row r="54" spans="2:2" x14ac:dyDescent="0.25">
      <c r="B54" s="154" t="s">
        <v>142</v>
      </c>
    </row>
    <row r="55" spans="2:2" x14ac:dyDescent="0.25">
      <c r="B55" s="154" t="s">
        <v>143</v>
      </c>
    </row>
    <row r="56" spans="2:2" x14ac:dyDescent="0.25">
      <c r="B56" s="154" t="s">
        <v>144</v>
      </c>
    </row>
    <row r="57" spans="2:2" x14ac:dyDescent="0.25">
      <c r="B57" s="154" t="s">
        <v>145</v>
      </c>
    </row>
    <row r="58" spans="2:2" x14ac:dyDescent="0.25">
      <c r="B58" s="154" t="s">
        <v>146</v>
      </c>
    </row>
    <row r="59" spans="2:2" x14ac:dyDescent="0.25">
      <c r="B59" s="155" t="s">
        <v>147</v>
      </c>
    </row>
    <row r="60" spans="2:2" x14ac:dyDescent="0.25">
      <c r="B60" s="154" t="s">
        <v>148</v>
      </c>
    </row>
    <row r="61" spans="2:2" x14ac:dyDescent="0.25">
      <c r="B61" s="154" t="s">
        <v>149</v>
      </c>
    </row>
    <row r="62" spans="2:2" x14ac:dyDescent="0.25">
      <c r="B62" s="154" t="s">
        <v>150</v>
      </c>
    </row>
    <row r="63" spans="2:2" x14ac:dyDescent="0.25">
      <c r="B63" s="154" t="s">
        <v>151</v>
      </c>
    </row>
    <row r="64" spans="2:2" x14ac:dyDescent="0.25">
      <c r="B64" s="154" t="s">
        <v>152</v>
      </c>
    </row>
    <row r="65" spans="2:2" x14ac:dyDescent="0.25">
      <c r="B65" s="154" t="s">
        <v>120</v>
      </c>
    </row>
    <row r="66" spans="2:2" x14ac:dyDescent="0.25">
      <c r="B66" s="154" t="s">
        <v>153</v>
      </c>
    </row>
    <row r="67" spans="2:2" x14ac:dyDescent="0.25">
      <c r="B67" s="154" t="s">
        <v>154</v>
      </c>
    </row>
    <row r="68" spans="2:2" x14ac:dyDescent="0.25">
      <c r="B68" s="154" t="s">
        <v>116</v>
      </c>
    </row>
    <row r="69" spans="2:2" x14ac:dyDescent="0.25">
      <c r="B69" s="156"/>
    </row>
    <row r="70" spans="2:2" x14ac:dyDescent="0.25">
      <c r="B70" s="155" t="s">
        <v>121</v>
      </c>
    </row>
    <row r="71" spans="2:2" x14ac:dyDescent="0.25">
      <c r="B71" s="154" t="s">
        <v>155</v>
      </c>
    </row>
    <row r="72" spans="2:2" x14ac:dyDescent="0.25">
      <c r="B72" s="154" t="s">
        <v>156</v>
      </c>
    </row>
    <row r="73" spans="2:2" x14ac:dyDescent="0.25">
      <c r="B73" s="154" t="s">
        <v>157</v>
      </c>
    </row>
    <row r="74" spans="2:2" x14ac:dyDescent="0.25">
      <c r="B74" s="154" t="s">
        <v>124</v>
      </c>
    </row>
    <row r="75" spans="2:2" x14ac:dyDescent="0.25">
      <c r="B75" s="154" t="s">
        <v>158</v>
      </c>
    </row>
    <row r="76" spans="2:2" x14ac:dyDescent="0.25">
      <c r="B76" s="154" t="s">
        <v>159</v>
      </c>
    </row>
    <row r="77" spans="2:2" x14ac:dyDescent="0.25">
      <c r="B77" s="154" t="s">
        <v>124</v>
      </c>
    </row>
    <row r="78" spans="2:2" x14ac:dyDescent="0.25">
      <c r="B78" s="154" t="s">
        <v>160</v>
      </c>
    </row>
    <row r="79" spans="2:2" x14ac:dyDescent="0.25">
      <c r="B79" s="154" t="s">
        <v>125</v>
      </c>
    </row>
    <row r="81" spans="2:2" x14ac:dyDescent="0.25">
      <c r="B81" s="157"/>
    </row>
    <row r="82" spans="2:2" x14ac:dyDescent="0.25">
      <c r="B82" s="152" t="s">
        <v>161</v>
      </c>
    </row>
    <row r="83" spans="2:2" x14ac:dyDescent="0.25">
      <c r="B83" s="153" t="s">
        <v>107</v>
      </c>
    </row>
    <row r="84" spans="2:2" x14ac:dyDescent="0.25">
      <c r="B84" s="154" t="s">
        <v>128</v>
      </c>
    </row>
    <row r="85" spans="2:2" x14ac:dyDescent="0.25">
      <c r="B85" s="154" t="s">
        <v>162</v>
      </c>
    </row>
    <row r="86" spans="2:2" x14ac:dyDescent="0.25">
      <c r="B86" s="154" t="s">
        <v>163</v>
      </c>
    </row>
    <row r="87" spans="2:2" x14ac:dyDescent="0.25">
      <c r="B87" s="154" t="s">
        <v>164</v>
      </c>
    </row>
    <row r="88" spans="2:2" x14ac:dyDescent="0.25">
      <c r="B88" s="154" t="s">
        <v>165</v>
      </c>
    </row>
    <row r="89" spans="2:2" x14ac:dyDescent="0.25">
      <c r="B89" s="154" t="s">
        <v>166</v>
      </c>
    </row>
    <row r="90" spans="2:2" x14ac:dyDescent="0.25">
      <c r="B90" s="154" t="s">
        <v>167</v>
      </c>
    </row>
    <row r="91" spans="2:2" x14ac:dyDescent="0.25">
      <c r="B91" s="154" t="s">
        <v>168</v>
      </c>
    </row>
    <row r="92" spans="2:2" x14ac:dyDescent="0.25">
      <c r="B92" s="154" t="s">
        <v>115</v>
      </c>
    </row>
    <row r="93" spans="2:2" x14ac:dyDescent="0.25">
      <c r="B93" s="154" t="s">
        <v>149</v>
      </c>
    </row>
    <row r="94" spans="2:2" x14ac:dyDescent="0.25">
      <c r="B94" s="154" t="s">
        <v>116</v>
      </c>
    </row>
    <row r="95" spans="2:2" x14ac:dyDescent="0.25">
      <c r="B95" s="153" t="s">
        <v>121</v>
      </c>
    </row>
    <row r="96" spans="2:2" x14ac:dyDescent="0.25">
      <c r="B96" s="154" t="s">
        <v>120</v>
      </c>
    </row>
    <row r="97" spans="2:5" x14ac:dyDescent="0.25">
      <c r="B97" s="154" t="s">
        <v>122</v>
      </c>
    </row>
    <row r="98" spans="2:5" x14ac:dyDescent="0.25">
      <c r="B98" s="154" t="s">
        <v>169</v>
      </c>
    </row>
    <row r="99" spans="2:5" x14ac:dyDescent="0.25">
      <c r="B99" s="154" t="s">
        <v>132</v>
      </c>
    </row>
    <row r="100" spans="2:5" x14ac:dyDescent="0.25">
      <c r="B100" s="154" t="s">
        <v>170</v>
      </c>
    </row>
    <row r="101" spans="2:5" x14ac:dyDescent="0.25">
      <c r="B101" s="154" t="s">
        <v>124</v>
      </c>
    </row>
    <row r="102" spans="2:5" x14ac:dyDescent="0.25">
      <c r="B102" s="154" t="s">
        <v>171</v>
      </c>
    </row>
    <row r="103" spans="2:5" x14ac:dyDescent="0.25">
      <c r="B103" s="154" t="s">
        <v>125</v>
      </c>
    </row>
    <row r="104" spans="2:5" x14ac:dyDescent="0.25">
      <c r="B104" s="157"/>
    </row>
    <row r="105" spans="2:5" x14ac:dyDescent="0.25">
      <c r="B105" s="152" t="s">
        <v>172</v>
      </c>
    </row>
    <row r="106" spans="2:5" x14ac:dyDescent="0.25">
      <c r="B106" s="154" t="s">
        <v>173</v>
      </c>
    </row>
    <row r="107" spans="2:5" x14ac:dyDescent="0.25">
      <c r="B107" s="154" t="s">
        <v>174</v>
      </c>
    </row>
    <row r="108" spans="2:5" x14ac:dyDescent="0.25">
      <c r="B108" s="157"/>
    </row>
    <row r="109" spans="2:5" x14ac:dyDescent="0.25">
      <c r="B109" s="157"/>
    </row>
    <row r="110" spans="2:5" ht="15.75" thickBot="1" x14ac:dyDescent="0.3">
      <c r="B110" s="157"/>
    </row>
    <row r="111" spans="2:5" ht="15.75" thickBot="1" x14ac:dyDescent="0.3">
      <c r="B111" s="158" t="s">
        <v>175</v>
      </c>
      <c r="C111" s="159" t="s">
        <v>176</v>
      </c>
      <c r="D111" s="159" t="s">
        <v>177</v>
      </c>
      <c r="E111" s="159" t="s">
        <v>178</v>
      </c>
    </row>
    <row r="112" spans="2:5" ht="30.75" thickBot="1" x14ac:dyDescent="0.3">
      <c r="B112" s="160" t="s">
        <v>189</v>
      </c>
      <c r="C112" s="161" t="s">
        <v>179</v>
      </c>
      <c r="D112" s="161" t="s">
        <v>180</v>
      </c>
      <c r="E112" s="164" t="s">
        <v>190</v>
      </c>
    </row>
    <row r="113" spans="2:10" ht="15.75" thickBot="1" x14ac:dyDescent="0.3">
      <c r="B113" s="160" t="s">
        <v>30</v>
      </c>
      <c r="C113" s="161" t="s">
        <v>179</v>
      </c>
      <c r="D113" s="161" t="s">
        <v>180</v>
      </c>
      <c r="E113" s="164" t="s">
        <v>190</v>
      </c>
    </row>
    <row r="114" spans="2:10" ht="30.75" thickBot="1" x14ac:dyDescent="0.3">
      <c r="B114" s="160" t="s">
        <v>19</v>
      </c>
      <c r="C114" s="161" t="s">
        <v>179</v>
      </c>
      <c r="D114" s="161" t="s">
        <v>180</v>
      </c>
      <c r="E114" s="164" t="s">
        <v>190</v>
      </c>
    </row>
    <row r="115" spans="2:10" ht="15.75" thickBot="1" x14ac:dyDescent="0.3">
      <c r="B115" s="165" t="s">
        <v>196</v>
      </c>
      <c r="C115" s="161" t="s">
        <v>179</v>
      </c>
      <c r="D115" s="161" t="s">
        <v>180</v>
      </c>
      <c r="E115" s="164" t="s">
        <v>190</v>
      </c>
    </row>
    <row r="116" spans="2:10" x14ac:dyDescent="0.25">
      <c r="B116" s="154"/>
    </row>
    <row r="117" spans="2:10" x14ac:dyDescent="0.25">
      <c r="B117" s="162" t="s">
        <v>181</v>
      </c>
    </row>
    <row r="118" spans="2:10" x14ac:dyDescent="0.25">
      <c r="B118" s="154"/>
    </row>
    <row r="119" spans="2:10" x14ac:dyDescent="0.25">
      <c r="B119" s="152" t="s">
        <v>182</v>
      </c>
    </row>
    <row r="120" spans="2:10" x14ac:dyDescent="0.25">
      <c r="B120" s="153" t="s">
        <v>183</v>
      </c>
    </row>
    <row r="121" spans="2:10" x14ac:dyDescent="0.25">
      <c r="B121" s="154" t="s">
        <v>184</v>
      </c>
    </row>
    <row r="122" spans="2:10" x14ac:dyDescent="0.25">
      <c r="B122" s="154"/>
    </row>
    <row r="123" spans="2:10" x14ac:dyDescent="0.25">
      <c r="B123" s="152" t="s">
        <v>185</v>
      </c>
    </row>
    <row r="124" spans="2:10" x14ac:dyDescent="0.25">
      <c r="B124" s="153" t="s">
        <v>186</v>
      </c>
    </row>
    <row r="125" spans="2:10" x14ac:dyDescent="0.25">
      <c r="B125" s="154" t="s">
        <v>187</v>
      </c>
    </row>
    <row r="126" spans="2:10" x14ac:dyDescent="0.25">
      <c r="B126" s="163"/>
    </row>
    <row r="127" spans="2:10" x14ac:dyDescent="0.25">
      <c r="B127" s="152" t="s">
        <v>188</v>
      </c>
    </row>
    <row r="128" spans="2:10" x14ac:dyDescent="0.25">
      <c r="B128" s="199" t="s">
        <v>203</v>
      </c>
      <c r="C128" s="197"/>
      <c r="D128" s="197"/>
      <c r="E128" s="197"/>
      <c r="F128" s="197"/>
      <c r="G128" s="197"/>
      <c r="H128" s="197"/>
      <c r="I128" s="197"/>
      <c r="J128" s="197"/>
    </row>
    <row r="129" spans="2:10" x14ac:dyDescent="0.25">
      <c r="B129" s="197"/>
      <c r="C129" s="197"/>
      <c r="D129" s="197"/>
      <c r="E129" s="197"/>
      <c r="F129" s="197"/>
      <c r="G129" s="197"/>
      <c r="H129" s="197"/>
      <c r="I129" s="197"/>
      <c r="J129" s="197"/>
    </row>
    <row r="130" spans="2:10" x14ac:dyDescent="0.25">
      <c r="B130" s="197"/>
      <c r="C130" s="197"/>
      <c r="D130" s="197"/>
      <c r="E130" s="197"/>
      <c r="F130" s="197"/>
      <c r="G130" s="197"/>
      <c r="H130" s="197"/>
      <c r="I130" s="197"/>
      <c r="J130" s="197"/>
    </row>
    <row r="131" spans="2:10" x14ac:dyDescent="0.25">
      <c r="B131" s="197"/>
      <c r="C131" s="197"/>
      <c r="D131" s="197"/>
      <c r="E131" s="197"/>
      <c r="F131" s="197"/>
      <c r="G131" s="197"/>
      <c r="H131" s="197"/>
      <c r="I131" s="197"/>
      <c r="J131" s="197"/>
    </row>
    <row r="132" spans="2:10" x14ac:dyDescent="0.25">
      <c r="B132" s="197"/>
      <c r="C132" s="197"/>
      <c r="D132" s="197"/>
      <c r="E132" s="197"/>
      <c r="F132" s="197"/>
      <c r="G132" s="197"/>
      <c r="H132" s="197"/>
      <c r="I132" s="197"/>
      <c r="J132" s="197"/>
    </row>
    <row r="133" spans="2:10" x14ac:dyDescent="0.25">
      <c r="B133" s="197"/>
      <c r="C133" s="197"/>
      <c r="D133" s="197"/>
      <c r="E133" s="197"/>
      <c r="F133" s="197"/>
      <c r="G133" s="197"/>
      <c r="H133" s="197"/>
      <c r="I133" s="197"/>
      <c r="J133" s="197"/>
    </row>
    <row r="134" spans="2:10" x14ac:dyDescent="0.25">
      <c r="B134" s="197"/>
      <c r="C134" s="197"/>
      <c r="D134" s="197"/>
      <c r="E134" s="197"/>
      <c r="F134" s="197"/>
      <c r="G134" s="197"/>
      <c r="H134" s="197"/>
      <c r="I134" s="197"/>
      <c r="J134" s="197"/>
    </row>
    <row r="139" spans="2:10" x14ac:dyDescent="0.25">
      <c r="B139" s="198"/>
    </row>
  </sheetData>
  <mergeCells count="1">
    <mergeCell ref="B128:J13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8"/>
  <sheetViews>
    <sheetView workbookViewId="0">
      <selection activeCell="F10" sqref="F10"/>
    </sheetView>
  </sheetViews>
  <sheetFormatPr defaultRowHeight="15" x14ac:dyDescent="0.25"/>
  <cols>
    <col min="2" max="2" width="21.85546875" customWidth="1"/>
    <col min="3" max="3" width="19" customWidth="1"/>
    <col min="4" max="4" width="15.28515625" customWidth="1"/>
    <col min="5" max="5" width="12" customWidth="1"/>
  </cols>
  <sheetData>
    <row r="3" spans="2:7" x14ac:dyDescent="0.25">
      <c r="B3" s="138" t="s">
        <v>102</v>
      </c>
    </row>
    <row r="4" spans="2:7" ht="15.75" thickBot="1" x14ac:dyDescent="0.3"/>
    <row r="5" spans="2:7" ht="45" x14ac:dyDescent="0.25">
      <c r="B5" s="2" t="s">
        <v>7</v>
      </c>
      <c r="C5" s="4" t="s">
        <v>8</v>
      </c>
      <c r="D5" s="5" t="s">
        <v>9</v>
      </c>
      <c r="E5" s="60" t="s">
        <v>4</v>
      </c>
      <c r="F5" s="61" t="s">
        <v>5</v>
      </c>
      <c r="G5" s="62" t="s">
        <v>6</v>
      </c>
    </row>
    <row r="6" spans="2:7" ht="30" x14ac:dyDescent="0.25">
      <c r="B6" s="101" t="s">
        <v>197</v>
      </c>
      <c r="C6" s="65" t="s">
        <v>48</v>
      </c>
      <c r="D6" s="63">
        <v>89.35</v>
      </c>
      <c r="E6" s="64">
        <v>0</v>
      </c>
      <c r="F6" s="63">
        <f>D6*E6</f>
        <v>0</v>
      </c>
      <c r="G6" s="90">
        <f>F6*1.21</f>
        <v>0</v>
      </c>
    </row>
    <row r="7" spans="2:7" ht="29.45" customHeight="1" thickBot="1" x14ac:dyDescent="0.3">
      <c r="B7" s="102" t="s">
        <v>49</v>
      </c>
      <c r="C7" s="103" t="s">
        <v>50</v>
      </c>
      <c r="D7" s="104">
        <v>61.7</v>
      </c>
      <c r="E7" s="105">
        <v>0</v>
      </c>
      <c r="F7" s="104">
        <f t="shared" ref="F7:F8" si="0">D7*E7</f>
        <v>0</v>
      </c>
      <c r="G7" s="91">
        <f t="shared" ref="G7:G8" si="1">F7*1.21</f>
        <v>0</v>
      </c>
    </row>
    <row r="8" spans="2:7" ht="24" customHeight="1" thickBot="1" x14ac:dyDescent="0.3">
      <c r="B8" s="106" t="s">
        <v>80</v>
      </c>
      <c r="C8" s="107"/>
      <c r="D8" s="116">
        <f>SUM(D6:D7)</f>
        <v>151.05000000000001</v>
      </c>
      <c r="E8" s="117">
        <v>0</v>
      </c>
      <c r="F8" s="116">
        <f t="shared" si="0"/>
        <v>0</v>
      </c>
      <c r="G8" s="118">
        <f t="shared" si="1"/>
        <v>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Příloha č.5</vt:lpstr>
      <vt:lpstr>Příloha č. 3.</vt:lpstr>
      <vt:lpstr>Příloha č. 2.</vt:lpstr>
      <vt:lpstr>Příloha č. 4.</vt:lpstr>
      <vt:lpstr>Příloha č.1.</vt:lpstr>
      <vt:lpstr>Příloha č. 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2021-02-01T14:34:54Z</dcterms:modified>
</cp:coreProperties>
</file>