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52" windowWidth="28476" windowHeight="12108" activeTab="2"/>
  </bookViews>
  <sheets>
    <sheet name="Rekapitulace stavby" sheetId="1" r:id="rId1"/>
    <sheet name="20210115a - Parkoviště U ..." sheetId="2" r:id="rId2"/>
    <sheet name="20210115b - Parkoviště U ..." sheetId="3" r:id="rId3"/>
    <sheet name="Pokyny pro vyplnění" sheetId="4" r:id="rId4"/>
  </sheets>
  <definedNames>
    <definedName name="_xlnm._FilterDatabase" localSheetId="1" hidden="1">'20210115a - Parkoviště U ...'!$C$86:$K$145</definedName>
    <definedName name="_xlnm._FilterDatabase" localSheetId="2" hidden="1">'20210115b - Parkoviště U ...'!$C$90:$K$185</definedName>
    <definedName name="_xlnm.Print_Titles" localSheetId="1">'20210115a - Parkoviště U ...'!$86:$86</definedName>
    <definedName name="_xlnm.Print_Titles" localSheetId="2">'20210115b - Parkoviště U ...'!$90:$90</definedName>
    <definedName name="_xlnm.Print_Titles" localSheetId="0">'Rekapitulace stavby'!$52:$52</definedName>
    <definedName name="_xlnm.Print_Area" localSheetId="1">'20210115a - Parkoviště U ...'!$C$4:$J$39,'20210115a - Parkoviště U ...'!$C$45:$J$68,'20210115a - Parkoviště U ...'!$C$74:$K$145</definedName>
    <definedName name="_xlnm.Print_Area" localSheetId="2">'20210115b - Parkoviště U ...'!$C$4:$J$39,'20210115b - Parkoviště U ...'!$C$45:$J$72,'20210115b - Parkoviště U ...'!$C$78:$K$185</definedName>
    <definedName name="_xlnm.Print_Area" localSheetId="3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stavby'!$C$42:$AQ$57</definedName>
  </definedNames>
  <calcPr calcId="124519"/>
</workbook>
</file>

<file path=xl/calcChain.xml><?xml version="1.0" encoding="utf-8"?>
<calcChain xmlns="http://schemas.openxmlformats.org/spreadsheetml/2006/main">
  <c r="J37" i="3"/>
  <c r="J36"/>
  <c r="AY56" i="1" s="1"/>
  <c r="J35" i="3"/>
  <c r="AX56" i="1"/>
  <c r="BI184" i="3"/>
  <c r="BH184"/>
  <c r="BG184"/>
  <c r="BF184"/>
  <c r="T184"/>
  <c r="T183"/>
  <c r="T182" s="1"/>
  <c r="R184"/>
  <c r="R183"/>
  <c r="R182"/>
  <c r="P184"/>
  <c r="P183" s="1"/>
  <c r="P182" s="1"/>
  <c r="BK184"/>
  <c r="BK183" s="1"/>
  <c r="J184"/>
  <c r="BE184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7"/>
  <c r="BH177"/>
  <c r="BG177"/>
  <c r="BF177"/>
  <c r="T177"/>
  <c r="R177"/>
  <c r="R173" s="1"/>
  <c r="P177"/>
  <c r="BK177"/>
  <c r="J177"/>
  <c r="BE177"/>
  <c r="BI175"/>
  <c r="BH175"/>
  <c r="BG175"/>
  <c r="BF175"/>
  <c r="T175"/>
  <c r="R175"/>
  <c r="P175"/>
  <c r="BK175"/>
  <c r="BK173" s="1"/>
  <c r="J173" s="1"/>
  <c r="J69" s="1"/>
  <c r="J175"/>
  <c r="BE175"/>
  <c r="BI174"/>
  <c r="BH174"/>
  <c r="BG174"/>
  <c r="BF174"/>
  <c r="T174"/>
  <c r="T173"/>
  <c r="R174"/>
  <c r="P174"/>
  <c r="P173"/>
  <c r="BK174"/>
  <c r="J174"/>
  <c r="BE174" s="1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T169"/>
  <c r="T168" s="1"/>
  <c r="R170"/>
  <c r="R169" s="1"/>
  <c r="R168" s="1"/>
  <c r="P170"/>
  <c r="P169"/>
  <c r="P168" s="1"/>
  <c r="BK170"/>
  <c r="BK169" s="1"/>
  <c r="J170"/>
  <c r="BE170"/>
  <c r="BI166"/>
  <c r="BH166"/>
  <c r="BG166"/>
  <c r="BF166"/>
  <c r="T166"/>
  <c r="T165"/>
  <c r="R166"/>
  <c r="R165"/>
  <c r="P166"/>
  <c r="P165"/>
  <c r="BK166"/>
  <c r="BK165"/>
  <c r="J165" s="1"/>
  <c r="J66" s="1"/>
  <c r="J166"/>
  <c r="BE166" s="1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5"/>
  <c r="BH155"/>
  <c r="BG155"/>
  <c r="BF155"/>
  <c r="T155"/>
  <c r="R155"/>
  <c r="R150" s="1"/>
  <c r="R128" s="1"/>
  <c r="P155"/>
  <c r="BK155"/>
  <c r="J155"/>
  <c r="BE155"/>
  <c r="BI153"/>
  <c r="BH153"/>
  <c r="BG153"/>
  <c r="BF153"/>
  <c r="T153"/>
  <c r="R153"/>
  <c r="P153"/>
  <c r="BK153"/>
  <c r="BK150" s="1"/>
  <c r="J153"/>
  <c r="BE153"/>
  <c r="BI151"/>
  <c r="BH151"/>
  <c r="BG151"/>
  <c r="BF151"/>
  <c r="T151"/>
  <c r="T150"/>
  <c r="T128" s="1"/>
  <c r="R151"/>
  <c r="P151"/>
  <c r="P150"/>
  <c r="P128" s="1"/>
  <c r="BK151"/>
  <c r="J151"/>
  <c r="BE151" s="1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 s="1"/>
  <c r="BI126"/>
  <c r="BH126"/>
  <c r="BG126"/>
  <c r="BF126"/>
  <c r="T126"/>
  <c r="R126"/>
  <c r="P126"/>
  <c r="BK126"/>
  <c r="BK124" s="1"/>
  <c r="J124" s="1"/>
  <c r="J63" s="1"/>
  <c r="J126"/>
  <c r="BE126"/>
  <c r="BI125"/>
  <c r="BH125"/>
  <c r="BG125"/>
  <c r="BF125"/>
  <c r="T125"/>
  <c r="T124"/>
  <c r="R125"/>
  <c r="R124"/>
  <c r="P125"/>
  <c r="P124"/>
  <c r="BK125"/>
  <c r="J125"/>
  <c r="BE125" s="1"/>
  <c r="BI122"/>
  <c r="BH122"/>
  <c r="BG122"/>
  <c r="BF122"/>
  <c r="T122"/>
  <c r="R122"/>
  <c r="R117" s="1"/>
  <c r="P122"/>
  <c r="BK122"/>
  <c r="J122"/>
  <c r="BE122"/>
  <c r="BI120"/>
  <c r="BH120"/>
  <c r="BG120"/>
  <c r="BF120"/>
  <c r="T120"/>
  <c r="R120"/>
  <c r="P120"/>
  <c r="BK120"/>
  <c r="BK117" s="1"/>
  <c r="J117" s="1"/>
  <c r="J62" s="1"/>
  <c r="J120"/>
  <c r="BE120"/>
  <c r="BI118"/>
  <c r="BH118"/>
  <c r="BG118"/>
  <c r="BF118"/>
  <c r="T118"/>
  <c r="T117"/>
  <c r="R118"/>
  <c r="P118"/>
  <c r="P117"/>
  <c r="BK118"/>
  <c r="J118"/>
  <c r="BE118" s="1"/>
  <c r="J33" s="1"/>
  <c r="AV56" i="1" s="1"/>
  <c r="AT56" s="1"/>
  <c r="BI115" i="3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0"/>
  <c r="BH100"/>
  <c r="BG100"/>
  <c r="BF100"/>
  <c r="T100"/>
  <c r="R100"/>
  <c r="P100"/>
  <c r="BK100"/>
  <c r="J100"/>
  <c r="BE100"/>
  <c r="BI98"/>
  <c r="BH98"/>
  <c r="BG98"/>
  <c r="BF98"/>
  <c r="T98"/>
  <c r="R98"/>
  <c r="P98"/>
  <c r="BK98"/>
  <c r="J98"/>
  <c r="BE98"/>
  <c r="BI97"/>
  <c r="BH97"/>
  <c r="BG97"/>
  <c r="BF97"/>
  <c r="J34" s="1"/>
  <c r="AW56" i="1" s="1"/>
  <c r="T97" i="3"/>
  <c r="R97"/>
  <c r="P97"/>
  <c r="BK97"/>
  <c r="J97"/>
  <c r="BE97"/>
  <c r="BI95"/>
  <c r="F37" s="1"/>
  <c r="BD56" i="1" s="1"/>
  <c r="BH95" i="3"/>
  <c r="BG95"/>
  <c r="BF95"/>
  <c r="T95"/>
  <c r="R95"/>
  <c r="P95"/>
  <c r="BK95"/>
  <c r="J95"/>
  <c r="BE95"/>
  <c r="BI94"/>
  <c r="BH94"/>
  <c r="F36" s="1"/>
  <c r="BC56" i="1" s="1"/>
  <c r="BG94" i="3"/>
  <c r="F35"/>
  <c r="BB56" i="1" s="1"/>
  <c r="BF94" i="3"/>
  <c r="F34" s="1"/>
  <c r="BA56" i="1" s="1"/>
  <c r="T94" i="3"/>
  <c r="T93"/>
  <c r="T92" s="1"/>
  <c r="T91" s="1"/>
  <c r="R94"/>
  <c r="R93"/>
  <c r="R92" s="1"/>
  <c r="R91" s="1"/>
  <c r="P94"/>
  <c r="P93"/>
  <c r="P92" s="1"/>
  <c r="P91" s="1"/>
  <c r="AU56" i="1" s="1"/>
  <c r="BK94" i="3"/>
  <c r="BK93" s="1"/>
  <c r="J94"/>
  <c r="BE94"/>
  <c r="F33" s="1"/>
  <c r="AZ56" i="1" s="1"/>
  <c r="F85" i="3"/>
  <c r="E83"/>
  <c r="F52"/>
  <c r="E50"/>
  <c r="J24"/>
  <c r="E24"/>
  <c r="J88" s="1"/>
  <c r="J55"/>
  <c r="J23"/>
  <c r="J21"/>
  <c r="E21"/>
  <c r="J54" s="1"/>
  <c r="J87"/>
  <c r="J20"/>
  <c r="J18"/>
  <c r="E18"/>
  <c r="F55" s="1"/>
  <c r="J17"/>
  <c r="J15"/>
  <c r="E15"/>
  <c r="F54" s="1"/>
  <c r="F87"/>
  <c r="J14"/>
  <c r="J12"/>
  <c r="J52" s="1"/>
  <c r="J85"/>
  <c r="E7"/>
  <c r="E48" s="1"/>
  <c r="J37" i="2"/>
  <c r="J36"/>
  <c r="AY55" i="1" s="1"/>
  <c r="J35" i="2"/>
  <c r="AX55" i="1" s="1"/>
  <c r="BI145" i="2"/>
  <c r="BH145"/>
  <c r="BG145"/>
  <c r="BF145"/>
  <c r="T145"/>
  <c r="T144" s="1"/>
  <c r="T143" s="1"/>
  <c r="R145"/>
  <c r="R144"/>
  <c r="R143" s="1"/>
  <c r="P145"/>
  <c r="P144" s="1"/>
  <c r="P143" s="1"/>
  <c r="BK145"/>
  <c r="BK144"/>
  <c r="J144" s="1"/>
  <c r="J67" s="1"/>
  <c r="BK143"/>
  <c r="J143" s="1"/>
  <c r="J66" s="1"/>
  <c r="J145"/>
  <c r="BE145" s="1"/>
  <c r="BI141"/>
  <c r="BH141"/>
  <c r="BG141"/>
  <c r="BF141"/>
  <c r="T141"/>
  <c r="T140" s="1"/>
  <c r="R141"/>
  <c r="R140" s="1"/>
  <c r="P141"/>
  <c r="P140" s="1"/>
  <c r="BK141"/>
  <c r="BK140" s="1"/>
  <c r="J140" s="1"/>
  <c r="J65" s="1"/>
  <c r="J141"/>
  <c r="BE141"/>
  <c r="BI138"/>
  <c r="BH138"/>
  <c r="BG138"/>
  <c r="BF138"/>
  <c r="T138"/>
  <c r="R138"/>
  <c r="P138"/>
  <c r="BK138"/>
  <c r="J138"/>
  <c r="BE138" s="1"/>
  <c r="BI136"/>
  <c r="BH136"/>
  <c r="BG136"/>
  <c r="BF136"/>
  <c r="T136"/>
  <c r="R136"/>
  <c r="P136"/>
  <c r="BK136"/>
  <c r="J136"/>
  <c r="BE136" s="1"/>
  <c r="BI134"/>
  <c r="BH134"/>
  <c r="BG134"/>
  <c r="BF134"/>
  <c r="T134"/>
  <c r="R134"/>
  <c r="P134"/>
  <c r="BK134"/>
  <c r="J134"/>
  <c r="BE134" s="1"/>
  <c r="BI133"/>
  <c r="BH133"/>
  <c r="BG133"/>
  <c r="BF133"/>
  <c r="T133"/>
  <c r="R133"/>
  <c r="P133"/>
  <c r="BK133"/>
  <c r="J133"/>
  <c r="BE133" s="1"/>
  <c r="BI132"/>
  <c r="BH132"/>
  <c r="BG132"/>
  <c r="BF132"/>
  <c r="T132"/>
  <c r="R132"/>
  <c r="P132"/>
  <c r="BK132"/>
  <c r="J132"/>
  <c r="BE132" s="1"/>
  <c r="BI131"/>
  <c r="BH131"/>
  <c r="BG131"/>
  <c r="BF131"/>
  <c r="T131"/>
  <c r="R131"/>
  <c r="P131"/>
  <c r="BK131"/>
  <c r="J131"/>
  <c r="BE131" s="1"/>
  <c r="BI130"/>
  <c r="BH130"/>
  <c r="BG130"/>
  <c r="BF130"/>
  <c r="T130"/>
  <c r="R130"/>
  <c r="P130"/>
  <c r="BK130"/>
  <c r="J130"/>
  <c r="BE130" s="1"/>
  <c r="BI129"/>
  <c r="BH129"/>
  <c r="BG129"/>
  <c r="BF129"/>
  <c r="T129"/>
  <c r="R129"/>
  <c r="P129"/>
  <c r="BK129"/>
  <c r="J129"/>
  <c r="BE129" s="1"/>
  <c r="BI128"/>
  <c r="BH128"/>
  <c r="BG128"/>
  <c r="BF128"/>
  <c r="T128"/>
  <c r="T127" s="1"/>
  <c r="R128"/>
  <c r="R127" s="1"/>
  <c r="P128"/>
  <c r="P127" s="1"/>
  <c r="BK128"/>
  <c r="BK127" s="1"/>
  <c r="J127" s="1"/>
  <c r="J64" s="1"/>
  <c r="J128"/>
  <c r="BE128"/>
  <c r="BI126"/>
  <c r="BH126"/>
  <c r="BG126"/>
  <c r="BF126"/>
  <c r="T126"/>
  <c r="R126"/>
  <c r="P126"/>
  <c r="BK126"/>
  <c r="J126"/>
  <c r="BE126" s="1"/>
  <c r="BI125"/>
  <c r="BH125"/>
  <c r="BG125"/>
  <c r="BF125"/>
  <c r="T125"/>
  <c r="R125"/>
  <c r="P125"/>
  <c r="BK125"/>
  <c r="J125"/>
  <c r="BE125" s="1"/>
  <c r="BI123"/>
  <c r="BH123"/>
  <c r="BG123"/>
  <c r="BF123"/>
  <c r="T123"/>
  <c r="R123"/>
  <c r="P123"/>
  <c r="BK123"/>
  <c r="J123"/>
  <c r="BE123" s="1"/>
  <c r="BI121"/>
  <c r="BH121"/>
  <c r="BG121"/>
  <c r="BF121"/>
  <c r="T121"/>
  <c r="R121"/>
  <c r="P121"/>
  <c r="BK121"/>
  <c r="J121"/>
  <c r="BE121" s="1"/>
  <c r="BI120"/>
  <c r="BH120"/>
  <c r="BG120"/>
  <c r="BF120"/>
  <c r="T120"/>
  <c r="R120"/>
  <c r="P120"/>
  <c r="BK120"/>
  <c r="J120"/>
  <c r="BE120" s="1"/>
  <c r="BI119"/>
  <c r="BH119"/>
  <c r="BG119"/>
  <c r="BF119"/>
  <c r="T119"/>
  <c r="R119"/>
  <c r="P119"/>
  <c r="BK119"/>
  <c r="J119"/>
  <c r="BE119" s="1"/>
  <c r="BI117"/>
  <c r="BH117"/>
  <c r="BG117"/>
  <c r="BF117"/>
  <c r="T117"/>
  <c r="R117"/>
  <c r="P117"/>
  <c r="BK117"/>
  <c r="J117"/>
  <c r="BE117" s="1"/>
  <c r="BI116"/>
  <c r="BH116"/>
  <c r="BG116"/>
  <c r="BF116"/>
  <c r="T116"/>
  <c r="R116"/>
  <c r="P116"/>
  <c r="BK116"/>
  <c r="J116"/>
  <c r="BE116" s="1"/>
  <c r="BI115"/>
  <c r="BH115"/>
  <c r="BG115"/>
  <c r="BF115"/>
  <c r="T115"/>
  <c r="R115"/>
  <c r="P115"/>
  <c r="BK115"/>
  <c r="J115"/>
  <c r="BE115" s="1"/>
  <c r="BI114"/>
  <c r="BH114"/>
  <c r="BG114"/>
  <c r="BF114"/>
  <c r="T114"/>
  <c r="R114"/>
  <c r="P114"/>
  <c r="BK114"/>
  <c r="J114"/>
  <c r="BE114" s="1"/>
  <c r="BI113"/>
  <c r="BH113"/>
  <c r="BG113"/>
  <c r="BF113"/>
  <c r="T113"/>
  <c r="T112" s="1"/>
  <c r="R113"/>
  <c r="R112" s="1"/>
  <c r="P113"/>
  <c r="P112" s="1"/>
  <c r="BK113"/>
  <c r="BK112" s="1"/>
  <c r="J112" s="1"/>
  <c r="J63" s="1"/>
  <c r="J113"/>
  <c r="BE113"/>
  <c r="BI111"/>
  <c r="BH111"/>
  <c r="BG111"/>
  <c r="BF111"/>
  <c r="T111"/>
  <c r="R111"/>
  <c r="P111"/>
  <c r="BK111"/>
  <c r="J111"/>
  <c r="BE111" s="1"/>
  <c r="BI110"/>
  <c r="BH110"/>
  <c r="BG110"/>
  <c r="BF110"/>
  <c r="T110"/>
  <c r="R110"/>
  <c r="P110"/>
  <c r="BK110"/>
  <c r="J110"/>
  <c r="BE110" s="1"/>
  <c r="BI109"/>
  <c r="BH109"/>
  <c r="BG109"/>
  <c r="BF109"/>
  <c r="T109"/>
  <c r="R109"/>
  <c r="P109"/>
  <c r="BK109"/>
  <c r="J109"/>
  <c r="BE109" s="1"/>
  <c r="BI108"/>
  <c r="BH108"/>
  <c r="BG108"/>
  <c r="BF108"/>
  <c r="T108"/>
  <c r="R108"/>
  <c r="P108"/>
  <c r="BK108"/>
  <c r="J108"/>
  <c r="BE108" s="1"/>
  <c r="BI107"/>
  <c r="BH107"/>
  <c r="BG107"/>
  <c r="BF107"/>
  <c r="T107"/>
  <c r="R107"/>
  <c r="P107"/>
  <c r="BK107"/>
  <c r="J107"/>
  <c r="BE107" s="1"/>
  <c r="BI106"/>
  <c r="BH106"/>
  <c r="BG106"/>
  <c r="BF106"/>
  <c r="T106"/>
  <c r="R106"/>
  <c r="P106"/>
  <c r="BK106"/>
  <c r="J106"/>
  <c r="BE106" s="1"/>
  <c r="BI104"/>
  <c r="BH104"/>
  <c r="BG104"/>
  <c r="BF104"/>
  <c r="T104"/>
  <c r="T103" s="1"/>
  <c r="R104"/>
  <c r="R103" s="1"/>
  <c r="P104"/>
  <c r="P103" s="1"/>
  <c r="BK104"/>
  <c r="BK103" s="1"/>
  <c r="J103" s="1"/>
  <c r="J62" s="1"/>
  <c r="J104"/>
  <c r="BE104"/>
  <c r="BI101"/>
  <c r="BH101"/>
  <c r="BG101"/>
  <c r="BF101"/>
  <c r="T101"/>
  <c r="R101"/>
  <c r="P101"/>
  <c r="BK101"/>
  <c r="J101"/>
  <c r="BE101" s="1"/>
  <c r="BI100"/>
  <c r="BH100"/>
  <c r="BG100"/>
  <c r="BF100"/>
  <c r="T100"/>
  <c r="R100"/>
  <c r="P100"/>
  <c r="BK100"/>
  <c r="J100"/>
  <c r="BE100" s="1"/>
  <c r="BI99"/>
  <c r="BH99"/>
  <c r="BG99"/>
  <c r="BF99"/>
  <c r="T99"/>
  <c r="R99"/>
  <c r="P99"/>
  <c r="BK99"/>
  <c r="J99"/>
  <c r="BE99" s="1"/>
  <c r="BI98"/>
  <c r="BH98"/>
  <c r="BG98"/>
  <c r="BF98"/>
  <c r="T98"/>
  <c r="R98"/>
  <c r="P98"/>
  <c r="BK98"/>
  <c r="J98"/>
  <c r="BE98" s="1"/>
  <c r="BI97"/>
  <c r="BH97"/>
  <c r="BG97"/>
  <c r="BF97"/>
  <c r="T97"/>
  <c r="R97"/>
  <c r="P97"/>
  <c r="BK97"/>
  <c r="J97"/>
  <c r="BE97" s="1"/>
  <c r="BI95"/>
  <c r="BH95"/>
  <c r="BG95"/>
  <c r="BF95"/>
  <c r="T95"/>
  <c r="R95"/>
  <c r="P95"/>
  <c r="BK95"/>
  <c r="J95"/>
  <c r="BE95" s="1"/>
  <c r="BI94"/>
  <c r="BH94"/>
  <c r="BG94"/>
  <c r="BF94"/>
  <c r="T94"/>
  <c r="R94"/>
  <c r="P94"/>
  <c r="BK94"/>
  <c r="J94"/>
  <c r="BE94" s="1"/>
  <c r="BI92"/>
  <c r="BH92"/>
  <c r="BG92"/>
  <c r="BF92"/>
  <c r="T92"/>
  <c r="R92"/>
  <c r="P92"/>
  <c r="BK92"/>
  <c r="J92"/>
  <c r="BE92" s="1"/>
  <c r="BI91"/>
  <c r="BH91"/>
  <c r="BG91"/>
  <c r="BF91"/>
  <c r="T91"/>
  <c r="R91"/>
  <c r="P91"/>
  <c r="BK91"/>
  <c r="J91"/>
  <c r="BE91" s="1"/>
  <c r="BI90"/>
  <c r="F37" s="1"/>
  <c r="BD55" i="1" s="1"/>
  <c r="BD54" s="1"/>
  <c r="W33" s="1"/>
  <c r="BH90" i="2"/>
  <c r="F36"/>
  <c r="BC55" i="1" s="1"/>
  <c r="BC54" s="1"/>
  <c r="BG90" i="2"/>
  <c r="F35" s="1"/>
  <c r="BB55" i="1" s="1"/>
  <c r="BB54" s="1"/>
  <c r="BF90" i="2"/>
  <c r="J34"/>
  <c r="AW55" i="1" s="1"/>
  <c r="F34" i="2"/>
  <c r="BA55" i="1" s="1"/>
  <c r="BA54" s="1"/>
  <c r="T90" i="2"/>
  <c r="T89" s="1"/>
  <c r="T88" s="1"/>
  <c r="T87" s="1"/>
  <c r="R90"/>
  <c r="R89" s="1"/>
  <c r="R88" s="1"/>
  <c r="R87" s="1"/>
  <c r="P90"/>
  <c r="P89" s="1"/>
  <c r="P88" s="1"/>
  <c r="P87" s="1"/>
  <c r="AU55" i="1" s="1"/>
  <c r="AU54" s="1"/>
  <c r="BK90" i="2"/>
  <c r="BK89"/>
  <c r="BK88" s="1"/>
  <c r="J90"/>
  <c r="BE90"/>
  <c r="F81"/>
  <c r="E79"/>
  <c r="F52"/>
  <c r="E50"/>
  <c r="J24"/>
  <c r="E24"/>
  <c r="J84"/>
  <c r="J55"/>
  <c r="J23"/>
  <c r="J21"/>
  <c r="E21"/>
  <c r="J54" s="1"/>
  <c r="J20"/>
  <c r="J18"/>
  <c r="E18"/>
  <c r="F55" s="1"/>
  <c r="F84"/>
  <c r="J17"/>
  <c r="J15"/>
  <c r="E15"/>
  <c r="F83" s="1"/>
  <c r="F54"/>
  <c r="J14"/>
  <c r="J12"/>
  <c r="J81" s="1"/>
  <c r="J52"/>
  <c r="E7"/>
  <c r="E48" s="1"/>
  <c r="E77"/>
  <c r="AS54" i="1"/>
  <c r="L50"/>
  <c r="AM50"/>
  <c r="AM49"/>
  <c r="L49"/>
  <c r="AM47"/>
  <c r="L47"/>
  <c r="L45"/>
  <c r="L44"/>
  <c r="J88" i="2" l="1"/>
  <c r="J60" s="1"/>
  <c r="BK87"/>
  <c r="J87" s="1"/>
  <c r="W30" i="1"/>
  <c r="AW54"/>
  <c r="AK30" s="1"/>
  <c r="W32"/>
  <c r="AY54"/>
  <c r="J33" i="2"/>
  <c r="AV55" i="1" s="1"/>
  <c r="AT55" s="1"/>
  <c r="AX54"/>
  <c r="W31"/>
  <c r="BK92" i="3"/>
  <c r="J93"/>
  <c r="J61" s="1"/>
  <c r="BK128"/>
  <c r="J128" s="1"/>
  <c r="J64" s="1"/>
  <c r="J150"/>
  <c r="J65" s="1"/>
  <c r="BK182"/>
  <c r="J182" s="1"/>
  <c r="J70" s="1"/>
  <c r="J183"/>
  <c r="J71" s="1"/>
  <c r="BK168"/>
  <c r="J168" s="1"/>
  <c r="J67" s="1"/>
  <c r="J169"/>
  <c r="J68" s="1"/>
  <c r="J83" i="2"/>
  <c r="F33"/>
  <c r="AZ55" i="1" s="1"/>
  <c r="AZ54" s="1"/>
  <c r="J89" i="2"/>
  <c r="J61" s="1"/>
  <c r="E81" i="3"/>
  <c r="F88"/>
  <c r="BK91" l="1"/>
  <c r="J91" s="1"/>
  <c r="J92"/>
  <c r="J60" s="1"/>
  <c r="J30" i="2"/>
  <c r="J59"/>
  <c r="AV54" i="1"/>
  <c r="W29"/>
  <c r="AK29" l="1"/>
  <c r="AT54"/>
  <c r="J30" i="3"/>
  <c r="J59"/>
  <c r="AG55" i="1"/>
  <c r="J39" i="2"/>
  <c r="AG54" i="1" l="1"/>
  <c r="AN55"/>
  <c r="AG56"/>
  <c r="AN56" s="1"/>
  <c r="J39" i="3"/>
  <c r="AK26" i="1" l="1"/>
  <c r="AK35" s="1"/>
  <c r="AN54"/>
</calcChain>
</file>

<file path=xl/sharedStrings.xml><?xml version="1.0" encoding="utf-8"?>
<sst xmlns="http://schemas.openxmlformats.org/spreadsheetml/2006/main" count="2607" uniqueCount="646">
  <si>
    <t>Export Komplet</t>
  </si>
  <si>
    <t>VZ</t>
  </si>
  <si>
    <t>2.0</t>
  </si>
  <si>
    <t>ZAMOK</t>
  </si>
  <si>
    <t>False</t>
  </si>
  <si>
    <t>{1d03f18d-bce2-40a4-bb99-7efda10b7606}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</si>
  <si>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</si>
  <si>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</si>
  <si>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</si>
  <si>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</si>
  <si>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</si>
  <si>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</si>
  <si>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</si>
  <si>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</si>
  <si>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20210115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</si>
  <si>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</si>
  <si>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</si>
  <si>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Parkoviště U pošty a U KD Kantýna, Obec Poniklá</t>
  </si>
  <si>
    <t>KSO:</t>
  </si>
  <si>
    <t/>
  </si>
  <si>
    <t>CC-CZ:</t>
  </si>
  <si>
    <t>Místo:</t>
  </si>
  <si>
    <t>Poniklá</t>
  </si>
  <si>
    <t>Datum:</t>
  </si>
  <si>
    <t>15. 1. 2021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</si>
  <si>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</si>
  <si>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</si>
  <si>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</si>
  <si>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</si>
  <si>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</si>
  <si>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</si>
  <si>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</si>
  <si>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</si>
  <si>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</si>
  <si>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</si>
  <si>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</si>
  <si>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</si>
  <si>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</si>
  <si>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</si>
  <si>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</si>
  <si>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</si>
  <si>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</si>
  <si>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</si>
  <si>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</si>
  <si>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</si>
  <si>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</si>
  <si>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</si>
  <si>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</si>
  <si>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</si>
  <si>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</si>
  <si>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</si>
  <si>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</si>
  <si>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</si>
  <si>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</si>
  <si>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</si>
  <si>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</si>
  <si>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</si>
  <si>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</si>
  <si>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</si>
  <si>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</si>
  <si>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</si>
  <si>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</si>
  <si>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</si>
  <si>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</si>
  <si>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</si>
  <si>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</si>
  <si>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</si>
  <si>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</si>
  <si>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</si>
  <si>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</si>
  <si>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</si>
  <si>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</si>
  <si>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</si>
  <si>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</si>
  <si>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</si>
  <si>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20210115a</t>
  </si>
  <si>
    <t>Parkoviště U pošty</t>
  </si>
  <si>
    <t>STA</t>
  </si>
  <si>
    <t>1</t>
  </si>
  <si>
    <t>{67ebfe31-49b2-4976-a385-1c77669975f2}</t>
  </si>
  <si>
    <t>2</t>
  </si>
  <si>
    <t>20210115b</t>
  </si>
  <si>
    <t>Parkoviště U KD  Kantýna</t>
  </si>
  <si>
    <t>{f663df66-488a-4b39-957f-9c1d323bf93e}</t>
  </si>
  <si>
    <t>KRYCÍ LIST SOUPISU PRACÍ</t>
  </si>
  <si>
    <t>Objekt:</t>
  </si>
  <si>
    <t>20210115a - Parkoviště U pošty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</si>
  <si>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</si>
  <si>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</si>
  <si>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</si>
  <si>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</si>
  <si>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</si>
  <si>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</si>
  <si>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</si>
  <si>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</si>
  <si>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</si>
  <si>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</si>
  <si>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</si>
  <si>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</si>
  <si>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</si>
  <si>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</si>
  <si>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</si>
  <si>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</si>
  <si>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</si>
  <si>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</si>
  <si>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</si>
  <si>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</si>
  <si>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</si>
  <si>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</si>
  <si>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</si>
  <si>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</si>
  <si>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</si>
  <si>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</si>
  <si>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</si>
  <si>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</si>
  <si>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</si>
  <si>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</si>
  <si>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112151013</t>
  </si>
  <si>
    <t>Pokácení vzrostlé borovice včetně odstranění pařezu</t>
  </si>
  <si>
    <t>kus</t>
  </si>
  <si>
    <t>4</t>
  </si>
  <si>
    <t>-751730954</t>
  </si>
  <si>
    <t>113106023</t>
  </si>
  <si>
    <t>Rozebrání zámkové dlažby</t>
  </si>
  <si>
    <t>m2</t>
  </si>
  <si>
    <t>1750102771</t>
  </si>
  <si>
    <t>3</t>
  </si>
  <si>
    <t>11315111d</t>
  </si>
  <si>
    <t>Přizvednutí panelu pro napojení asfaltu včetně podsypu</t>
  </si>
  <si>
    <t>-1645614060</t>
  </si>
  <si>
    <t>VV</t>
  </si>
  <si>
    <t>113202111</t>
  </si>
  <si>
    <t>Odstranění stávajících zahradních obrubníků</t>
  </si>
  <si>
    <t>m</t>
  </si>
  <si>
    <t>-2124877953</t>
  </si>
  <si>
    <t>5</t>
  </si>
  <si>
    <t>121101103</t>
  </si>
  <si>
    <t>Sejmutí ornice s vodorovným přemístěním na hromady v místě upotřebení nebo na dočasné či trvalé skládky se složením, na vzdálenost přes 100 do 250 m</t>
  </si>
  <si>
    <t>m3</t>
  </si>
  <si>
    <t>1197289892</t>
  </si>
  <si>
    <t>300*0,15</t>
  </si>
  <si>
    <t>6</t>
  </si>
  <si>
    <t>12230110a</t>
  </si>
  <si>
    <t>Úprava pláně, vytvoření terénního zářezu a náspu</t>
  </si>
  <si>
    <t>-626783918</t>
  </si>
  <si>
    <t>7</t>
  </si>
  <si>
    <t>181951102</t>
  </si>
  <si>
    <t>Hutnění pláně</t>
  </si>
  <si>
    <t>-1843391769</t>
  </si>
  <si>
    <t>8</t>
  </si>
  <si>
    <t>131111323</t>
  </si>
  <si>
    <t>Vrtání jamek pro plotové sloupky D do 300 mm - ručně s mechanickým vrtákem, hl. 0,50m</t>
  </si>
  <si>
    <t>-811161560</t>
  </si>
  <si>
    <t>9</t>
  </si>
  <si>
    <t>131301101</t>
  </si>
  <si>
    <t>Výkop pro rozšíření chodníku a usazení silničních obrubníků</t>
  </si>
  <si>
    <t>-453920009</t>
  </si>
  <si>
    <t>10</t>
  </si>
  <si>
    <t>18141113b</t>
  </si>
  <si>
    <t>Založení trávníku, doplnění ornice</t>
  </si>
  <si>
    <t>821906334</t>
  </si>
  <si>
    <t>90</t>
  </si>
  <si>
    <t>Svislé a kompletní konstrukce</t>
  </si>
  <si>
    <t>11</t>
  </si>
  <si>
    <t>32721518a</t>
  </si>
  <si>
    <t>Montáž opěrných zdí z drátokamenných gravitačních konstrukcí (gabionů) s vyplněním kamenem na sucho ze svařovaných panelů z ocelových sítí s povrchovou úpravou galfan, včetně dodávky kamene</t>
  </si>
  <si>
    <t>-1002069256</t>
  </si>
  <si>
    <t>12+1,5</t>
  </si>
  <si>
    <t>12</t>
  </si>
  <si>
    <t>338171113</t>
  </si>
  <si>
    <t>Zabetonování tyčí pro usazení zábradlí a vývěsních tabulí</t>
  </si>
  <si>
    <t>1129735019</t>
  </si>
  <si>
    <t>13</t>
  </si>
  <si>
    <t>33817112a</t>
  </si>
  <si>
    <t>Zabetonování sloupků plotu včetně sloupků pro bránu a branku, včetně dodávky sloupků</t>
  </si>
  <si>
    <t>-1285195447</t>
  </si>
  <si>
    <t>14</t>
  </si>
  <si>
    <t>34810121a</t>
  </si>
  <si>
    <t xml:space="preserve">Dodávka a montáž branky š. 0,90 m </t>
  </si>
  <si>
    <t>495848939</t>
  </si>
  <si>
    <t>34810123a</t>
  </si>
  <si>
    <t>Dodávka a montáž brány š. 1,50+1,50 m</t>
  </si>
  <si>
    <t>2078307155</t>
  </si>
  <si>
    <t>16</t>
  </si>
  <si>
    <t>34840113a</t>
  </si>
  <si>
    <t>Montáž oplocení z pletiva strojového s napínacími dráty, vč. dodávky pletiva</t>
  </si>
  <si>
    <t>-1957173563</t>
  </si>
  <si>
    <t>17</t>
  </si>
  <si>
    <t>38938100a</t>
  </si>
  <si>
    <t>Dobetonování mezi panely a silničními obrubníky, tl 200 mm, š. 0,5 m</t>
  </si>
  <si>
    <t>1871217574</t>
  </si>
  <si>
    <t>Komunikace pozemní</t>
  </si>
  <si>
    <t>18</t>
  </si>
  <si>
    <t>564751111</t>
  </si>
  <si>
    <t>Podklad nebo kryt z kameniva hrubého drceného vel. 32-63 mm s rozprostřením a zhutněním, po zhutnění tl. 150 mm</t>
  </si>
  <si>
    <t>1433575446</t>
  </si>
  <si>
    <t>19</t>
  </si>
  <si>
    <t>564801112</t>
  </si>
  <si>
    <t>Podklad ze štěrkodrti ŠD s rozprostřením a zhutněním, po zhutnění tl. 40 mm</t>
  </si>
  <si>
    <t>107673363</t>
  </si>
  <si>
    <t>20</t>
  </si>
  <si>
    <t>564952111</t>
  </si>
  <si>
    <t>Podklad z mechanicky zpevněného kameniva MZK (minerální beton) s rozprostřením a s hutněním, po zhutnění tl. 150 mm</t>
  </si>
  <si>
    <t>-1716468296</t>
  </si>
  <si>
    <t>573231112</t>
  </si>
  <si>
    <t>Postřik spojovací PS bez posypu kamenivem ze silniční emulze, v množství 0,80 kg/m2</t>
  </si>
  <si>
    <t>-144483896</t>
  </si>
  <si>
    <t>22</t>
  </si>
  <si>
    <t>577144111</t>
  </si>
  <si>
    <t>Asfaltový beton vrstva obrusná ACO 11 (ABS) s rozprostřením a se zhutněním z nemodifikovaného asfaltu v pruhu šířky do 3 m tř. I, po zhutnění tl. 50 mm</t>
  </si>
  <si>
    <t>1115382057</t>
  </si>
  <si>
    <t>51</t>
  </si>
  <si>
    <t>23</t>
  </si>
  <si>
    <t>593</t>
  </si>
  <si>
    <t>Vložené značky - vodorovné značení ve vegetační dlažbě</t>
  </si>
  <si>
    <t>1759356274</t>
  </si>
  <si>
    <t>24</t>
  </si>
  <si>
    <t>593532113</t>
  </si>
  <si>
    <t>Kladení dlažby z plastových vegetačních tvárnic pozemních komunikací s vyrovnávací vrstvou z kameniva tl. do 20 mm a s vyplněním vegetačních otvorů se zámkem tl. přes 30 do 60 mm, pro plochy přes 100 do 300 m2</t>
  </si>
  <si>
    <t>1705080541</t>
  </si>
  <si>
    <t>25</t>
  </si>
  <si>
    <t>M</t>
  </si>
  <si>
    <t>56245141</t>
  </si>
  <si>
    <t>dlažba zatravňovací recyklovaný PE nosnost 350 t/m2 330x330x50mm</t>
  </si>
  <si>
    <t>279544402</t>
  </si>
  <si>
    <t>296*1,01 'Přepočtené koeficientem množství</t>
  </si>
  <si>
    <t>26</t>
  </si>
  <si>
    <t>10371500</t>
  </si>
  <si>
    <t>Výplňový substrát</t>
  </si>
  <si>
    <t>766149996</t>
  </si>
  <si>
    <t>27</t>
  </si>
  <si>
    <t>596211110</t>
  </si>
  <si>
    <t>Zpětná pokládka zámkové dlažby - cxhodník nad gabionem</t>
  </si>
  <si>
    <t>1144814380</t>
  </si>
  <si>
    <t>28</t>
  </si>
  <si>
    <t>91111111a</t>
  </si>
  <si>
    <t>Dodávka a montáž tyčového zábradlí výšky 1,0 m</t>
  </si>
  <si>
    <t>945828280</t>
  </si>
  <si>
    <t>Ostatní konstrukce a práce, bourání</t>
  </si>
  <si>
    <t>29</t>
  </si>
  <si>
    <t>91411111a</t>
  </si>
  <si>
    <t>Svislé dopravní značení, vč. sloupku a betonové patky</t>
  </si>
  <si>
    <t>118374635</t>
  </si>
  <si>
    <t>30</t>
  </si>
  <si>
    <t>91613121a</t>
  </si>
  <si>
    <t>Osazení silničního obrubníku betonového se zřízením lože, s vyplněním a zatřením spár cementovou maltou stojatého s boční opěrou z betonu prostého, do lože z betonu prostého včetně dodávky obrubníků</t>
  </si>
  <si>
    <t>1596349670</t>
  </si>
  <si>
    <t>31</t>
  </si>
  <si>
    <t>91633111a</t>
  </si>
  <si>
    <t>Osazení zahradního obrubníku betonového do lože z betonu s boční opěrou, včetně dodávky obrubníků</t>
  </si>
  <si>
    <t>464613539</t>
  </si>
  <si>
    <t>32</t>
  </si>
  <si>
    <t>93890212c</t>
  </si>
  <si>
    <t>Očištění stávajících betonových panelů</t>
  </si>
  <si>
    <t>-2079103281</t>
  </si>
  <si>
    <t>33</t>
  </si>
  <si>
    <t>961044111</t>
  </si>
  <si>
    <t>Odstranění stávajícího betonového základu</t>
  </si>
  <si>
    <t>-719176620</t>
  </si>
  <si>
    <t>34</t>
  </si>
  <si>
    <t>96607182a</t>
  </si>
  <si>
    <t>Demontáž stávajícího plotu (sloupky, pletivo)</t>
  </si>
  <si>
    <t>582947955</t>
  </si>
  <si>
    <t>35</t>
  </si>
  <si>
    <t>74212100a</t>
  </si>
  <si>
    <t>Přeložení stávajícího kabelu SEK, CETIN a.s.</t>
  </si>
  <si>
    <t>-1496689172</t>
  </si>
  <si>
    <t>36</t>
  </si>
  <si>
    <t>76772111a</t>
  </si>
  <si>
    <t>Zpětné osazení vývěsních tabulí na připravené tyče</t>
  </si>
  <si>
    <t>199351518</t>
  </si>
  <si>
    <t>37</t>
  </si>
  <si>
    <t>76772281a</t>
  </si>
  <si>
    <t>Demontáž stávajících vývěsních tabulí</t>
  </si>
  <si>
    <t>-1593367674</t>
  </si>
  <si>
    <t>998</t>
  </si>
  <si>
    <t>Přesun hmot</t>
  </si>
  <si>
    <t>38</t>
  </si>
  <si>
    <t>soubor</t>
  </si>
  <si>
    <t>-529629322</t>
  </si>
  <si>
    <t>VRN</t>
  </si>
  <si>
    <t>Vedlejší rozpočtové náklady</t>
  </si>
  <si>
    <t>VRN3</t>
  </si>
  <si>
    <t>Zařízení staveniště</t>
  </si>
  <si>
    <t>39</t>
  </si>
  <si>
    <t>030001000</t>
  </si>
  <si>
    <t>1024</t>
  </si>
  <si>
    <t>2036682595</t>
  </si>
  <si>
    <t>20210115b - Parkoviště U KD  Kantýna</t>
  </si>
  <si>
    <t xml:space="preserve">    4 - Vodorovné konstrukce</t>
  </si>
  <si>
    <t>PSV - Práce a dodávky PSV</t>
  </si>
  <si>
    <t xml:space="preserve">    7411 - Veřejné osvětlení</t>
  </si>
  <si>
    <t xml:space="preserve">    767 - Konstrukce zámečnické</t>
  </si>
  <si>
    <t>11220111a</t>
  </si>
  <si>
    <t xml:space="preserve">Odstranění pařezu </t>
  </si>
  <si>
    <t>210183014</t>
  </si>
  <si>
    <t>641221342</t>
  </si>
  <si>
    <t>57</t>
  </si>
  <si>
    <t>122301102</t>
  </si>
  <si>
    <t>Odkopávky a prokopávky nezapažené s přehozením výkopku na vzdálenost do 3 m nebo s naložením na dopravní prostředek v hornině tř. 4 přes 100 do 1 000 m3</t>
  </si>
  <si>
    <t>-1753419315</t>
  </si>
  <si>
    <t>13111132a</t>
  </si>
  <si>
    <t>Vrtání jam patek nového VO, dopravních značek a tyčí zábradlí</t>
  </si>
  <si>
    <t>-239741482</t>
  </si>
  <si>
    <t>132201101</t>
  </si>
  <si>
    <t>Hloubení zapažených i nezapažených rýh šířky do 600 mm s urovnáním dna do předepsaného profilu a spádu v hornině tř. 3 do 100 m3</t>
  </si>
  <si>
    <t>-566198974</t>
  </si>
  <si>
    <t>25*0,5*0,8</t>
  </si>
  <si>
    <t>100*0,5*0,3</t>
  </si>
  <si>
    <t>Součet</t>
  </si>
  <si>
    <t>174101101</t>
  </si>
  <si>
    <t>Zásyp rýhy VO sde zhutněním</t>
  </si>
  <si>
    <t>681375318</t>
  </si>
  <si>
    <t>18141113a</t>
  </si>
  <si>
    <t>Založení trávníku na půdě předem připravené plochy do 1000 m2 výsevem včetně utažení parkového v rovině nebo na svahu do 1:5, včetně dodávky semen</t>
  </si>
  <si>
    <t>-403155064</t>
  </si>
  <si>
    <t>690215863</t>
  </si>
  <si>
    <t>170</t>
  </si>
  <si>
    <t>Úprava a hutnění pláně</t>
  </si>
  <si>
    <t>-2121093497</t>
  </si>
  <si>
    <t>380</t>
  </si>
  <si>
    <t>184102115</t>
  </si>
  <si>
    <t>Výsadba dřeviny s balem do předem vyhloubené jamky se zalitím v rovině nebo na svahu do 1:5, při průměru balu přes 500 do 600 mm</t>
  </si>
  <si>
    <t>904049493</t>
  </si>
  <si>
    <t>026</t>
  </si>
  <si>
    <t>Třešeň - sazenice</t>
  </si>
  <si>
    <t>-516040441</t>
  </si>
  <si>
    <t>027</t>
  </si>
  <si>
    <t>jedle - sazenice</t>
  </si>
  <si>
    <t>977020986</t>
  </si>
  <si>
    <t>18421111a</t>
  </si>
  <si>
    <t>Výsadba popínavých rostlin, pod gabiony, vč. dodávky</t>
  </si>
  <si>
    <t>470191436</t>
  </si>
  <si>
    <t>50</t>
  </si>
  <si>
    <t>18421111b</t>
  </si>
  <si>
    <t>Výsadba rostliun do gabionového zábradlí - zelený gabion, vč. dodávky</t>
  </si>
  <si>
    <t>1519452222</t>
  </si>
  <si>
    <t>Gabionové koše, oka 100/50mm, koše 1,0x1,0x1,0 m, vč. výplně kámen Košťálov (f 0-250), 89 ks</t>
  </si>
  <si>
    <t>-1033412317</t>
  </si>
  <si>
    <t>89</t>
  </si>
  <si>
    <t>32721518b</t>
  </si>
  <si>
    <t>Gabionové koše, oka 100/50mm, koše 1,0x0,5x1,0 m, vč. výplně kámen Košťálov (f 0-250), 4 ks</t>
  </si>
  <si>
    <t>-566242008</t>
  </si>
  <si>
    <t>32721518c</t>
  </si>
  <si>
    <t>Gabionové koše, oka 100/50mm, koše 1,0x1,0x0,5 m, bez výplně, 27 ks</t>
  </si>
  <si>
    <t>-34708288</t>
  </si>
  <si>
    <t>Vodorovné konstrukce</t>
  </si>
  <si>
    <t>43032151a</t>
  </si>
  <si>
    <t>Betonové lože schodišť vyztužené KARI sítí 100/100/6mm (22m2)</t>
  </si>
  <si>
    <t>2033753845</t>
  </si>
  <si>
    <t>43412142a</t>
  </si>
  <si>
    <t>Dodávka a osazení betonových prefabrikovaných schodišťových stupňů (v. 0,15 m, š. 0,35 m) do betonového lože</t>
  </si>
  <si>
    <t>2062235552</t>
  </si>
  <si>
    <t>61</t>
  </si>
  <si>
    <t>-248104345</t>
  </si>
  <si>
    <t>564771111</t>
  </si>
  <si>
    <t>Podklad nebo kryt z kameniva hrubého drceného vel. 32-63 mm s rozprostřením a zhutněním, po zhutnění tl. 250 mm</t>
  </si>
  <si>
    <t>88532831</t>
  </si>
  <si>
    <t>983584735</t>
  </si>
  <si>
    <t>230+210</t>
  </si>
  <si>
    <t>564932111</t>
  </si>
  <si>
    <t>Podklad z mechanicky zpevněného kameniva MZK (minerální beton) s rozprostřením a s hutněním, po zhutnění tl. 100 mm</t>
  </si>
  <si>
    <t>-854286398</t>
  </si>
  <si>
    <t>230+140+210</t>
  </si>
  <si>
    <t>565135111</t>
  </si>
  <si>
    <t>Asfaltový beton vrstva podkladní ACP 16 (obalované kamenivo střednězrnné - OKS) s rozprostřením a zhutněním v pruhu šířky do 3 m, po zhutnění tl. 50 mm</t>
  </si>
  <si>
    <t>1734562828</t>
  </si>
  <si>
    <t>573111112</t>
  </si>
  <si>
    <t>Postřik infiltrační PI z asfaltu silničního s posypem kamenivem, v množství 1,00 kg/m2</t>
  </si>
  <si>
    <t>72463971</t>
  </si>
  <si>
    <t>573231108</t>
  </si>
  <si>
    <t>Postřik spojovací PS bez posypu kamenivem ze silniční emulze, v množství 0,50 kg/m2</t>
  </si>
  <si>
    <t>1976196509</t>
  </si>
  <si>
    <t>577134111</t>
  </si>
  <si>
    <t>Asfaltový beton vrstva obrusná ACO 11 (ABS) s rozprostřením a se zhutněním z nemodifikovaného asfaltu v pruhu šířky do 3 m tř. I, po zhutnění tl. 40 mm</t>
  </si>
  <si>
    <t>626549807</t>
  </si>
  <si>
    <t>1966348673</t>
  </si>
  <si>
    <t>230</t>
  </si>
  <si>
    <t>-2116042718</t>
  </si>
  <si>
    <t>1877318161</t>
  </si>
  <si>
    <t>96145280</t>
  </si>
  <si>
    <t>700</t>
  </si>
  <si>
    <t>59681141a</t>
  </si>
  <si>
    <t>Velkoformátová betonová dlažba včetně pokládky</t>
  </si>
  <si>
    <t>1268623967</t>
  </si>
  <si>
    <t>210</t>
  </si>
  <si>
    <t>56993113a</t>
  </si>
  <si>
    <t>Obsyp krajnice asfaltovým recyklátem, š. 0,5 m, v. 0,15 m</t>
  </si>
  <si>
    <t>738613127</t>
  </si>
  <si>
    <t>167994467</t>
  </si>
  <si>
    <t>121434622</t>
  </si>
  <si>
    <t>53</t>
  </si>
  <si>
    <t>923964288</t>
  </si>
  <si>
    <t>91973511a</t>
  </si>
  <si>
    <t>Řezání stávajícího živičného krytu nebo podkladu hloubky přes 100 do 150 mm a úprava pro napojení nové vrstvy</t>
  </si>
  <si>
    <t>-1891602696</t>
  </si>
  <si>
    <t>963042819</t>
  </si>
  <si>
    <t>Bourání schodišťových stupňů betonových zhotovených na místě</t>
  </si>
  <si>
    <t>274747781</t>
  </si>
  <si>
    <t>96305393a</t>
  </si>
  <si>
    <t>Odbourání stávajících schodů a podesty před vstupem</t>
  </si>
  <si>
    <t>-469500744</t>
  </si>
  <si>
    <t>40</t>
  </si>
  <si>
    <t>11310602a</t>
  </si>
  <si>
    <t>Odbourání stávajícího okapového chodníku KD, silniční obrubník a betonová dlažba (50x50, jedna řada)</t>
  </si>
  <si>
    <t>-850331037</t>
  </si>
  <si>
    <t>41</t>
  </si>
  <si>
    <t>11320211a</t>
  </si>
  <si>
    <t>Odstranění stávajících silničních obrubníků</t>
  </si>
  <si>
    <t>-808926356</t>
  </si>
  <si>
    <t>42</t>
  </si>
  <si>
    <t>odpadkový koš</t>
  </si>
  <si>
    <t>Odpadkový koš</t>
  </si>
  <si>
    <t>-278730107</t>
  </si>
  <si>
    <t>43</t>
  </si>
  <si>
    <t>81</t>
  </si>
  <si>
    <t>Přeložení potrubí dešťové kanalizace DN 160 vč. zásypu</t>
  </si>
  <si>
    <t>-217453540</t>
  </si>
  <si>
    <t>44</t>
  </si>
  <si>
    <t>-236688069</t>
  </si>
  <si>
    <t>PSV</t>
  </si>
  <si>
    <t>Práce a dodávky PSV</t>
  </si>
  <si>
    <t>7411</t>
  </si>
  <si>
    <t>Veřejné osvětlení</t>
  </si>
  <si>
    <t>45</t>
  </si>
  <si>
    <t>7411a</t>
  </si>
  <si>
    <t xml:space="preserve">Lampa VO včetně sloupku a montáže: Stožár pozink vysoký 4m + výložník pozink. Zdroj LED do 2700K. </t>
  </si>
  <si>
    <t>1493796873</t>
  </si>
  <si>
    <t>46</t>
  </si>
  <si>
    <t>7411b</t>
  </si>
  <si>
    <t>Sloupkové venkovní svítidlo v. 1m</t>
  </si>
  <si>
    <t>-113588246</t>
  </si>
  <si>
    <t>47</t>
  </si>
  <si>
    <t>7411c</t>
  </si>
  <si>
    <t>VO - kabel + chránička + zemění (CYKY 4x10, KOPOFLEX 50, FeZn 30x4)</t>
  </si>
  <si>
    <t>457670031</t>
  </si>
  <si>
    <t>767</t>
  </si>
  <si>
    <t>Konstrukce zámečnické</t>
  </si>
  <si>
    <t>48</t>
  </si>
  <si>
    <t>7672101a</t>
  </si>
  <si>
    <t>Dodávka a montáž pozinkovaného schodiště na jeviště</t>
  </si>
  <si>
    <t>-49526777</t>
  </si>
  <si>
    <t>49</t>
  </si>
  <si>
    <t>33817111a</t>
  </si>
  <si>
    <t>Usazení tyčí do gabionů pro zábradlí, vč. dodávky</t>
  </si>
  <si>
    <t>1505957341</t>
  </si>
  <si>
    <t>Dodávka a montáž zábradlí na schodištích pozink, 3 ks</t>
  </si>
  <si>
    <t>295736548</t>
  </si>
  <si>
    <t>91111111b</t>
  </si>
  <si>
    <t>Montáž a dodávka zábradlí ocelového tyčového pozink, v. zábradlí 1,0 m</t>
  </si>
  <si>
    <t>595480135</t>
  </si>
  <si>
    <t>52</t>
  </si>
  <si>
    <t>966005111</t>
  </si>
  <si>
    <t>Demontáž stávajícího zábradlí, (ocelové, s betonovými patkami)</t>
  </si>
  <si>
    <t>-860255260</t>
  </si>
  <si>
    <t>76166100a</t>
  </si>
  <si>
    <t>Úprava rámu nad anglické dvorky a osazení nových roštů pozink</t>
  </si>
  <si>
    <t>1466378162</t>
  </si>
  <si>
    <t>54</t>
  </si>
  <si>
    <t>1196077454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</si>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</sst>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20" fillId="4" borderId="19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23" xfId="0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0" xfId="0"/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8"/>
  <sheetViews>
    <sheetView showGridLines="0" topLeftCell="A4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333"/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45" t="s">
        <v>14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22"/>
      <c r="AQ5" s="22"/>
      <c r="AR5" s="20"/>
      <c r="BE5" s="324" t="s">
        <v>15</v>
      </c>
      <c r="BS5" s="17" t="s">
        <v>6</v>
      </c>
    </row>
    <row r="6" spans="1:74" s="1" customFormat="1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47" t="s">
        <v>17</v>
      </c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22"/>
      <c r="AQ6" s="22"/>
      <c r="AR6" s="20"/>
      <c r="BE6" s="325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25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325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25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25"/>
      <c r="BS10" s="17" t="s">
        <v>6</v>
      </c>
    </row>
    <row r="11" spans="1:74" s="1" customFormat="1" ht="18.45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25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25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30</v>
      </c>
      <c r="AO13" s="22"/>
      <c r="AP13" s="22"/>
      <c r="AQ13" s="22"/>
      <c r="AR13" s="20"/>
      <c r="BE13" s="325"/>
      <c r="BS13" s="17" t="s">
        <v>6</v>
      </c>
    </row>
    <row r="14" spans="1:74" ht="13.2">
      <c r="B14" s="21"/>
      <c r="C14" s="22"/>
      <c r="D14" s="22"/>
      <c r="E14" s="348" t="s">
        <v>30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325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25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25"/>
      <c r="BS16" s="17" t="s">
        <v>4</v>
      </c>
    </row>
    <row r="17" spans="1:71" s="1" customFormat="1" ht="18.45" customHeight="1">
      <c r="B17" s="21"/>
      <c r="C17" s="22"/>
      <c r="D17" s="22"/>
      <c r="E17" s="27" t="s">
        <v>27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25"/>
      <c r="BS17" s="17" t="s">
        <v>32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25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25"/>
      <c r="BS19" s="17" t="s">
        <v>6</v>
      </c>
    </row>
    <row r="20" spans="1:71" s="1" customFormat="1" ht="18.45" customHeight="1">
      <c r="B20" s="21"/>
      <c r="C20" s="22"/>
      <c r="D20" s="22"/>
      <c r="E20" s="27" t="s">
        <v>27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25"/>
      <c r="BS20" s="17" t="s">
        <v>4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25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25"/>
    </row>
    <row r="23" spans="1:71" s="1" customFormat="1" ht="51" customHeight="1">
      <c r="B23" s="21"/>
      <c r="C23" s="22"/>
      <c r="D23" s="22"/>
      <c r="E23" s="350" t="s">
        <v>35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22"/>
      <c r="AP23" s="22"/>
      <c r="AQ23" s="22"/>
      <c r="AR23" s="20"/>
      <c r="BE23" s="325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25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25"/>
    </row>
    <row r="26" spans="1:71" s="2" customFormat="1" ht="25.95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7">
        <f>ROUND(AG54,2)</f>
        <v>0</v>
      </c>
      <c r="AL26" s="328"/>
      <c r="AM26" s="328"/>
      <c r="AN26" s="328"/>
      <c r="AO26" s="328"/>
      <c r="AP26" s="36"/>
      <c r="AQ26" s="36"/>
      <c r="AR26" s="39"/>
      <c r="BE26" s="325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25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51" t="s">
        <v>37</v>
      </c>
      <c r="M28" s="351"/>
      <c r="N28" s="351"/>
      <c r="O28" s="351"/>
      <c r="P28" s="351"/>
      <c r="Q28" s="36"/>
      <c r="R28" s="36"/>
      <c r="S28" s="36"/>
      <c r="T28" s="36"/>
      <c r="U28" s="36"/>
      <c r="V28" s="36"/>
      <c r="W28" s="351" t="s">
        <v>38</v>
      </c>
      <c r="X28" s="351"/>
      <c r="Y28" s="351"/>
      <c r="Z28" s="351"/>
      <c r="AA28" s="351"/>
      <c r="AB28" s="351"/>
      <c r="AC28" s="351"/>
      <c r="AD28" s="351"/>
      <c r="AE28" s="351"/>
      <c r="AF28" s="36"/>
      <c r="AG28" s="36"/>
      <c r="AH28" s="36"/>
      <c r="AI28" s="36"/>
      <c r="AJ28" s="36"/>
      <c r="AK28" s="351" t="s">
        <v>39</v>
      </c>
      <c r="AL28" s="351"/>
      <c r="AM28" s="351"/>
      <c r="AN28" s="351"/>
      <c r="AO28" s="351"/>
      <c r="AP28" s="36"/>
      <c r="AQ28" s="36"/>
      <c r="AR28" s="39"/>
      <c r="BE28" s="325"/>
    </row>
    <row r="29" spans="1:71" s="3" customFormat="1" ht="14.4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352">
        <v>0.21</v>
      </c>
      <c r="M29" s="323"/>
      <c r="N29" s="323"/>
      <c r="O29" s="323"/>
      <c r="P29" s="323"/>
      <c r="Q29" s="41"/>
      <c r="R29" s="41"/>
      <c r="S29" s="41"/>
      <c r="T29" s="41"/>
      <c r="U29" s="41"/>
      <c r="V29" s="41"/>
      <c r="W29" s="322">
        <f>ROUND(AZ54, 2)</f>
        <v>0</v>
      </c>
      <c r="X29" s="323"/>
      <c r="Y29" s="323"/>
      <c r="Z29" s="323"/>
      <c r="AA29" s="323"/>
      <c r="AB29" s="323"/>
      <c r="AC29" s="323"/>
      <c r="AD29" s="323"/>
      <c r="AE29" s="323"/>
      <c r="AF29" s="41"/>
      <c r="AG29" s="41"/>
      <c r="AH29" s="41"/>
      <c r="AI29" s="41"/>
      <c r="AJ29" s="41"/>
      <c r="AK29" s="322">
        <f>ROUND(AV54, 2)</f>
        <v>0</v>
      </c>
      <c r="AL29" s="323"/>
      <c r="AM29" s="323"/>
      <c r="AN29" s="323"/>
      <c r="AO29" s="323"/>
      <c r="AP29" s="41"/>
      <c r="AQ29" s="41"/>
      <c r="AR29" s="42"/>
      <c r="BE29" s="326"/>
    </row>
    <row r="30" spans="1:71" s="3" customFormat="1" ht="14.4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352">
        <v>0.15</v>
      </c>
      <c r="M30" s="323"/>
      <c r="N30" s="323"/>
      <c r="O30" s="323"/>
      <c r="P30" s="323"/>
      <c r="Q30" s="41"/>
      <c r="R30" s="41"/>
      <c r="S30" s="41"/>
      <c r="T30" s="41"/>
      <c r="U30" s="41"/>
      <c r="V30" s="41"/>
      <c r="W30" s="322">
        <f>ROUND(BA54, 2)</f>
        <v>0</v>
      </c>
      <c r="X30" s="323"/>
      <c r="Y30" s="323"/>
      <c r="Z30" s="323"/>
      <c r="AA30" s="323"/>
      <c r="AB30" s="323"/>
      <c r="AC30" s="323"/>
      <c r="AD30" s="323"/>
      <c r="AE30" s="323"/>
      <c r="AF30" s="41"/>
      <c r="AG30" s="41"/>
      <c r="AH30" s="41"/>
      <c r="AI30" s="41"/>
      <c r="AJ30" s="41"/>
      <c r="AK30" s="322">
        <f>ROUND(AW54, 2)</f>
        <v>0</v>
      </c>
      <c r="AL30" s="323"/>
      <c r="AM30" s="323"/>
      <c r="AN30" s="323"/>
      <c r="AO30" s="323"/>
      <c r="AP30" s="41"/>
      <c r="AQ30" s="41"/>
      <c r="AR30" s="42"/>
      <c r="BE30" s="326"/>
    </row>
    <row r="31" spans="1:71" s="3" customFormat="1" ht="14.4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352">
        <v>0.21</v>
      </c>
      <c r="M31" s="323"/>
      <c r="N31" s="323"/>
      <c r="O31" s="323"/>
      <c r="P31" s="323"/>
      <c r="Q31" s="41"/>
      <c r="R31" s="41"/>
      <c r="S31" s="41"/>
      <c r="T31" s="41"/>
      <c r="U31" s="41"/>
      <c r="V31" s="41"/>
      <c r="W31" s="322">
        <f>ROUND(BB54, 2)</f>
        <v>0</v>
      </c>
      <c r="X31" s="323"/>
      <c r="Y31" s="323"/>
      <c r="Z31" s="323"/>
      <c r="AA31" s="323"/>
      <c r="AB31" s="323"/>
      <c r="AC31" s="323"/>
      <c r="AD31" s="323"/>
      <c r="AE31" s="323"/>
      <c r="AF31" s="41"/>
      <c r="AG31" s="41"/>
      <c r="AH31" s="41"/>
      <c r="AI31" s="41"/>
      <c r="AJ31" s="41"/>
      <c r="AK31" s="322">
        <v>0</v>
      </c>
      <c r="AL31" s="323"/>
      <c r="AM31" s="323"/>
      <c r="AN31" s="323"/>
      <c r="AO31" s="323"/>
      <c r="AP31" s="41"/>
      <c r="AQ31" s="41"/>
      <c r="AR31" s="42"/>
      <c r="BE31" s="326"/>
    </row>
    <row r="32" spans="1:71" s="3" customFormat="1" ht="14.4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352">
        <v>0.15</v>
      </c>
      <c r="M32" s="323"/>
      <c r="N32" s="323"/>
      <c r="O32" s="323"/>
      <c r="P32" s="323"/>
      <c r="Q32" s="41"/>
      <c r="R32" s="41"/>
      <c r="S32" s="41"/>
      <c r="T32" s="41"/>
      <c r="U32" s="41"/>
      <c r="V32" s="41"/>
      <c r="W32" s="322">
        <f>ROUND(BC54, 2)</f>
        <v>0</v>
      </c>
      <c r="X32" s="323"/>
      <c r="Y32" s="323"/>
      <c r="Z32" s="323"/>
      <c r="AA32" s="323"/>
      <c r="AB32" s="323"/>
      <c r="AC32" s="323"/>
      <c r="AD32" s="323"/>
      <c r="AE32" s="323"/>
      <c r="AF32" s="41"/>
      <c r="AG32" s="41"/>
      <c r="AH32" s="41"/>
      <c r="AI32" s="41"/>
      <c r="AJ32" s="41"/>
      <c r="AK32" s="322">
        <v>0</v>
      </c>
      <c r="AL32" s="323"/>
      <c r="AM32" s="323"/>
      <c r="AN32" s="323"/>
      <c r="AO32" s="323"/>
      <c r="AP32" s="41"/>
      <c r="AQ32" s="41"/>
      <c r="AR32" s="42"/>
      <c r="BE32" s="326"/>
    </row>
    <row r="33" spans="1:57" s="3" customFormat="1" ht="14.4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352">
        <v>0</v>
      </c>
      <c r="M33" s="323"/>
      <c r="N33" s="323"/>
      <c r="O33" s="323"/>
      <c r="P33" s="323"/>
      <c r="Q33" s="41"/>
      <c r="R33" s="41"/>
      <c r="S33" s="41"/>
      <c r="T33" s="41"/>
      <c r="U33" s="41"/>
      <c r="V33" s="41"/>
      <c r="W33" s="322">
        <f>ROUND(BD54, 2)</f>
        <v>0</v>
      </c>
      <c r="X33" s="323"/>
      <c r="Y33" s="323"/>
      <c r="Z33" s="323"/>
      <c r="AA33" s="323"/>
      <c r="AB33" s="323"/>
      <c r="AC33" s="323"/>
      <c r="AD33" s="323"/>
      <c r="AE33" s="323"/>
      <c r="AF33" s="41"/>
      <c r="AG33" s="41"/>
      <c r="AH33" s="41"/>
      <c r="AI33" s="41"/>
      <c r="AJ33" s="41"/>
      <c r="AK33" s="322">
        <v>0</v>
      </c>
      <c r="AL33" s="323"/>
      <c r="AM33" s="323"/>
      <c r="AN33" s="323"/>
      <c r="AO33" s="323"/>
      <c r="AP33" s="41"/>
      <c r="AQ33" s="41"/>
      <c r="AR33" s="42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5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329" t="s">
        <v>48</v>
      </c>
      <c r="Y35" s="330"/>
      <c r="Z35" s="330"/>
      <c r="AA35" s="330"/>
      <c r="AB35" s="330"/>
      <c r="AC35" s="45"/>
      <c r="AD35" s="45"/>
      <c r="AE35" s="45"/>
      <c r="AF35" s="45"/>
      <c r="AG35" s="45"/>
      <c r="AH35" s="45"/>
      <c r="AI35" s="45"/>
      <c r="AJ35" s="45"/>
      <c r="AK35" s="331">
        <f>SUM(AK26:AK33)</f>
        <v>0</v>
      </c>
      <c r="AL35" s="330"/>
      <c r="AM35" s="330"/>
      <c r="AN35" s="330"/>
      <c r="AO35" s="332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" customHeight="1">
      <c r="A42" s="34"/>
      <c r="B42" s="35"/>
      <c r="C42" s="23" t="s">
        <v>49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20210115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42" t="str">
        <f>K6</f>
        <v>Parkoviště U pošty a U KD Kantýna, Obec Poniklá</v>
      </c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56"/>
      <c r="AQ45" s="56"/>
      <c r="AR45" s="57"/>
    </row>
    <row r="46" spans="1:57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Poniklá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44" t="str">
        <f>IF(AN8= "","",AN8)</f>
        <v>15. 1. 2021</v>
      </c>
      <c r="AN47" s="344"/>
      <c r="AO47" s="36"/>
      <c r="AP47" s="36"/>
      <c r="AQ47" s="36"/>
      <c r="AR47" s="39"/>
      <c r="BE47" s="34"/>
    </row>
    <row r="48" spans="1:57" s="2" customFormat="1" ht="6.9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15" customHeight="1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31</v>
      </c>
      <c r="AJ49" s="36"/>
      <c r="AK49" s="36"/>
      <c r="AL49" s="36"/>
      <c r="AM49" s="340" t="str">
        <f>IF(E17="","",E17)</f>
        <v xml:space="preserve"> </v>
      </c>
      <c r="AN49" s="341"/>
      <c r="AO49" s="341"/>
      <c r="AP49" s="341"/>
      <c r="AQ49" s="36"/>
      <c r="AR49" s="39"/>
      <c r="AS49" s="334" t="s">
        <v>50</v>
      </c>
      <c r="AT49" s="33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15" customHeight="1">
      <c r="A50" s="34"/>
      <c r="B50" s="35"/>
      <c r="C50" s="29" t="s">
        <v>29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33</v>
      </c>
      <c r="AJ50" s="36"/>
      <c r="AK50" s="36"/>
      <c r="AL50" s="36"/>
      <c r="AM50" s="340" t="str">
        <f>IF(E20="","",E20)</f>
        <v xml:space="preserve"> </v>
      </c>
      <c r="AN50" s="341"/>
      <c r="AO50" s="341"/>
      <c r="AP50" s="341"/>
      <c r="AQ50" s="36"/>
      <c r="AR50" s="39"/>
      <c r="AS50" s="336"/>
      <c r="AT50" s="33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8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38"/>
      <c r="AT51" s="33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53" t="s">
        <v>51</v>
      </c>
      <c r="D52" s="354"/>
      <c r="E52" s="354"/>
      <c r="F52" s="354"/>
      <c r="G52" s="354"/>
      <c r="H52" s="66"/>
      <c r="I52" s="355" t="s">
        <v>52</v>
      </c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6" t="s">
        <v>53</v>
      </c>
      <c r="AH52" s="354"/>
      <c r="AI52" s="354"/>
      <c r="AJ52" s="354"/>
      <c r="AK52" s="354"/>
      <c r="AL52" s="354"/>
      <c r="AM52" s="354"/>
      <c r="AN52" s="355" t="s">
        <v>54</v>
      </c>
      <c r="AO52" s="354"/>
      <c r="AP52" s="354"/>
      <c r="AQ52" s="67" t="s">
        <v>55</v>
      </c>
      <c r="AR52" s="39"/>
      <c r="AS52" s="68" t="s">
        <v>56</v>
      </c>
      <c r="AT52" s="69" t="s">
        <v>57</v>
      </c>
      <c r="AU52" s="69" t="s">
        <v>58</v>
      </c>
      <c r="AV52" s="69" t="s">
        <v>59</v>
      </c>
      <c r="AW52" s="69" t="s">
        <v>60</v>
      </c>
      <c r="AX52" s="69" t="s">
        <v>61</v>
      </c>
      <c r="AY52" s="69" t="s">
        <v>62</v>
      </c>
      <c r="AZ52" s="69" t="s">
        <v>63</v>
      </c>
      <c r="BA52" s="69" t="s">
        <v>64</v>
      </c>
      <c r="BB52" s="69" t="s">
        <v>65</v>
      </c>
      <c r="BC52" s="69" t="s">
        <v>66</v>
      </c>
      <c r="BD52" s="70" t="s">
        <v>67</v>
      </c>
      <c r="BE52" s="34"/>
    </row>
    <row r="53" spans="1:91" s="2" customFormat="1" ht="10.8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" customHeight="1">
      <c r="B54" s="74"/>
      <c r="C54" s="75" t="s">
        <v>68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60">
        <f>ROUND(SUM(AG55:AG56),2)</f>
        <v>0</v>
      </c>
      <c r="AH54" s="360"/>
      <c r="AI54" s="360"/>
      <c r="AJ54" s="360"/>
      <c r="AK54" s="360"/>
      <c r="AL54" s="360"/>
      <c r="AM54" s="360"/>
      <c r="AN54" s="361">
        <f>SUM(AG54,AT54)</f>
        <v>0</v>
      </c>
      <c r="AO54" s="361"/>
      <c r="AP54" s="361"/>
      <c r="AQ54" s="78" t="s">
        <v>19</v>
      </c>
      <c r="AR54" s="79"/>
      <c r="AS54" s="80">
        <f>ROUND(SUM(AS55:AS56),2)</f>
        <v>0</v>
      </c>
      <c r="AT54" s="81">
        <f>ROUND(SUM(AV54:AW54),2)</f>
        <v>0</v>
      </c>
      <c r="AU54" s="82">
        <f>ROUND(SUM(AU55:AU56),5)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ROUND(SUM(AZ55:AZ56),2)</f>
        <v>0</v>
      </c>
      <c r="BA54" s="81">
        <f>ROUND(SUM(BA55:BA56),2)</f>
        <v>0</v>
      </c>
      <c r="BB54" s="81">
        <f>ROUND(SUM(BB55:BB56),2)</f>
        <v>0</v>
      </c>
      <c r="BC54" s="81">
        <f>ROUND(SUM(BC55:BC56),2)</f>
        <v>0</v>
      </c>
      <c r="BD54" s="83">
        <f>ROUND(SUM(BD55:BD56),2)</f>
        <v>0</v>
      </c>
      <c r="BS54" s="84" t="s">
        <v>69</v>
      </c>
      <c r="BT54" s="84" t="s">
        <v>70</v>
      </c>
      <c r="BU54" s="85" t="s">
        <v>71</v>
      </c>
      <c r="BV54" s="84" t="s">
        <v>72</v>
      </c>
      <c r="BW54" s="84" t="s">
        <v>5</v>
      </c>
      <c r="BX54" s="84" t="s">
        <v>73</v>
      </c>
      <c r="CL54" s="84" t="s">
        <v>19</v>
      </c>
    </row>
    <row r="55" spans="1:91" s="7" customFormat="1" ht="27" customHeight="1">
      <c r="A55" s="86" t="s">
        <v>74</v>
      </c>
      <c r="B55" s="87"/>
      <c r="C55" s="88"/>
      <c r="D55" s="359" t="s">
        <v>75</v>
      </c>
      <c r="E55" s="359"/>
      <c r="F55" s="359"/>
      <c r="G55" s="359"/>
      <c r="H55" s="359"/>
      <c r="I55" s="89"/>
      <c r="J55" s="359" t="s">
        <v>76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7">
        <f>'20210115a - Parkoviště U ...'!J30</f>
        <v>0</v>
      </c>
      <c r="AH55" s="358"/>
      <c r="AI55" s="358"/>
      <c r="AJ55" s="358"/>
      <c r="AK55" s="358"/>
      <c r="AL55" s="358"/>
      <c r="AM55" s="358"/>
      <c r="AN55" s="357">
        <f>SUM(AG55,AT55)</f>
        <v>0</v>
      </c>
      <c r="AO55" s="358"/>
      <c r="AP55" s="358"/>
      <c r="AQ55" s="90" t="s">
        <v>77</v>
      </c>
      <c r="AR55" s="91"/>
      <c r="AS55" s="92">
        <v>0</v>
      </c>
      <c r="AT55" s="93">
        <f>ROUND(SUM(AV55:AW55),2)</f>
        <v>0</v>
      </c>
      <c r="AU55" s="94">
        <f>'20210115a - Parkoviště U ...'!P87</f>
        <v>0</v>
      </c>
      <c r="AV55" s="93">
        <f>'20210115a - Parkoviště U ...'!J33</f>
        <v>0</v>
      </c>
      <c r="AW55" s="93">
        <f>'20210115a - Parkoviště U ...'!J34</f>
        <v>0</v>
      </c>
      <c r="AX55" s="93">
        <f>'20210115a - Parkoviště U ...'!J35</f>
        <v>0</v>
      </c>
      <c r="AY55" s="93">
        <f>'20210115a - Parkoviště U ...'!J36</f>
        <v>0</v>
      </c>
      <c r="AZ55" s="93">
        <f>'20210115a - Parkoviště U ...'!F33</f>
        <v>0</v>
      </c>
      <c r="BA55" s="93">
        <f>'20210115a - Parkoviště U ...'!F34</f>
        <v>0</v>
      </c>
      <c r="BB55" s="93">
        <f>'20210115a - Parkoviště U ...'!F35</f>
        <v>0</v>
      </c>
      <c r="BC55" s="93">
        <f>'20210115a - Parkoviště U ...'!F36</f>
        <v>0</v>
      </c>
      <c r="BD55" s="95">
        <f>'20210115a - Parkoviště U ...'!F37</f>
        <v>0</v>
      </c>
      <c r="BT55" s="96" t="s">
        <v>78</v>
      </c>
      <c r="BV55" s="96" t="s">
        <v>72</v>
      </c>
      <c r="BW55" s="96" t="s">
        <v>79</v>
      </c>
      <c r="BX55" s="96" t="s">
        <v>5</v>
      </c>
      <c r="CL55" s="96" t="s">
        <v>19</v>
      </c>
      <c r="CM55" s="96" t="s">
        <v>80</v>
      </c>
    </row>
    <row r="56" spans="1:91" s="7" customFormat="1" ht="27" customHeight="1">
      <c r="A56" s="86" t="s">
        <v>74</v>
      </c>
      <c r="B56" s="87"/>
      <c r="C56" s="88"/>
      <c r="D56" s="359" t="s">
        <v>81</v>
      </c>
      <c r="E56" s="359"/>
      <c r="F56" s="359"/>
      <c r="G56" s="359"/>
      <c r="H56" s="359"/>
      <c r="I56" s="89"/>
      <c r="J56" s="359" t="s">
        <v>82</v>
      </c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7">
        <f>'20210115b - Parkoviště U ...'!J30</f>
        <v>0</v>
      </c>
      <c r="AH56" s="358"/>
      <c r="AI56" s="358"/>
      <c r="AJ56" s="358"/>
      <c r="AK56" s="358"/>
      <c r="AL56" s="358"/>
      <c r="AM56" s="358"/>
      <c r="AN56" s="357">
        <f>SUM(AG56,AT56)</f>
        <v>0</v>
      </c>
      <c r="AO56" s="358"/>
      <c r="AP56" s="358"/>
      <c r="AQ56" s="90" t="s">
        <v>77</v>
      </c>
      <c r="AR56" s="91"/>
      <c r="AS56" s="97">
        <v>0</v>
      </c>
      <c r="AT56" s="98">
        <f>ROUND(SUM(AV56:AW56),2)</f>
        <v>0</v>
      </c>
      <c r="AU56" s="99">
        <f>'20210115b - Parkoviště U ...'!P91</f>
        <v>0</v>
      </c>
      <c r="AV56" s="98">
        <f>'20210115b - Parkoviště U ...'!J33</f>
        <v>0</v>
      </c>
      <c r="AW56" s="98">
        <f>'20210115b - Parkoviště U ...'!J34</f>
        <v>0</v>
      </c>
      <c r="AX56" s="98">
        <f>'20210115b - Parkoviště U ...'!J35</f>
        <v>0</v>
      </c>
      <c r="AY56" s="98">
        <f>'20210115b - Parkoviště U ...'!J36</f>
        <v>0</v>
      </c>
      <c r="AZ56" s="98">
        <f>'20210115b - Parkoviště U ...'!F33</f>
        <v>0</v>
      </c>
      <c r="BA56" s="98">
        <f>'20210115b - Parkoviště U ...'!F34</f>
        <v>0</v>
      </c>
      <c r="BB56" s="98">
        <f>'20210115b - Parkoviště U ...'!F35</f>
        <v>0</v>
      </c>
      <c r="BC56" s="98">
        <f>'20210115b - Parkoviště U ...'!F36</f>
        <v>0</v>
      </c>
      <c r="BD56" s="100">
        <f>'20210115b - Parkoviště U ...'!F37</f>
        <v>0</v>
      </c>
      <c r="BT56" s="96" t="s">
        <v>78</v>
      </c>
      <c r="BV56" s="96" t="s">
        <v>72</v>
      </c>
      <c r="BW56" s="96" t="s">
        <v>83</v>
      </c>
      <c r="BX56" s="96" t="s">
        <v>5</v>
      </c>
      <c r="CL56" s="96" t="s">
        <v>19</v>
      </c>
      <c r="CM56" s="96" t="s">
        <v>80</v>
      </c>
    </row>
    <row r="57" spans="1:91" s="2" customFormat="1" ht="30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91" s="2" customFormat="1" ht="6.9" customHeight="1">
      <c r="A58" s="34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</sheetData>
  <sheetProtection password="CC35" sheet="1" objects="1" scenarios="1" formatColumns="0" formatRows="0"/>
  <mergeCells count="46">
    <mergeCell ref="AG54:AM54"/>
    <mergeCell ref="AN54:AP54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L33:P33"/>
    <mergeCell ref="C52:G52"/>
    <mergeCell ref="I52:AF52"/>
    <mergeCell ref="AG52:AM52"/>
    <mergeCell ref="AN52:AP52"/>
    <mergeCell ref="AS49:AT51"/>
    <mergeCell ref="AM50:AP50"/>
    <mergeCell ref="L45:AO45"/>
    <mergeCell ref="AM47:AN47"/>
    <mergeCell ref="AM49:AP49"/>
    <mergeCell ref="W33:AE33"/>
    <mergeCell ref="AK33:AO33"/>
    <mergeCell ref="X35:AB35"/>
    <mergeCell ref="AK35:AO35"/>
    <mergeCell ref="AR2:BE2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</mergeCells>
  <hyperlinks>
    <hyperlink ref="A55" location="'20210115a - Parkoviště U ...'!C2" display="/"/>
    <hyperlink ref="A56" location="'20210115b - Parkoviště U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6"/>
  <sheetViews>
    <sheetView showGridLines="0" topLeftCell="A125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101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1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17" t="s">
        <v>79</v>
      </c>
    </row>
    <row r="3" spans="1:46" s="1" customFormat="1" ht="6.9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20"/>
      <c r="AT3" s="17" t="s">
        <v>80</v>
      </c>
    </row>
    <row r="4" spans="1:46" s="1" customFormat="1" ht="24.9" customHeight="1">
      <c r="B4" s="20"/>
      <c r="D4" s="105" t="s">
        <v>84</v>
      </c>
      <c r="I4" s="101"/>
      <c r="L4" s="20"/>
      <c r="M4" s="106" t="s">
        <v>10</v>
      </c>
      <c r="AT4" s="17" t="s">
        <v>4</v>
      </c>
    </row>
    <row r="5" spans="1:46" s="1" customFormat="1" ht="6.9" customHeight="1">
      <c r="B5" s="20"/>
      <c r="I5" s="101"/>
      <c r="L5" s="20"/>
    </row>
    <row r="6" spans="1:46" s="1" customFormat="1" ht="12" customHeight="1">
      <c r="B6" s="20"/>
      <c r="D6" s="107" t="s">
        <v>16</v>
      </c>
      <c r="I6" s="101"/>
      <c r="L6" s="20"/>
    </row>
    <row r="7" spans="1:46" s="1" customFormat="1" ht="16.5" customHeight="1">
      <c r="B7" s="20"/>
      <c r="E7" s="362" t="str">
        <f>'Rekapitulace stavby'!K6</f>
        <v>Parkoviště U pošty a U KD Kantýna, Obec Poniklá</v>
      </c>
      <c r="F7" s="363"/>
      <c r="G7" s="363"/>
      <c r="H7" s="363"/>
      <c r="I7" s="101"/>
      <c r="L7" s="20"/>
    </row>
    <row r="8" spans="1:46" s="2" customFormat="1" ht="12" customHeight="1">
      <c r="A8" s="34"/>
      <c r="B8" s="39"/>
      <c r="C8" s="34"/>
      <c r="D8" s="107" t="s">
        <v>85</v>
      </c>
      <c r="E8" s="34"/>
      <c r="F8" s="34"/>
      <c r="G8" s="34"/>
      <c r="H8" s="34"/>
      <c r="I8" s="108"/>
      <c r="J8" s="34"/>
      <c r="K8" s="34"/>
      <c r="L8" s="10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64" t="s">
        <v>86</v>
      </c>
      <c r="F9" s="365"/>
      <c r="G9" s="365"/>
      <c r="H9" s="365"/>
      <c r="I9" s="108"/>
      <c r="J9" s="34"/>
      <c r="K9" s="34"/>
      <c r="L9" s="10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108"/>
      <c r="J10" s="34"/>
      <c r="K10" s="34"/>
      <c r="L10" s="10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7" t="s">
        <v>18</v>
      </c>
      <c r="E11" s="34"/>
      <c r="F11" s="110" t="s">
        <v>19</v>
      </c>
      <c r="G11" s="34"/>
      <c r="H11" s="34"/>
      <c r="I11" s="111" t="s">
        <v>20</v>
      </c>
      <c r="J11" s="110" t="s">
        <v>19</v>
      </c>
      <c r="K11" s="34"/>
      <c r="L11" s="10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21</v>
      </c>
      <c r="E12" s="34"/>
      <c r="F12" s="110" t="s">
        <v>22</v>
      </c>
      <c r="G12" s="34"/>
      <c r="H12" s="34"/>
      <c r="I12" s="111" t="s">
        <v>23</v>
      </c>
      <c r="J12" s="112" t="str">
        <f>'Rekapitulace stavby'!AN8</f>
        <v>15. 1. 2021</v>
      </c>
      <c r="K12" s="34"/>
      <c r="L12" s="10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108"/>
      <c r="J13" s="34"/>
      <c r="K13" s="34"/>
      <c r="L13" s="10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7" t="s">
        <v>25</v>
      </c>
      <c r="E14" s="34"/>
      <c r="F14" s="34"/>
      <c r="G14" s="34"/>
      <c r="H14" s="34"/>
      <c r="I14" s="111" t="s">
        <v>26</v>
      </c>
      <c r="J14" s="110" t="str">
        <f>IF('Rekapitulace stavby'!AN10="","",'Rekapitulace stavby'!AN10)</f>
        <v/>
      </c>
      <c r="K14" s="34"/>
      <c r="L14" s="10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tr">
        <f>IF('Rekapitulace stavby'!E11="","",'Rekapitulace stavby'!E11)</f>
        <v xml:space="preserve"> </v>
      </c>
      <c r="F15" s="34"/>
      <c r="G15" s="34"/>
      <c r="H15" s="34"/>
      <c r="I15" s="111" t="s">
        <v>28</v>
      </c>
      <c r="J15" s="110" t="str">
        <f>IF('Rekapitulace stavby'!AN11="","",'Rekapitulace stavby'!AN11)</f>
        <v/>
      </c>
      <c r="K15" s="34"/>
      <c r="L15" s="10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108"/>
      <c r="J16" s="34"/>
      <c r="K16" s="34"/>
      <c r="L16" s="10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7" t="s">
        <v>29</v>
      </c>
      <c r="E17" s="34"/>
      <c r="F17" s="34"/>
      <c r="G17" s="34"/>
      <c r="H17" s="34"/>
      <c r="I17" s="111" t="s">
        <v>26</v>
      </c>
      <c r="J17" s="30" t="str">
        <f>'Rekapitulace stavby'!AN13</f>
        <v>Vyplň údaj</v>
      </c>
      <c r="K17" s="34"/>
      <c r="L17" s="10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66" t="str">
        <f>'Rekapitulace stavby'!E14</f>
        <v>Vyplň údaj</v>
      </c>
      <c r="F18" s="367"/>
      <c r="G18" s="367"/>
      <c r="H18" s="367"/>
      <c r="I18" s="111" t="s">
        <v>28</v>
      </c>
      <c r="J18" s="30" t="str">
        <f>'Rekapitulace stavby'!AN14</f>
        <v>Vyplň údaj</v>
      </c>
      <c r="K18" s="34"/>
      <c r="L18" s="10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108"/>
      <c r="J19" s="34"/>
      <c r="K19" s="34"/>
      <c r="L19" s="10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7" t="s">
        <v>31</v>
      </c>
      <c r="E20" s="34"/>
      <c r="F20" s="34"/>
      <c r="G20" s="34"/>
      <c r="H20" s="34"/>
      <c r="I20" s="111" t="s">
        <v>26</v>
      </c>
      <c r="J20" s="110" t="str">
        <f>IF('Rekapitulace stavby'!AN16="","",'Rekapitulace stavby'!AN16)</f>
        <v/>
      </c>
      <c r="K20" s="34"/>
      <c r="L20" s="10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tr">
        <f>IF('Rekapitulace stavby'!E17="","",'Rekapitulace stavby'!E17)</f>
        <v xml:space="preserve"> </v>
      </c>
      <c r="F21" s="34"/>
      <c r="G21" s="34"/>
      <c r="H21" s="34"/>
      <c r="I21" s="111" t="s">
        <v>28</v>
      </c>
      <c r="J21" s="110" t="str">
        <f>IF('Rekapitulace stavby'!AN17="","",'Rekapitulace stavby'!AN17)</f>
        <v/>
      </c>
      <c r="K21" s="34"/>
      <c r="L21" s="10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108"/>
      <c r="J22" s="34"/>
      <c r="K22" s="34"/>
      <c r="L22" s="10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7" t="s">
        <v>33</v>
      </c>
      <c r="E23" s="34"/>
      <c r="F23" s="34"/>
      <c r="G23" s="34"/>
      <c r="H23" s="34"/>
      <c r="I23" s="111" t="s">
        <v>26</v>
      </c>
      <c r="J23" s="110" t="str">
        <f>IF('Rekapitulace stavby'!AN19="","",'Rekapitulace stavby'!AN19)</f>
        <v/>
      </c>
      <c r="K23" s="34"/>
      <c r="L23" s="10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tr">
        <f>IF('Rekapitulace stavby'!E20="","",'Rekapitulace stavby'!E20)</f>
        <v xml:space="preserve"> </v>
      </c>
      <c r="F24" s="34"/>
      <c r="G24" s="34"/>
      <c r="H24" s="34"/>
      <c r="I24" s="111" t="s">
        <v>28</v>
      </c>
      <c r="J24" s="110" t="str">
        <f>IF('Rekapitulace stavby'!AN20="","",'Rekapitulace stavby'!AN20)</f>
        <v/>
      </c>
      <c r="K24" s="34"/>
      <c r="L24" s="10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108"/>
      <c r="J25" s="34"/>
      <c r="K25" s="34"/>
      <c r="L25" s="10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7" t="s">
        <v>34</v>
      </c>
      <c r="E26" s="34"/>
      <c r="F26" s="34"/>
      <c r="G26" s="34"/>
      <c r="H26" s="34"/>
      <c r="I26" s="108"/>
      <c r="J26" s="34"/>
      <c r="K26" s="34"/>
      <c r="L26" s="10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3"/>
      <c r="B27" s="114"/>
      <c r="C27" s="113"/>
      <c r="D27" s="113"/>
      <c r="E27" s="368" t="s">
        <v>19</v>
      </c>
      <c r="F27" s="368"/>
      <c r="G27" s="368"/>
      <c r="H27" s="368"/>
      <c r="I27" s="115"/>
      <c r="J27" s="113"/>
      <c r="K27" s="113"/>
      <c r="L27" s="116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108"/>
      <c r="J28" s="34"/>
      <c r="K28" s="34"/>
      <c r="L28" s="10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7"/>
      <c r="E29" s="117"/>
      <c r="F29" s="117"/>
      <c r="G29" s="117"/>
      <c r="H29" s="117"/>
      <c r="I29" s="118"/>
      <c r="J29" s="117"/>
      <c r="K29" s="117"/>
      <c r="L29" s="10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108"/>
      <c r="J30" s="120">
        <f>ROUND(J87, 2)</f>
        <v>0</v>
      </c>
      <c r="K30" s="34"/>
      <c r="L30" s="10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7"/>
      <c r="E31" s="117"/>
      <c r="F31" s="117"/>
      <c r="G31" s="117"/>
      <c r="H31" s="117"/>
      <c r="I31" s="118"/>
      <c r="J31" s="117"/>
      <c r="K31" s="117"/>
      <c r="L31" s="10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2" t="s">
        <v>37</v>
      </c>
      <c r="J32" s="121" t="s">
        <v>39</v>
      </c>
      <c r="K32" s="34"/>
      <c r="L32" s="10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3" t="s">
        <v>40</v>
      </c>
      <c r="E33" s="107" t="s">
        <v>41</v>
      </c>
      <c r="F33" s="124">
        <f>ROUND((SUM(BE87:BE145)),  2)</f>
        <v>0</v>
      </c>
      <c r="G33" s="34"/>
      <c r="H33" s="34"/>
      <c r="I33" s="125">
        <v>0.21</v>
      </c>
      <c r="J33" s="124">
        <f>ROUND(((SUM(BE87:BE145))*I33),  2)</f>
        <v>0</v>
      </c>
      <c r="K33" s="34"/>
      <c r="L33" s="10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07" t="s">
        <v>42</v>
      </c>
      <c r="F34" s="124">
        <f>ROUND((SUM(BF87:BF145)),  2)</f>
        <v>0</v>
      </c>
      <c r="G34" s="34"/>
      <c r="H34" s="34"/>
      <c r="I34" s="125">
        <v>0.15</v>
      </c>
      <c r="J34" s="124">
        <f>ROUND(((SUM(BF87:BF145))*I34),  2)</f>
        <v>0</v>
      </c>
      <c r="K34" s="34"/>
      <c r="L34" s="10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7" t="s">
        <v>43</v>
      </c>
      <c r="F35" s="124">
        <f>ROUND((SUM(BG87:BG145)),  2)</f>
        <v>0</v>
      </c>
      <c r="G35" s="34"/>
      <c r="H35" s="34"/>
      <c r="I35" s="125">
        <v>0.21</v>
      </c>
      <c r="J35" s="124">
        <f>0</f>
        <v>0</v>
      </c>
      <c r="K35" s="34"/>
      <c r="L35" s="10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07" t="s">
        <v>44</v>
      </c>
      <c r="F36" s="124">
        <f>ROUND((SUM(BH87:BH145)),  2)</f>
        <v>0</v>
      </c>
      <c r="G36" s="34"/>
      <c r="H36" s="34"/>
      <c r="I36" s="125">
        <v>0.15</v>
      </c>
      <c r="J36" s="124">
        <f>0</f>
        <v>0</v>
      </c>
      <c r="K36" s="34"/>
      <c r="L36" s="10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07" t="s">
        <v>45</v>
      </c>
      <c r="F37" s="124">
        <f>ROUND((SUM(BI87:BI145)),  2)</f>
        <v>0</v>
      </c>
      <c r="G37" s="34"/>
      <c r="H37" s="34"/>
      <c r="I37" s="125">
        <v>0</v>
      </c>
      <c r="J37" s="124">
        <f>0</f>
        <v>0</v>
      </c>
      <c r="K37" s="34"/>
      <c r="L37" s="10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108"/>
      <c r="J38" s="34"/>
      <c r="K38" s="34"/>
      <c r="L38" s="10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31"/>
      <c r="J39" s="132">
        <f>SUM(J30:J37)</f>
        <v>0</v>
      </c>
      <c r="K39" s="133"/>
      <c r="L39" s="10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134"/>
      <c r="C40" s="135"/>
      <c r="D40" s="135"/>
      <c r="E40" s="135"/>
      <c r="F40" s="135"/>
      <c r="G40" s="135"/>
      <c r="H40" s="135"/>
      <c r="I40" s="136"/>
      <c r="J40" s="135"/>
      <c r="K40" s="135"/>
      <c r="L40" s="10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" customHeight="1">
      <c r="A44" s="34"/>
      <c r="B44" s="137"/>
      <c r="C44" s="138"/>
      <c r="D44" s="138"/>
      <c r="E44" s="138"/>
      <c r="F44" s="138"/>
      <c r="G44" s="138"/>
      <c r="H44" s="138"/>
      <c r="I44" s="139"/>
      <c r="J44" s="138"/>
      <c r="K44" s="138"/>
      <c r="L44" s="109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" customHeight="1">
      <c r="A45" s="34"/>
      <c r="B45" s="35"/>
      <c r="C45" s="23" t="s">
        <v>87</v>
      </c>
      <c r="D45" s="36"/>
      <c r="E45" s="36"/>
      <c r="F45" s="36"/>
      <c r="G45" s="36"/>
      <c r="H45" s="36"/>
      <c r="I45" s="108"/>
      <c r="J45" s="36"/>
      <c r="K45" s="36"/>
      <c r="L45" s="109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108"/>
      <c r="J46" s="36"/>
      <c r="K46" s="36"/>
      <c r="L46" s="10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108"/>
      <c r="J47" s="36"/>
      <c r="K47" s="36"/>
      <c r="L47" s="109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69" t="str">
        <f>E7</f>
        <v>Parkoviště U pošty a U KD Kantýna, Obec Poniklá</v>
      </c>
      <c r="F48" s="370"/>
      <c r="G48" s="370"/>
      <c r="H48" s="370"/>
      <c r="I48" s="108"/>
      <c r="J48" s="36"/>
      <c r="K48" s="36"/>
      <c r="L48" s="109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85</v>
      </c>
      <c r="D49" s="36"/>
      <c r="E49" s="36"/>
      <c r="F49" s="36"/>
      <c r="G49" s="36"/>
      <c r="H49" s="36"/>
      <c r="I49" s="108"/>
      <c r="J49" s="36"/>
      <c r="K49" s="36"/>
      <c r="L49" s="10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42" t="str">
        <f>E9</f>
        <v>20210115a - Parkoviště U pošty</v>
      </c>
      <c r="F50" s="371"/>
      <c r="G50" s="371"/>
      <c r="H50" s="371"/>
      <c r="I50" s="108"/>
      <c r="J50" s="36"/>
      <c r="K50" s="36"/>
      <c r="L50" s="10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" customHeight="1">
      <c r="A51" s="34"/>
      <c r="B51" s="35"/>
      <c r="C51" s="36"/>
      <c r="D51" s="36"/>
      <c r="E51" s="36"/>
      <c r="F51" s="36"/>
      <c r="G51" s="36"/>
      <c r="H51" s="36"/>
      <c r="I51" s="108"/>
      <c r="J51" s="36"/>
      <c r="K51" s="36"/>
      <c r="L51" s="109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Poniklá</v>
      </c>
      <c r="G52" s="36"/>
      <c r="H52" s="36"/>
      <c r="I52" s="111" t="s">
        <v>23</v>
      </c>
      <c r="J52" s="59" t="str">
        <f>IF(J12="","",J12)</f>
        <v>15. 1. 2021</v>
      </c>
      <c r="K52" s="36"/>
      <c r="L52" s="109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" customHeight="1">
      <c r="A53" s="34"/>
      <c r="B53" s="35"/>
      <c r="C53" s="36"/>
      <c r="D53" s="36"/>
      <c r="E53" s="36"/>
      <c r="F53" s="36"/>
      <c r="G53" s="36"/>
      <c r="H53" s="36"/>
      <c r="I53" s="108"/>
      <c r="J53" s="36"/>
      <c r="K53" s="36"/>
      <c r="L53" s="109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15" customHeight="1">
      <c r="A54" s="34"/>
      <c r="B54" s="35"/>
      <c r="C54" s="29" t="s">
        <v>25</v>
      </c>
      <c r="D54" s="36"/>
      <c r="E54" s="36"/>
      <c r="F54" s="27" t="str">
        <f>E15</f>
        <v xml:space="preserve"> </v>
      </c>
      <c r="G54" s="36"/>
      <c r="H54" s="36"/>
      <c r="I54" s="111" t="s">
        <v>31</v>
      </c>
      <c r="J54" s="32" t="str">
        <f>E21</f>
        <v xml:space="preserve"> </v>
      </c>
      <c r="K54" s="36"/>
      <c r="L54" s="109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15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111" t="s">
        <v>33</v>
      </c>
      <c r="J55" s="32" t="str">
        <f>E24</f>
        <v xml:space="preserve"> </v>
      </c>
      <c r="K55" s="36"/>
      <c r="L55" s="109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108"/>
      <c r="J56" s="36"/>
      <c r="K56" s="36"/>
      <c r="L56" s="109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40" t="s">
        <v>88</v>
      </c>
      <c r="D57" s="141"/>
      <c r="E57" s="141"/>
      <c r="F57" s="141"/>
      <c r="G57" s="141"/>
      <c r="H57" s="141"/>
      <c r="I57" s="142"/>
      <c r="J57" s="143" t="s">
        <v>89</v>
      </c>
      <c r="K57" s="141"/>
      <c r="L57" s="109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108"/>
      <c r="J58" s="36"/>
      <c r="K58" s="36"/>
      <c r="L58" s="109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8" customHeight="1">
      <c r="A59" s="34"/>
      <c r="B59" s="35"/>
      <c r="C59" s="144" t="s">
        <v>68</v>
      </c>
      <c r="D59" s="36"/>
      <c r="E59" s="36"/>
      <c r="F59" s="36"/>
      <c r="G59" s="36"/>
      <c r="H59" s="36"/>
      <c r="I59" s="108"/>
      <c r="J59" s="77">
        <f>J87</f>
        <v>0</v>
      </c>
      <c r="K59" s="36"/>
      <c r="L59" s="10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90</v>
      </c>
    </row>
    <row r="60" spans="1:47" s="9" customFormat="1" ht="24.9" customHeight="1">
      <c r="B60" s="145"/>
      <c r="C60" s="146"/>
      <c r="D60" s="147" t="s">
        <v>91</v>
      </c>
      <c r="E60" s="148"/>
      <c r="F60" s="148"/>
      <c r="G60" s="148"/>
      <c r="H60" s="148"/>
      <c r="I60" s="149"/>
      <c r="J60" s="150">
        <f>J88</f>
        <v>0</v>
      </c>
      <c r="K60" s="146"/>
      <c r="L60" s="151"/>
    </row>
    <row r="61" spans="1:47" s="10" customFormat="1" ht="19.95" customHeight="1">
      <c r="B61" s="152"/>
      <c r="C61" s="153"/>
      <c r="D61" s="154" t="s">
        <v>92</v>
      </c>
      <c r="E61" s="155"/>
      <c r="F61" s="155"/>
      <c r="G61" s="155"/>
      <c r="H61" s="155"/>
      <c r="I61" s="156"/>
      <c r="J61" s="157">
        <f>J89</f>
        <v>0</v>
      </c>
      <c r="K61" s="153"/>
      <c r="L61" s="158"/>
    </row>
    <row r="62" spans="1:47" s="10" customFormat="1" ht="19.95" customHeight="1">
      <c r="B62" s="152"/>
      <c r="C62" s="153"/>
      <c r="D62" s="154" t="s">
        <v>93</v>
      </c>
      <c r="E62" s="155"/>
      <c r="F62" s="155"/>
      <c r="G62" s="155"/>
      <c r="H62" s="155"/>
      <c r="I62" s="156"/>
      <c r="J62" s="157">
        <f>J103</f>
        <v>0</v>
      </c>
      <c r="K62" s="153"/>
      <c r="L62" s="158"/>
    </row>
    <row r="63" spans="1:47" s="10" customFormat="1" ht="19.95" customHeight="1">
      <c r="B63" s="152"/>
      <c r="C63" s="153"/>
      <c r="D63" s="154" t="s">
        <v>94</v>
      </c>
      <c r="E63" s="155"/>
      <c r="F63" s="155"/>
      <c r="G63" s="155"/>
      <c r="H63" s="155"/>
      <c r="I63" s="156"/>
      <c r="J63" s="157">
        <f>J112</f>
        <v>0</v>
      </c>
      <c r="K63" s="153"/>
      <c r="L63" s="158"/>
    </row>
    <row r="64" spans="1:47" s="10" customFormat="1" ht="14.85" customHeight="1">
      <c r="B64" s="152"/>
      <c r="C64" s="153"/>
      <c r="D64" s="154" t="s">
        <v>95</v>
      </c>
      <c r="E64" s="155"/>
      <c r="F64" s="155"/>
      <c r="G64" s="155"/>
      <c r="H64" s="155"/>
      <c r="I64" s="156"/>
      <c r="J64" s="157">
        <f>J127</f>
        <v>0</v>
      </c>
      <c r="K64" s="153"/>
      <c r="L64" s="158"/>
    </row>
    <row r="65" spans="1:31" s="10" customFormat="1" ht="19.95" customHeight="1">
      <c r="B65" s="152"/>
      <c r="C65" s="153"/>
      <c r="D65" s="154" t="s">
        <v>96</v>
      </c>
      <c r="E65" s="155"/>
      <c r="F65" s="155"/>
      <c r="G65" s="155"/>
      <c r="H65" s="155"/>
      <c r="I65" s="156"/>
      <c r="J65" s="157">
        <f>J140</f>
        <v>0</v>
      </c>
      <c r="K65" s="153"/>
      <c r="L65" s="158"/>
    </row>
    <row r="66" spans="1:31" s="9" customFormat="1" ht="24.9" customHeight="1">
      <c r="B66" s="145"/>
      <c r="C66" s="146"/>
      <c r="D66" s="147" t="s">
        <v>97</v>
      </c>
      <c r="E66" s="148"/>
      <c r="F66" s="148"/>
      <c r="G66" s="148"/>
      <c r="H66" s="148"/>
      <c r="I66" s="149"/>
      <c r="J66" s="150">
        <f>J143</f>
        <v>0</v>
      </c>
      <c r="K66" s="146"/>
      <c r="L66" s="151"/>
    </row>
    <row r="67" spans="1:31" s="10" customFormat="1" ht="19.95" customHeight="1">
      <c r="B67" s="152"/>
      <c r="C67" s="153"/>
      <c r="D67" s="154" t="s">
        <v>98</v>
      </c>
      <c r="E67" s="155"/>
      <c r="F67" s="155"/>
      <c r="G67" s="155"/>
      <c r="H67" s="155"/>
      <c r="I67" s="156"/>
      <c r="J67" s="157">
        <f>J144</f>
        <v>0</v>
      </c>
      <c r="K67" s="153"/>
      <c r="L67" s="158"/>
    </row>
    <row r="68" spans="1:31" s="2" customFormat="1" ht="21.75" customHeight="1">
      <c r="A68" s="34"/>
      <c r="B68" s="35"/>
      <c r="C68" s="36"/>
      <c r="D68" s="36"/>
      <c r="E68" s="36"/>
      <c r="F68" s="36"/>
      <c r="G68" s="36"/>
      <c r="H68" s="36"/>
      <c r="I68" s="108"/>
      <c r="J68" s="36"/>
      <c r="K68" s="36"/>
      <c r="L68" s="109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" customHeight="1">
      <c r="A69" s="34"/>
      <c r="B69" s="47"/>
      <c r="C69" s="48"/>
      <c r="D69" s="48"/>
      <c r="E69" s="48"/>
      <c r="F69" s="48"/>
      <c r="G69" s="48"/>
      <c r="H69" s="48"/>
      <c r="I69" s="136"/>
      <c r="J69" s="48"/>
      <c r="K69" s="48"/>
      <c r="L69" s="109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3" spans="1:31" s="2" customFormat="1" ht="6.9" customHeight="1">
      <c r="A73" s="34"/>
      <c r="B73" s="49"/>
      <c r="C73" s="50"/>
      <c r="D73" s="50"/>
      <c r="E73" s="50"/>
      <c r="F73" s="50"/>
      <c r="G73" s="50"/>
      <c r="H73" s="50"/>
      <c r="I73" s="139"/>
      <c r="J73" s="50"/>
      <c r="K73" s="50"/>
      <c r="L73" s="109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24.9" customHeight="1">
      <c r="A74" s="34"/>
      <c r="B74" s="35"/>
      <c r="C74" s="23" t="s">
        <v>99</v>
      </c>
      <c r="D74" s="36"/>
      <c r="E74" s="36"/>
      <c r="F74" s="36"/>
      <c r="G74" s="36"/>
      <c r="H74" s="36"/>
      <c r="I74" s="108"/>
      <c r="J74" s="36"/>
      <c r="K74" s="36"/>
      <c r="L74" s="109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" customHeight="1">
      <c r="A75" s="34"/>
      <c r="B75" s="35"/>
      <c r="C75" s="36"/>
      <c r="D75" s="36"/>
      <c r="E75" s="36"/>
      <c r="F75" s="36"/>
      <c r="G75" s="36"/>
      <c r="H75" s="36"/>
      <c r="I75" s="108"/>
      <c r="J75" s="36"/>
      <c r="K75" s="36"/>
      <c r="L75" s="109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16</v>
      </c>
      <c r="D76" s="36"/>
      <c r="E76" s="36"/>
      <c r="F76" s="36"/>
      <c r="G76" s="36"/>
      <c r="H76" s="36"/>
      <c r="I76" s="108"/>
      <c r="J76" s="36"/>
      <c r="K76" s="36"/>
      <c r="L76" s="10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6.5" customHeight="1">
      <c r="A77" s="34"/>
      <c r="B77" s="35"/>
      <c r="C77" s="36"/>
      <c r="D77" s="36"/>
      <c r="E77" s="369" t="str">
        <f>E7</f>
        <v>Parkoviště U pošty a U KD Kantýna, Obec Poniklá</v>
      </c>
      <c r="F77" s="370"/>
      <c r="G77" s="370"/>
      <c r="H77" s="370"/>
      <c r="I77" s="108"/>
      <c r="J77" s="36"/>
      <c r="K77" s="36"/>
      <c r="L77" s="10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2" customHeight="1">
      <c r="A78" s="34"/>
      <c r="B78" s="35"/>
      <c r="C78" s="29" t="s">
        <v>85</v>
      </c>
      <c r="D78" s="36"/>
      <c r="E78" s="36"/>
      <c r="F78" s="36"/>
      <c r="G78" s="36"/>
      <c r="H78" s="36"/>
      <c r="I78" s="108"/>
      <c r="J78" s="36"/>
      <c r="K78" s="36"/>
      <c r="L78" s="109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6.5" customHeight="1">
      <c r="A79" s="34"/>
      <c r="B79" s="35"/>
      <c r="C79" s="36"/>
      <c r="D79" s="36"/>
      <c r="E79" s="342" t="str">
        <f>E9</f>
        <v>20210115a - Parkoviště U pošty</v>
      </c>
      <c r="F79" s="371"/>
      <c r="G79" s="371"/>
      <c r="H79" s="371"/>
      <c r="I79" s="108"/>
      <c r="J79" s="36"/>
      <c r="K79" s="36"/>
      <c r="L79" s="109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" customHeight="1">
      <c r="A80" s="34"/>
      <c r="B80" s="35"/>
      <c r="C80" s="36"/>
      <c r="D80" s="36"/>
      <c r="E80" s="36"/>
      <c r="F80" s="36"/>
      <c r="G80" s="36"/>
      <c r="H80" s="36"/>
      <c r="I80" s="108"/>
      <c r="J80" s="36"/>
      <c r="K80" s="36"/>
      <c r="L80" s="109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2" customHeight="1">
      <c r="A81" s="34"/>
      <c r="B81" s="35"/>
      <c r="C81" s="29" t="s">
        <v>21</v>
      </c>
      <c r="D81" s="36"/>
      <c r="E81" s="36"/>
      <c r="F81" s="27" t="str">
        <f>F12</f>
        <v>Poniklá</v>
      </c>
      <c r="G81" s="36"/>
      <c r="H81" s="36"/>
      <c r="I81" s="111" t="s">
        <v>23</v>
      </c>
      <c r="J81" s="59" t="str">
        <f>IF(J12="","",J12)</f>
        <v>15. 1. 2021</v>
      </c>
      <c r="K81" s="36"/>
      <c r="L81" s="10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6.9" customHeight="1">
      <c r="A82" s="34"/>
      <c r="B82" s="35"/>
      <c r="C82" s="36"/>
      <c r="D82" s="36"/>
      <c r="E82" s="36"/>
      <c r="F82" s="36"/>
      <c r="G82" s="36"/>
      <c r="H82" s="36"/>
      <c r="I82" s="108"/>
      <c r="J82" s="36"/>
      <c r="K82" s="36"/>
      <c r="L82" s="10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5.15" customHeight="1">
      <c r="A83" s="34"/>
      <c r="B83" s="35"/>
      <c r="C83" s="29" t="s">
        <v>25</v>
      </c>
      <c r="D83" s="36"/>
      <c r="E83" s="36"/>
      <c r="F83" s="27" t="str">
        <f>E15</f>
        <v xml:space="preserve"> </v>
      </c>
      <c r="G83" s="36"/>
      <c r="H83" s="36"/>
      <c r="I83" s="111" t="s">
        <v>31</v>
      </c>
      <c r="J83" s="32" t="str">
        <f>E21</f>
        <v xml:space="preserve"> </v>
      </c>
      <c r="K83" s="36"/>
      <c r="L83" s="10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5.15" customHeight="1">
      <c r="A84" s="34"/>
      <c r="B84" s="35"/>
      <c r="C84" s="29" t="s">
        <v>29</v>
      </c>
      <c r="D84" s="36"/>
      <c r="E84" s="36"/>
      <c r="F84" s="27" t="str">
        <f>IF(E18="","",E18)</f>
        <v>Vyplň údaj</v>
      </c>
      <c r="G84" s="36"/>
      <c r="H84" s="36"/>
      <c r="I84" s="111" t="s">
        <v>33</v>
      </c>
      <c r="J84" s="32" t="str">
        <f>E24</f>
        <v xml:space="preserve"> </v>
      </c>
      <c r="K84" s="36"/>
      <c r="L84" s="10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0.35" customHeight="1">
      <c r="A85" s="34"/>
      <c r="B85" s="35"/>
      <c r="C85" s="36"/>
      <c r="D85" s="36"/>
      <c r="E85" s="36"/>
      <c r="F85" s="36"/>
      <c r="G85" s="36"/>
      <c r="H85" s="36"/>
      <c r="I85" s="108"/>
      <c r="J85" s="36"/>
      <c r="K85" s="36"/>
      <c r="L85" s="10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11" customFormat="1" ht="29.25" customHeight="1">
      <c r="A86" s="159"/>
      <c r="B86" s="160"/>
      <c r="C86" s="161" t="s">
        <v>100</v>
      </c>
      <c r="D86" s="162" t="s">
        <v>55</v>
      </c>
      <c r="E86" s="162" t="s">
        <v>51</v>
      </c>
      <c r="F86" s="162" t="s">
        <v>52</v>
      </c>
      <c r="G86" s="162" t="s">
        <v>101</v>
      </c>
      <c r="H86" s="162" t="s">
        <v>102</v>
      </c>
      <c r="I86" s="163" t="s">
        <v>103</v>
      </c>
      <c r="J86" s="164" t="s">
        <v>89</v>
      </c>
      <c r="K86" s="165" t="s">
        <v>104</v>
      </c>
      <c r="L86" s="166"/>
      <c r="M86" s="68" t="s">
        <v>19</v>
      </c>
      <c r="N86" s="69" t="s">
        <v>40</v>
      </c>
      <c r="O86" s="69" t="s">
        <v>105</v>
      </c>
      <c r="P86" s="69" t="s">
        <v>106</v>
      </c>
      <c r="Q86" s="69" t="s">
        <v>107</v>
      </c>
      <c r="R86" s="69" t="s">
        <v>108</v>
      </c>
      <c r="S86" s="69" t="s">
        <v>109</v>
      </c>
      <c r="T86" s="70" t="s">
        <v>110</v>
      </c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</row>
    <row r="87" spans="1:65" s="2" customFormat="1" ht="22.8" customHeight="1">
      <c r="A87" s="34"/>
      <c r="B87" s="35"/>
      <c r="C87" s="75" t="s">
        <v>111</v>
      </c>
      <c r="D87" s="36"/>
      <c r="E87" s="36"/>
      <c r="F87" s="36"/>
      <c r="G87" s="36"/>
      <c r="H87" s="36"/>
      <c r="I87" s="108"/>
      <c r="J87" s="167">
        <f>BK87</f>
        <v>0</v>
      </c>
      <c r="K87" s="36"/>
      <c r="L87" s="39"/>
      <c r="M87" s="71"/>
      <c r="N87" s="168"/>
      <c r="O87" s="72"/>
      <c r="P87" s="169">
        <f>P88+P143</f>
        <v>0</v>
      </c>
      <c r="Q87" s="72"/>
      <c r="R87" s="169">
        <f>R88+R143</f>
        <v>45.060848000000007</v>
      </c>
      <c r="S87" s="72"/>
      <c r="T87" s="170">
        <f>T88+T143</f>
        <v>15.346159999999999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69</v>
      </c>
      <c r="AU87" s="17" t="s">
        <v>90</v>
      </c>
      <c r="BK87" s="171">
        <f>BK88+BK143</f>
        <v>0</v>
      </c>
    </row>
    <row r="88" spans="1:65" s="12" customFormat="1" ht="25.95" customHeight="1">
      <c r="B88" s="172"/>
      <c r="C88" s="173"/>
      <c r="D88" s="174" t="s">
        <v>69</v>
      </c>
      <c r="E88" s="175" t="s">
        <v>112</v>
      </c>
      <c r="F88" s="175" t="s">
        <v>113</v>
      </c>
      <c r="G88" s="173"/>
      <c r="H88" s="173"/>
      <c r="I88" s="176"/>
      <c r="J88" s="177">
        <f>BK88</f>
        <v>0</v>
      </c>
      <c r="K88" s="173"/>
      <c r="L88" s="178"/>
      <c r="M88" s="179"/>
      <c r="N88" s="180"/>
      <c r="O88" s="180"/>
      <c r="P88" s="181">
        <f>P89+P103+P112+P140</f>
        <v>0</v>
      </c>
      <c r="Q88" s="180"/>
      <c r="R88" s="181">
        <f>R89+R103+R112+R140</f>
        <v>45.060848000000007</v>
      </c>
      <c r="S88" s="180"/>
      <c r="T88" s="182">
        <f>T89+T103+T112+T140</f>
        <v>15.346159999999999</v>
      </c>
      <c r="AR88" s="183" t="s">
        <v>78</v>
      </c>
      <c r="AT88" s="184" t="s">
        <v>69</v>
      </c>
      <c r="AU88" s="184" t="s">
        <v>70</v>
      </c>
      <c r="AY88" s="183" t="s">
        <v>114</v>
      </c>
      <c r="BK88" s="185">
        <f>BK89+BK103+BK112+BK140</f>
        <v>0</v>
      </c>
    </row>
    <row r="89" spans="1:65" s="12" customFormat="1" ht="22.8" customHeight="1">
      <c r="B89" s="172"/>
      <c r="C89" s="173"/>
      <c r="D89" s="174" t="s">
        <v>69</v>
      </c>
      <c r="E89" s="186" t="s">
        <v>78</v>
      </c>
      <c r="F89" s="186" t="s">
        <v>115</v>
      </c>
      <c r="G89" s="173"/>
      <c r="H89" s="173"/>
      <c r="I89" s="176"/>
      <c r="J89" s="187">
        <f>BK89</f>
        <v>0</v>
      </c>
      <c r="K89" s="173"/>
      <c r="L89" s="178"/>
      <c r="M89" s="179"/>
      <c r="N89" s="180"/>
      <c r="O89" s="180"/>
      <c r="P89" s="181">
        <f>SUM(P90:P102)</f>
        <v>0</v>
      </c>
      <c r="Q89" s="180"/>
      <c r="R89" s="181">
        <f>SUM(R90:R102)</f>
        <v>0</v>
      </c>
      <c r="S89" s="180"/>
      <c r="T89" s="182">
        <f>SUM(T90:T102)</f>
        <v>5.17</v>
      </c>
      <c r="AR89" s="183" t="s">
        <v>78</v>
      </c>
      <c r="AT89" s="184" t="s">
        <v>69</v>
      </c>
      <c r="AU89" s="184" t="s">
        <v>78</v>
      </c>
      <c r="AY89" s="183" t="s">
        <v>114</v>
      </c>
      <c r="BK89" s="185">
        <f>SUM(BK90:BK102)</f>
        <v>0</v>
      </c>
    </row>
    <row r="90" spans="1:65" s="2" customFormat="1" ht="16.5" customHeight="1">
      <c r="A90" s="34"/>
      <c r="B90" s="35"/>
      <c r="C90" s="188" t="s">
        <v>78</v>
      </c>
      <c r="D90" s="188" t="s">
        <v>116</v>
      </c>
      <c r="E90" s="189" t="s">
        <v>117</v>
      </c>
      <c r="F90" s="190" t="s">
        <v>118</v>
      </c>
      <c r="G90" s="191" t="s">
        <v>119</v>
      </c>
      <c r="H90" s="192">
        <v>1</v>
      </c>
      <c r="I90" s="193"/>
      <c r="J90" s="194">
        <f>ROUND(I90*H90,2)</f>
        <v>0</v>
      </c>
      <c r="K90" s="195"/>
      <c r="L90" s="39"/>
      <c r="M90" s="196" t="s">
        <v>19</v>
      </c>
      <c r="N90" s="197" t="s">
        <v>41</v>
      </c>
      <c r="O90" s="64"/>
      <c r="P90" s="198">
        <f>O90*H90</f>
        <v>0</v>
      </c>
      <c r="Q90" s="198">
        <v>0</v>
      </c>
      <c r="R90" s="198">
        <f>Q90*H90</f>
        <v>0</v>
      </c>
      <c r="S90" s="198">
        <v>0</v>
      </c>
      <c r="T90" s="199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200" t="s">
        <v>120</v>
      </c>
      <c r="AT90" s="200" t="s">
        <v>116</v>
      </c>
      <c r="AU90" s="200" t="s">
        <v>80</v>
      </c>
      <c r="AY90" s="17" t="s">
        <v>114</v>
      </c>
      <c r="BE90" s="201">
        <f>IF(N90="základní",J90,0)</f>
        <v>0</v>
      </c>
      <c r="BF90" s="201">
        <f>IF(N90="snížená",J90,0)</f>
        <v>0</v>
      </c>
      <c r="BG90" s="201">
        <f>IF(N90="zákl. přenesená",J90,0)</f>
        <v>0</v>
      </c>
      <c r="BH90" s="201">
        <f>IF(N90="sníž. přenesená",J90,0)</f>
        <v>0</v>
      </c>
      <c r="BI90" s="201">
        <f>IF(N90="nulová",J90,0)</f>
        <v>0</v>
      </c>
      <c r="BJ90" s="17" t="s">
        <v>78</v>
      </c>
      <c r="BK90" s="201">
        <f>ROUND(I90*H90,2)</f>
        <v>0</v>
      </c>
      <c r="BL90" s="17" t="s">
        <v>120</v>
      </c>
      <c r="BM90" s="200" t="s">
        <v>121</v>
      </c>
    </row>
    <row r="91" spans="1:65" s="2" customFormat="1" ht="16.5" customHeight="1">
      <c r="A91" s="34"/>
      <c r="B91" s="35"/>
      <c r="C91" s="188" t="s">
        <v>80</v>
      </c>
      <c r="D91" s="188" t="s">
        <v>116</v>
      </c>
      <c r="E91" s="189" t="s">
        <v>122</v>
      </c>
      <c r="F91" s="190" t="s">
        <v>123</v>
      </c>
      <c r="G91" s="191" t="s">
        <v>124</v>
      </c>
      <c r="H91" s="192">
        <v>13</v>
      </c>
      <c r="I91" s="193"/>
      <c r="J91" s="194">
        <f>ROUND(I91*H91,2)</f>
        <v>0</v>
      </c>
      <c r="K91" s="195"/>
      <c r="L91" s="39"/>
      <c r="M91" s="196" t="s">
        <v>19</v>
      </c>
      <c r="N91" s="197" t="s">
        <v>41</v>
      </c>
      <c r="O91" s="64"/>
      <c r="P91" s="198">
        <f>O91*H91</f>
        <v>0</v>
      </c>
      <c r="Q91" s="198">
        <v>0</v>
      </c>
      <c r="R91" s="198">
        <f>Q91*H91</f>
        <v>0</v>
      </c>
      <c r="S91" s="198">
        <v>0.26</v>
      </c>
      <c r="T91" s="199">
        <f>S91*H91</f>
        <v>3.38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200" t="s">
        <v>120</v>
      </c>
      <c r="AT91" s="200" t="s">
        <v>116</v>
      </c>
      <c r="AU91" s="200" t="s">
        <v>80</v>
      </c>
      <c r="AY91" s="17" t="s">
        <v>114</v>
      </c>
      <c r="BE91" s="201">
        <f>IF(N91="základní",J91,0)</f>
        <v>0</v>
      </c>
      <c r="BF91" s="201">
        <f>IF(N91="snížená",J91,0)</f>
        <v>0</v>
      </c>
      <c r="BG91" s="201">
        <f>IF(N91="zákl. přenesená",J91,0)</f>
        <v>0</v>
      </c>
      <c r="BH91" s="201">
        <f>IF(N91="sníž. přenesená",J91,0)</f>
        <v>0</v>
      </c>
      <c r="BI91" s="201">
        <f>IF(N91="nulová",J91,0)</f>
        <v>0</v>
      </c>
      <c r="BJ91" s="17" t="s">
        <v>78</v>
      </c>
      <c r="BK91" s="201">
        <f>ROUND(I91*H91,2)</f>
        <v>0</v>
      </c>
      <c r="BL91" s="17" t="s">
        <v>120</v>
      </c>
      <c r="BM91" s="200" t="s">
        <v>125</v>
      </c>
    </row>
    <row r="92" spans="1:65" s="2" customFormat="1" ht="16.5" customHeight="1">
      <c r="A92" s="34"/>
      <c r="B92" s="35"/>
      <c r="C92" s="188" t="s">
        <v>126</v>
      </c>
      <c r="D92" s="188" t="s">
        <v>116</v>
      </c>
      <c r="E92" s="189" t="s">
        <v>127</v>
      </c>
      <c r="F92" s="190" t="s">
        <v>128</v>
      </c>
      <c r="G92" s="191" t="s">
        <v>119</v>
      </c>
      <c r="H92" s="192">
        <v>1</v>
      </c>
      <c r="I92" s="193"/>
      <c r="J92" s="194">
        <f>ROUND(I92*H92,2)</f>
        <v>0</v>
      </c>
      <c r="K92" s="195"/>
      <c r="L92" s="39"/>
      <c r="M92" s="196" t="s">
        <v>19</v>
      </c>
      <c r="N92" s="197" t="s">
        <v>41</v>
      </c>
      <c r="O92" s="64"/>
      <c r="P92" s="198">
        <f>O92*H92</f>
        <v>0</v>
      </c>
      <c r="Q92" s="198">
        <v>0</v>
      </c>
      <c r="R92" s="198">
        <f>Q92*H92</f>
        <v>0</v>
      </c>
      <c r="S92" s="198">
        <v>0.35499999999999998</v>
      </c>
      <c r="T92" s="199">
        <f>S92*H92</f>
        <v>0.35499999999999998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200" t="s">
        <v>120</v>
      </c>
      <c r="AT92" s="200" t="s">
        <v>116</v>
      </c>
      <c r="AU92" s="200" t="s">
        <v>80</v>
      </c>
      <c r="AY92" s="17" t="s">
        <v>114</v>
      </c>
      <c r="BE92" s="201">
        <f>IF(N92="základní",J92,0)</f>
        <v>0</v>
      </c>
      <c r="BF92" s="201">
        <f>IF(N92="snížená",J92,0)</f>
        <v>0</v>
      </c>
      <c r="BG92" s="201">
        <f>IF(N92="zákl. přenesená",J92,0)</f>
        <v>0</v>
      </c>
      <c r="BH92" s="201">
        <f>IF(N92="sníž. přenesená",J92,0)</f>
        <v>0</v>
      </c>
      <c r="BI92" s="201">
        <f>IF(N92="nulová",J92,0)</f>
        <v>0</v>
      </c>
      <c r="BJ92" s="17" t="s">
        <v>78</v>
      </c>
      <c r="BK92" s="201">
        <f>ROUND(I92*H92,2)</f>
        <v>0</v>
      </c>
      <c r="BL92" s="17" t="s">
        <v>120</v>
      </c>
      <c r="BM92" s="200" t="s">
        <v>129</v>
      </c>
    </row>
    <row r="93" spans="1:65" s="13" customFormat="1" ht="10.199999999999999">
      <c r="B93" s="202"/>
      <c r="C93" s="203"/>
      <c r="D93" s="204" t="s">
        <v>130</v>
      </c>
      <c r="E93" s="205" t="s">
        <v>19</v>
      </c>
      <c r="F93" s="206" t="s">
        <v>78</v>
      </c>
      <c r="G93" s="203"/>
      <c r="H93" s="207">
        <v>1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130</v>
      </c>
      <c r="AU93" s="213" t="s">
        <v>80</v>
      </c>
      <c r="AV93" s="13" t="s">
        <v>80</v>
      </c>
      <c r="AW93" s="13" t="s">
        <v>32</v>
      </c>
      <c r="AX93" s="13" t="s">
        <v>78</v>
      </c>
      <c r="AY93" s="213" t="s">
        <v>114</v>
      </c>
    </row>
    <row r="94" spans="1:65" s="2" customFormat="1" ht="16.5" customHeight="1">
      <c r="A94" s="34"/>
      <c r="B94" s="35"/>
      <c r="C94" s="188" t="s">
        <v>120</v>
      </c>
      <c r="D94" s="188" t="s">
        <v>116</v>
      </c>
      <c r="E94" s="189" t="s">
        <v>131</v>
      </c>
      <c r="F94" s="190" t="s">
        <v>132</v>
      </c>
      <c r="G94" s="191" t="s">
        <v>133</v>
      </c>
      <c r="H94" s="192">
        <v>7</v>
      </c>
      <c r="I94" s="193"/>
      <c r="J94" s="194">
        <f>ROUND(I94*H94,2)</f>
        <v>0</v>
      </c>
      <c r="K94" s="195"/>
      <c r="L94" s="39"/>
      <c r="M94" s="196" t="s">
        <v>19</v>
      </c>
      <c r="N94" s="197" t="s">
        <v>41</v>
      </c>
      <c r="O94" s="64"/>
      <c r="P94" s="198">
        <f>O94*H94</f>
        <v>0</v>
      </c>
      <c r="Q94" s="198">
        <v>0</v>
      </c>
      <c r="R94" s="198">
        <f>Q94*H94</f>
        <v>0</v>
      </c>
      <c r="S94" s="198">
        <v>0.20499999999999999</v>
      </c>
      <c r="T94" s="199">
        <f>S94*H94</f>
        <v>1.4349999999999998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200" t="s">
        <v>120</v>
      </c>
      <c r="AT94" s="200" t="s">
        <v>116</v>
      </c>
      <c r="AU94" s="200" t="s">
        <v>80</v>
      </c>
      <c r="AY94" s="17" t="s">
        <v>114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7" t="s">
        <v>78</v>
      </c>
      <c r="BK94" s="201">
        <f>ROUND(I94*H94,2)</f>
        <v>0</v>
      </c>
      <c r="BL94" s="17" t="s">
        <v>120</v>
      </c>
      <c r="BM94" s="200" t="s">
        <v>134</v>
      </c>
    </row>
    <row r="95" spans="1:65" s="2" customFormat="1" ht="24" customHeight="1">
      <c r="A95" s="34"/>
      <c r="B95" s="35"/>
      <c r="C95" s="188" t="s">
        <v>135</v>
      </c>
      <c r="D95" s="188" t="s">
        <v>116</v>
      </c>
      <c r="E95" s="189" t="s">
        <v>136</v>
      </c>
      <c r="F95" s="190" t="s">
        <v>137</v>
      </c>
      <c r="G95" s="191" t="s">
        <v>138</v>
      </c>
      <c r="H95" s="192">
        <v>45</v>
      </c>
      <c r="I95" s="193"/>
      <c r="J95" s="194">
        <f>ROUND(I95*H95,2)</f>
        <v>0</v>
      </c>
      <c r="K95" s="195"/>
      <c r="L95" s="39"/>
      <c r="M95" s="196" t="s">
        <v>19</v>
      </c>
      <c r="N95" s="197" t="s">
        <v>41</v>
      </c>
      <c r="O95" s="64"/>
      <c r="P95" s="198">
        <f>O95*H95</f>
        <v>0</v>
      </c>
      <c r="Q95" s="198">
        <v>0</v>
      </c>
      <c r="R95" s="198">
        <f>Q95*H95</f>
        <v>0</v>
      </c>
      <c r="S95" s="198">
        <v>0</v>
      </c>
      <c r="T95" s="199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200" t="s">
        <v>120</v>
      </c>
      <c r="AT95" s="200" t="s">
        <v>116</v>
      </c>
      <c r="AU95" s="200" t="s">
        <v>80</v>
      </c>
      <c r="AY95" s="17" t="s">
        <v>114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7" t="s">
        <v>78</v>
      </c>
      <c r="BK95" s="201">
        <f>ROUND(I95*H95,2)</f>
        <v>0</v>
      </c>
      <c r="BL95" s="17" t="s">
        <v>120</v>
      </c>
      <c r="BM95" s="200" t="s">
        <v>139</v>
      </c>
    </row>
    <row r="96" spans="1:65" s="13" customFormat="1" ht="10.199999999999999">
      <c r="B96" s="202"/>
      <c r="C96" s="203"/>
      <c r="D96" s="204" t="s">
        <v>130</v>
      </c>
      <c r="E96" s="205" t="s">
        <v>19</v>
      </c>
      <c r="F96" s="206" t="s">
        <v>140</v>
      </c>
      <c r="G96" s="203"/>
      <c r="H96" s="207">
        <v>45</v>
      </c>
      <c r="I96" s="208"/>
      <c r="J96" s="203"/>
      <c r="K96" s="203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130</v>
      </c>
      <c r="AU96" s="213" t="s">
        <v>80</v>
      </c>
      <c r="AV96" s="13" t="s">
        <v>80</v>
      </c>
      <c r="AW96" s="13" t="s">
        <v>32</v>
      </c>
      <c r="AX96" s="13" t="s">
        <v>78</v>
      </c>
      <c r="AY96" s="213" t="s">
        <v>114</v>
      </c>
    </row>
    <row r="97" spans="1:65" s="2" customFormat="1" ht="16.5" customHeight="1">
      <c r="A97" s="34"/>
      <c r="B97" s="35"/>
      <c r="C97" s="188" t="s">
        <v>141</v>
      </c>
      <c r="D97" s="188" t="s">
        <v>116</v>
      </c>
      <c r="E97" s="189" t="s">
        <v>142</v>
      </c>
      <c r="F97" s="190" t="s">
        <v>143</v>
      </c>
      <c r="G97" s="191" t="s">
        <v>138</v>
      </c>
      <c r="H97" s="192">
        <v>40</v>
      </c>
      <c r="I97" s="193"/>
      <c r="J97" s="194">
        <f>ROUND(I97*H97,2)</f>
        <v>0</v>
      </c>
      <c r="K97" s="195"/>
      <c r="L97" s="39"/>
      <c r="M97" s="196" t="s">
        <v>19</v>
      </c>
      <c r="N97" s="197" t="s">
        <v>41</v>
      </c>
      <c r="O97" s="64"/>
      <c r="P97" s="198">
        <f>O97*H97</f>
        <v>0</v>
      </c>
      <c r="Q97" s="198">
        <v>0</v>
      </c>
      <c r="R97" s="198">
        <f>Q97*H97</f>
        <v>0</v>
      </c>
      <c r="S97" s="198">
        <v>0</v>
      </c>
      <c r="T97" s="199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200" t="s">
        <v>120</v>
      </c>
      <c r="AT97" s="200" t="s">
        <v>116</v>
      </c>
      <c r="AU97" s="200" t="s">
        <v>80</v>
      </c>
      <c r="AY97" s="17" t="s">
        <v>114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7" t="s">
        <v>78</v>
      </c>
      <c r="BK97" s="201">
        <f>ROUND(I97*H97,2)</f>
        <v>0</v>
      </c>
      <c r="BL97" s="17" t="s">
        <v>120</v>
      </c>
      <c r="BM97" s="200" t="s">
        <v>144</v>
      </c>
    </row>
    <row r="98" spans="1:65" s="2" customFormat="1" ht="16.5" customHeight="1">
      <c r="A98" s="34"/>
      <c r="B98" s="35"/>
      <c r="C98" s="188" t="s">
        <v>145</v>
      </c>
      <c r="D98" s="188" t="s">
        <v>116</v>
      </c>
      <c r="E98" s="189" t="s">
        <v>146</v>
      </c>
      <c r="F98" s="190" t="s">
        <v>147</v>
      </c>
      <c r="G98" s="191" t="s">
        <v>124</v>
      </c>
      <c r="H98" s="192">
        <v>300</v>
      </c>
      <c r="I98" s="193"/>
      <c r="J98" s="194">
        <f>ROUND(I98*H98,2)</f>
        <v>0</v>
      </c>
      <c r="K98" s="195"/>
      <c r="L98" s="39"/>
      <c r="M98" s="196" t="s">
        <v>19</v>
      </c>
      <c r="N98" s="197" t="s">
        <v>41</v>
      </c>
      <c r="O98" s="64"/>
      <c r="P98" s="198">
        <f>O98*H98</f>
        <v>0</v>
      </c>
      <c r="Q98" s="198">
        <v>0</v>
      </c>
      <c r="R98" s="198">
        <f>Q98*H98</f>
        <v>0</v>
      </c>
      <c r="S98" s="198">
        <v>0</v>
      </c>
      <c r="T98" s="199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200" t="s">
        <v>120</v>
      </c>
      <c r="AT98" s="200" t="s">
        <v>116</v>
      </c>
      <c r="AU98" s="200" t="s">
        <v>80</v>
      </c>
      <c r="AY98" s="17" t="s">
        <v>114</v>
      </c>
      <c r="BE98" s="201">
        <f>IF(N98="základní",J98,0)</f>
        <v>0</v>
      </c>
      <c r="BF98" s="201">
        <f>IF(N98="snížená",J98,0)</f>
        <v>0</v>
      </c>
      <c r="BG98" s="201">
        <f>IF(N98="zákl. přenesená",J98,0)</f>
        <v>0</v>
      </c>
      <c r="BH98" s="201">
        <f>IF(N98="sníž. přenesená",J98,0)</f>
        <v>0</v>
      </c>
      <c r="BI98" s="201">
        <f>IF(N98="nulová",J98,0)</f>
        <v>0</v>
      </c>
      <c r="BJ98" s="17" t="s">
        <v>78</v>
      </c>
      <c r="BK98" s="201">
        <f>ROUND(I98*H98,2)</f>
        <v>0</v>
      </c>
      <c r="BL98" s="17" t="s">
        <v>120</v>
      </c>
      <c r="BM98" s="200" t="s">
        <v>148</v>
      </c>
    </row>
    <row r="99" spans="1:65" s="2" customFormat="1" ht="16.5" customHeight="1">
      <c r="A99" s="34"/>
      <c r="B99" s="35"/>
      <c r="C99" s="188" t="s">
        <v>149</v>
      </c>
      <c r="D99" s="188" t="s">
        <v>116</v>
      </c>
      <c r="E99" s="189" t="s">
        <v>150</v>
      </c>
      <c r="F99" s="190" t="s">
        <v>151</v>
      </c>
      <c r="G99" s="191" t="s">
        <v>119</v>
      </c>
      <c r="H99" s="192">
        <v>38</v>
      </c>
      <c r="I99" s="193"/>
      <c r="J99" s="194">
        <f>ROUND(I99*H99,2)</f>
        <v>0</v>
      </c>
      <c r="K99" s="195"/>
      <c r="L99" s="39"/>
      <c r="M99" s="196" t="s">
        <v>19</v>
      </c>
      <c r="N99" s="197" t="s">
        <v>41</v>
      </c>
      <c r="O99" s="64"/>
      <c r="P99" s="198">
        <f>O99*H99</f>
        <v>0</v>
      </c>
      <c r="Q99" s="198">
        <v>0</v>
      </c>
      <c r="R99" s="198">
        <f>Q99*H99</f>
        <v>0</v>
      </c>
      <c r="S99" s="198">
        <v>0</v>
      </c>
      <c r="T99" s="199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200" t="s">
        <v>120</v>
      </c>
      <c r="AT99" s="200" t="s">
        <v>116</v>
      </c>
      <c r="AU99" s="200" t="s">
        <v>80</v>
      </c>
      <c r="AY99" s="17" t="s">
        <v>114</v>
      </c>
      <c r="BE99" s="201">
        <f>IF(N99="základní",J99,0)</f>
        <v>0</v>
      </c>
      <c r="BF99" s="201">
        <f>IF(N99="snížená",J99,0)</f>
        <v>0</v>
      </c>
      <c r="BG99" s="201">
        <f>IF(N99="zákl. přenesená",J99,0)</f>
        <v>0</v>
      </c>
      <c r="BH99" s="201">
        <f>IF(N99="sníž. přenesená",J99,0)</f>
        <v>0</v>
      </c>
      <c r="BI99" s="201">
        <f>IF(N99="nulová",J99,0)</f>
        <v>0</v>
      </c>
      <c r="BJ99" s="17" t="s">
        <v>78</v>
      </c>
      <c r="BK99" s="201">
        <f>ROUND(I99*H99,2)</f>
        <v>0</v>
      </c>
      <c r="BL99" s="17" t="s">
        <v>120</v>
      </c>
      <c r="BM99" s="200" t="s">
        <v>152</v>
      </c>
    </row>
    <row r="100" spans="1:65" s="2" customFormat="1" ht="16.5" customHeight="1">
      <c r="A100" s="34"/>
      <c r="B100" s="35"/>
      <c r="C100" s="188" t="s">
        <v>153</v>
      </c>
      <c r="D100" s="188" t="s">
        <v>116</v>
      </c>
      <c r="E100" s="189" t="s">
        <v>154</v>
      </c>
      <c r="F100" s="190" t="s">
        <v>155</v>
      </c>
      <c r="G100" s="191" t="s">
        <v>138</v>
      </c>
      <c r="H100" s="192">
        <v>2.5</v>
      </c>
      <c r="I100" s="193"/>
      <c r="J100" s="194">
        <f>ROUND(I100*H100,2)</f>
        <v>0</v>
      </c>
      <c r="K100" s="195"/>
      <c r="L100" s="39"/>
      <c r="M100" s="196" t="s">
        <v>19</v>
      </c>
      <c r="N100" s="197" t="s">
        <v>41</v>
      </c>
      <c r="O100" s="64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200" t="s">
        <v>120</v>
      </c>
      <c r="AT100" s="200" t="s">
        <v>116</v>
      </c>
      <c r="AU100" s="200" t="s">
        <v>80</v>
      </c>
      <c r="AY100" s="17" t="s">
        <v>114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7" t="s">
        <v>78</v>
      </c>
      <c r="BK100" s="201">
        <f>ROUND(I100*H100,2)</f>
        <v>0</v>
      </c>
      <c r="BL100" s="17" t="s">
        <v>120</v>
      </c>
      <c r="BM100" s="200" t="s">
        <v>156</v>
      </c>
    </row>
    <row r="101" spans="1:65" s="2" customFormat="1" ht="16.5" customHeight="1">
      <c r="A101" s="34"/>
      <c r="B101" s="35"/>
      <c r="C101" s="188" t="s">
        <v>157</v>
      </c>
      <c r="D101" s="188" t="s">
        <v>116</v>
      </c>
      <c r="E101" s="189" t="s">
        <v>158</v>
      </c>
      <c r="F101" s="190" t="s">
        <v>159</v>
      </c>
      <c r="G101" s="191" t="s">
        <v>124</v>
      </c>
      <c r="H101" s="192">
        <v>90</v>
      </c>
      <c r="I101" s="193"/>
      <c r="J101" s="194">
        <f>ROUND(I101*H101,2)</f>
        <v>0</v>
      </c>
      <c r="K101" s="195"/>
      <c r="L101" s="39"/>
      <c r="M101" s="196" t="s">
        <v>19</v>
      </c>
      <c r="N101" s="197" t="s">
        <v>41</v>
      </c>
      <c r="O101" s="64"/>
      <c r="P101" s="198">
        <f>O101*H101</f>
        <v>0</v>
      </c>
      <c r="Q101" s="198">
        <v>0</v>
      </c>
      <c r="R101" s="198">
        <f>Q101*H101</f>
        <v>0</v>
      </c>
      <c r="S101" s="198">
        <v>0</v>
      </c>
      <c r="T101" s="199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200" t="s">
        <v>120</v>
      </c>
      <c r="AT101" s="200" t="s">
        <v>116</v>
      </c>
      <c r="AU101" s="200" t="s">
        <v>80</v>
      </c>
      <c r="AY101" s="17" t="s">
        <v>114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17" t="s">
        <v>78</v>
      </c>
      <c r="BK101" s="201">
        <f>ROUND(I101*H101,2)</f>
        <v>0</v>
      </c>
      <c r="BL101" s="17" t="s">
        <v>120</v>
      </c>
      <c r="BM101" s="200" t="s">
        <v>160</v>
      </c>
    </row>
    <row r="102" spans="1:65" s="13" customFormat="1" ht="10.199999999999999">
      <c r="B102" s="202"/>
      <c r="C102" s="203"/>
      <c r="D102" s="204" t="s">
        <v>130</v>
      </c>
      <c r="E102" s="205" t="s">
        <v>19</v>
      </c>
      <c r="F102" s="206" t="s">
        <v>161</v>
      </c>
      <c r="G102" s="203"/>
      <c r="H102" s="207">
        <v>90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130</v>
      </c>
      <c r="AU102" s="213" t="s">
        <v>80</v>
      </c>
      <c r="AV102" s="13" t="s">
        <v>80</v>
      </c>
      <c r="AW102" s="13" t="s">
        <v>32</v>
      </c>
      <c r="AX102" s="13" t="s">
        <v>78</v>
      </c>
      <c r="AY102" s="213" t="s">
        <v>114</v>
      </c>
    </row>
    <row r="103" spans="1:65" s="12" customFormat="1" ht="22.8" customHeight="1">
      <c r="B103" s="172"/>
      <c r="C103" s="173"/>
      <c r="D103" s="174" t="s">
        <v>69</v>
      </c>
      <c r="E103" s="186" t="s">
        <v>126</v>
      </c>
      <c r="F103" s="186" t="s">
        <v>162</v>
      </c>
      <c r="G103" s="173"/>
      <c r="H103" s="173"/>
      <c r="I103" s="176"/>
      <c r="J103" s="187">
        <f>BK103</f>
        <v>0</v>
      </c>
      <c r="K103" s="173"/>
      <c r="L103" s="178"/>
      <c r="M103" s="179"/>
      <c r="N103" s="180"/>
      <c r="O103" s="180"/>
      <c r="P103" s="181">
        <f>SUM(P104:P111)</f>
        <v>0</v>
      </c>
      <c r="Q103" s="180"/>
      <c r="R103" s="181">
        <f>SUM(R104:R111)</f>
        <v>13.33803</v>
      </c>
      <c r="S103" s="180"/>
      <c r="T103" s="182">
        <f>SUM(T104:T111)</f>
        <v>0</v>
      </c>
      <c r="AR103" s="183" t="s">
        <v>78</v>
      </c>
      <c r="AT103" s="184" t="s">
        <v>69</v>
      </c>
      <c r="AU103" s="184" t="s">
        <v>78</v>
      </c>
      <c r="AY103" s="183" t="s">
        <v>114</v>
      </c>
      <c r="BK103" s="185">
        <f>SUM(BK104:BK111)</f>
        <v>0</v>
      </c>
    </row>
    <row r="104" spans="1:65" s="2" customFormat="1" ht="24" customHeight="1">
      <c r="A104" s="34"/>
      <c r="B104" s="35"/>
      <c r="C104" s="188" t="s">
        <v>163</v>
      </c>
      <c r="D104" s="188" t="s">
        <v>116</v>
      </c>
      <c r="E104" s="189" t="s">
        <v>164</v>
      </c>
      <c r="F104" s="190" t="s">
        <v>165</v>
      </c>
      <c r="G104" s="191" t="s">
        <v>138</v>
      </c>
      <c r="H104" s="192">
        <v>13.5</v>
      </c>
      <c r="I104" s="193"/>
      <c r="J104" s="194">
        <f>ROUND(I104*H104,2)</f>
        <v>0</v>
      </c>
      <c r="K104" s="195"/>
      <c r="L104" s="39"/>
      <c r="M104" s="196" t="s">
        <v>19</v>
      </c>
      <c r="N104" s="197" t="s">
        <v>41</v>
      </c>
      <c r="O104" s="64"/>
      <c r="P104" s="198">
        <f>O104*H104</f>
        <v>0</v>
      </c>
      <c r="Q104" s="198">
        <v>1.4959999999999999E-2</v>
      </c>
      <c r="R104" s="198">
        <f>Q104*H104</f>
        <v>0.20196</v>
      </c>
      <c r="S104" s="198">
        <v>0</v>
      </c>
      <c r="T104" s="199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200" t="s">
        <v>120</v>
      </c>
      <c r="AT104" s="200" t="s">
        <v>116</v>
      </c>
      <c r="AU104" s="200" t="s">
        <v>80</v>
      </c>
      <c r="AY104" s="17" t="s">
        <v>114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7" t="s">
        <v>78</v>
      </c>
      <c r="BK104" s="201">
        <f>ROUND(I104*H104,2)</f>
        <v>0</v>
      </c>
      <c r="BL104" s="17" t="s">
        <v>120</v>
      </c>
      <c r="BM104" s="200" t="s">
        <v>166</v>
      </c>
    </row>
    <row r="105" spans="1:65" s="13" customFormat="1" ht="10.199999999999999">
      <c r="B105" s="202"/>
      <c r="C105" s="203"/>
      <c r="D105" s="204" t="s">
        <v>130</v>
      </c>
      <c r="E105" s="205" t="s">
        <v>19</v>
      </c>
      <c r="F105" s="206" t="s">
        <v>167</v>
      </c>
      <c r="G105" s="203"/>
      <c r="H105" s="207">
        <v>13.5</v>
      </c>
      <c r="I105" s="208"/>
      <c r="J105" s="203"/>
      <c r="K105" s="203"/>
      <c r="L105" s="209"/>
      <c r="M105" s="210"/>
      <c r="N105" s="211"/>
      <c r="O105" s="211"/>
      <c r="P105" s="211"/>
      <c r="Q105" s="211"/>
      <c r="R105" s="211"/>
      <c r="S105" s="211"/>
      <c r="T105" s="212"/>
      <c r="AT105" s="213" t="s">
        <v>130</v>
      </c>
      <c r="AU105" s="213" t="s">
        <v>80</v>
      </c>
      <c r="AV105" s="13" t="s">
        <v>80</v>
      </c>
      <c r="AW105" s="13" t="s">
        <v>32</v>
      </c>
      <c r="AX105" s="13" t="s">
        <v>78</v>
      </c>
      <c r="AY105" s="213" t="s">
        <v>114</v>
      </c>
    </row>
    <row r="106" spans="1:65" s="2" customFormat="1" ht="16.5" customHeight="1">
      <c r="A106" s="34"/>
      <c r="B106" s="35"/>
      <c r="C106" s="188" t="s">
        <v>168</v>
      </c>
      <c r="D106" s="188" t="s">
        <v>116</v>
      </c>
      <c r="E106" s="189" t="s">
        <v>169</v>
      </c>
      <c r="F106" s="190" t="s">
        <v>170</v>
      </c>
      <c r="G106" s="191" t="s">
        <v>119</v>
      </c>
      <c r="H106" s="192">
        <v>24</v>
      </c>
      <c r="I106" s="193"/>
      <c r="J106" s="194">
        <f t="shared" ref="J106:J111" si="0">ROUND(I106*H106,2)</f>
        <v>0</v>
      </c>
      <c r="K106" s="195"/>
      <c r="L106" s="39"/>
      <c r="M106" s="196" t="s">
        <v>19</v>
      </c>
      <c r="N106" s="197" t="s">
        <v>41</v>
      </c>
      <c r="O106" s="64"/>
      <c r="P106" s="198">
        <f t="shared" ref="P106:P111" si="1">O106*H106</f>
        <v>0</v>
      </c>
      <c r="Q106" s="198">
        <v>0.17488999999999999</v>
      </c>
      <c r="R106" s="198">
        <f t="shared" ref="R106:R111" si="2">Q106*H106</f>
        <v>4.1973599999999998</v>
      </c>
      <c r="S106" s="198">
        <v>0</v>
      </c>
      <c r="T106" s="199">
        <f t="shared" ref="T106:T111" si="3"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200" t="s">
        <v>120</v>
      </c>
      <c r="AT106" s="200" t="s">
        <v>116</v>
      </c>
      <c r="AU106" s="200" t="s">
        <v>80</v>
      </c>
      <c r="AY106" s="17" t="s">
        <v>114</v>
      </c>
      <c r="BE106" s="201">
        <f t="shared" ref="BE106:BE111" si="4">IF(N106="základní",J106,0)</f>
        <v>0</v>
      </c>
      <c r="BF106" s="201">
        <f t="shared" ref="BF106:BF111" si="5">IF(N106="snížená",J106,0)</f>
        <v>0</v>
      </c>
      <c r="BG106" s="201">
        <f t="shared" ref="BG106:BG111" si="6">IF(N106="zákl. přenesená",J106,0)</f>
        <v>0</v>
      </c>
      <c r="BH106" s="201">
        <f t="shared" ref="BH106:BH111" si="7">IF(N106="sníž. přenesená",J106,0)</f>
        <v>0</v>
      </c>
      <c r="BI106" s="201">
        <f t="shared" ref="BI106:BI111" si="8">IF(N106="nulová",J106,0)</f>
        <v>0</v>
      </c>
      <c r="BJ106" s="17" t="s">
        <v>78</v>
      </c>
      <c r="BK106" s="201">
        <f t="shared" ref="BK106:BK111" si="9">ROUND(I106*H106,2)</f>
        <v>0</v>
      </c>
      <c r="BL106" s="17" t="s">
        <v>120</v>
      </c>
      <c r="BM106" s="200" t="s">
        <v>171</v>
      </c>
    </row>
    <row r="107" spans="1:65" s="2" customFormat="1" ht="16.5" customHeight="1">
      <c r="A107" s="34"/>
      <c r="B107" s="35"/>
      <c r="C107" s="188" t="s">
        <v>172</v>
      </c>
      <c r="D107" s="188" t="s">
        <v>116</v>
      </c>
      <c r="E107" s="189" t="s">
        <v>173</v>
      </c>
      <c r="F107" s="190" t="s">
        <v>174</v>
      </c>
      <c r="G107" s="191" t="s">
        <v>119</v>
      </c>
      <c r="H107" s="192">
        <v>14</v>
      </c>
      <c r="I107" s="193"/>
      <c r="J107" s="194">
        <f t="shared" si="0"/>
        <v>0</v>
      </c>
      <c r="K107" s="195"/>
      <c r="L107" s="39"/>
      <c r="M107" s="196" t="s">
        <v>19</v>
      </c>
      <c r="N107" s="197" t="s">
        <v>41</v>
      </c>
      <c r="O107" s="64"/>
      <c r="P107" s="198">
        <f t="shared" si="1"/>
        <v>0</v>
      </c>
      <c r="Q107" s="198">
        <v>0.17488999999999999</v>
      </c>
      <c r="R107" s="198">
        <f t="shared" si="2"/>
        <v>2.4484599999999999</v>
      </c>
      <c r="S107" s="198">
        <v>0</v>
      </c>
      <c r="T107" s="199">
        <f t="shared" si="3"/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200" t="s">
        <v>120</v>
      </c>
      <c r="AT107" s="200" t="s">
        <v>116</v>
      </c>
      <c r="AU107" s="200" t="s">
        <v>80</v>
      </c>
      <c r="AY107" s="17" t="s">
        <v>114</v>
      </c>
      <c r="BE107" s="201">
        <f t="shared" si="4"/>
        <v>0</v>
      </c>
      <c r="BF107" s="201">
        <f t="shared" si="5"/>
        <v>0</v>
      </c>
      <c r="BG107" s="201">
        <f t="shared" si="6"/>
        <v>0</v>
      </c>
      <c r="BH107" s="201">
        <f t="shared" si="7"/>
        <v>0</v>
      </c>
      <c r="BI107" s="201">
        <f t="shared" si="8"/>
        <v>0</v>
      </c>
      <c r="BJ107" s="17" t="s">
        <v>78</v>
      </c>
      <c r="BK107" s="201">
        <f t="shared" si="9"/>
        <v>0</v>
      </c>
      <c r="BL107" s="17" t="s">
        <v>120</v>
      </c>
      <c r="BM107" s="200" t="s">
        <v>175</v>
      </c>
    </row>
    <row r="108" spans="1:65" s="2" customFormat="1" ht="16.5" customHeight="1">
      <c r="A108" s="34"/>
      <c r="B108" s="35"/>
      <c r="C108" s="188" t="s">
        <v>176</v>
      </c>
      <c r="D108" s="188" t="s">
        <v>116</v>
      </c>
      <c r="E108" s="189" t="s">
        <v>177</v>
      </c>
      <c r="F108" s="190" t="s">
        <v>178</v>
      </c>
      <c r="G108" s="191" t="s">
        <v>119</v>
      </c>
      <c r="H108" s="192">
        <v>1</v>
      </c>
      <c r="I108" s="193"/>
      <c r="J108" s="194">
        <f t="shared" si="0"/>
        <v>0</v>
      </c>
      <c r="K108" s="195"/>
      <c r="L108" s="39"/>
      <c r="M108" s="196" t="s">
        <v>19</v>
      </c>
      <c r="N108" s="197" t="s">
        <v>41</v>
      </c>
      <c r="O108" s="64"/>
      <c r="P108" s="198">
        <f t="shared" si="1"/>
        <v>0</v>
      </c>
      <c r="Q108" s="198">
        <v>0</v>
      </c>
      <c r="R108" s="198">
        <f t="shared" si="2"/>
        <v>0</v>
      </c>
      <c r="S108" s="198">
        <v>0</v>
      </c>
      <c r="T108" s="199">
        <f t="shared" si="3"/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200" t="s">
        <v>120</v>
      </c>
      <c r="AT108" s="200" t="s">
        <v>116</v>
      </c>
      <c r="AU108" s="200" t="s">
        <v>80</v>
      </c>
      <c r="AY108" s="17" t="s">
        <v>114</v>
      </c>
      <c r="BE108" s="201">
        <f t="shared" si="4"/>
        <v>0</v>
      </c>
      <c r="BF108" s="201">
        <f t="shared" si="5"/>
        <v>0</v>
      </c>
      <c r="BG108" s="201">
        <f t="shared" si="6"/>
        <v>0</v>
      </c>
      <c r="BH108" s="201">
        <f t="shared" si="7"/>
        <v>0</v>
      </c>
      <c r="BI108" s="201">
        <f t="shared" si="8"/>
        <v>0</v>
      </c>
      <c r="BJ108" s="17" t="s">
        <v>78</v>
      </c>
      <c r="BK108" s="201">
        <f t="shared" si="9"/>
        <v>0</v>
      </c>
      <c r="BL108" s="17" t="s">
        <v>120</v>
      </c>
      <c r="BM108" s="200" t="s">
        <v>179</v>
      </c>
    </row>
    <row r="109" spans="1:65" s="2" customFormat="1" ht="16.5" customHeight="1">
      <c r="A109" s="34"/>
      <c r="B109" s="35"/>
      <c r="C109" s="188" t="s">
        <v>8</v>
      </c>
      <c r="D109" s="188" t="s">
        <v>116</v>
      </c>
      <c r="E109" s="189" t="s">
        <v>180</v>
      </c>
      <c r="F109" s="190" t="s">
        <v>181</v>
      </c>
      <c r="G109" s="191" t="s">
        <v>119</v>
      </c>
      <c r="H109" s="192">
        <v>1</v>
      </c>
      <c r="I109" s="193"/>
      <c r="J109" s="194">
        <f t="shared" si="0"/>
        <v>0</v>
      </c>
      <c r="K109" s="195"/>
      <c r="L109" s="39"/>
      <c r="M109" s="196" t="s">
        <v>19</v>
      </c>
      <c r="N109" s="197" t="s">
        <v>41</v>
      </c>
      <c r="O109" s="64"/>
      <c r="P109" s="198">
        <f t="shared" si="1"/>
        <v>0</v>
      </c>
      <c r="Q109" s="198">
        <v>0</v>
      </c>
      <c r="R109" s="198">
        <f t="shared" si="2"/>
        <v>0</v>
      </c>
      <c r="S109" s="198">
        <v>0</v>
      </c>
      <c r="T109" s="199">
        <f t="shared" si="3"/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200" t="s">
        <v>120</v>
      </c>
      <c r="AT109" s="200" t="s">
        <v>116</v>
      </c>
      <c r="AU109" s="200" t="s">
        <v>80</v>
      </c>
      <c r="AY109" s="17" t="s">
        <v>114</v>
      </c>
      <c r="BE109" s="201">
        <f t="shared" si="4"/>
        <v>0</v>
      </c>
      <c r="BF109" s="201">
        <f t="shared" si="5"/>
        <v>0</v>
      </c>
      <c r="BG109" s="201">
        <f t="shared" si="6"/>
        <v>0</v>
      </c>
      <c r="BH109" s="201">
        <f t="shared" si="7"/>
        <v>0</v>
      </c>
      <c r="BI109" s="201">
        <f t="shared" si="8"/>
        <v>0</v>
      </c>
      <c r="BJ109" s="17" t="s">
        <v>78</v>
      </c>
      <c r="BK109" s="201">
        <f t="shared" si="9"/>
        <v>0</v>
      </c>
      <c r="BL109" s="17" t="s">
        <v>120</v>
      </c>
      <c r="BM109" s="200" t="s">
        <v>182</v>
      </c>
    </row>
    <row r="110" spans="1:65" s="2" customFormat="1" ht="16.5" customHeight="1">
      <c r="A110" s="34"/>
      <c r="B110" s="35"/>
      <c r="C110" s="188" t="s">
        <v>183</v>
      </c>
      <c r="D110" s="188" t="s">
        <v>116</v>
      </c>
      <c r="E110" s="189" t="s">
        <v>184</v>
      </c>
      <c r="F110" s="190" t="s">
        <v>185</v>
      </c>
      <c r="G110" s="191" t="s">
        <v>133</v>
      </c>
      <c r="H110" s="192">
        <v>27</v>
      </c>
      <c r="I110" s="193"/>
      <c r="J110" s="194">
        <f t="shared" si="0"/>
        <v>0</v>
      </c>
      <c r="K110" s="195"/>
      <c r="L110" s="39"/>
      <c r="M110" s="196" t="s">
        <v>19</v>
      </c>
      <c r="N110" s="197" t="s">
        <v>41</v>
      </c>
      <c r="O110" s="64"/>
      <c r="P110" s="198">
        <f t="shared" si="1"/>
        <v>0</v>
      </c>
      <c r="Q110" s="198">
        <v>0</v>
      </c>
      <c r="R110" s="198">
        <f t="shared" si="2"/>
        <v>0</v>
      </c>
      <c r="S110" s="198">
        <v>0</v>
      </c>
      <c r="T110" s="199">
        <f t="shared" si="3"/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200" t="s">
        <v>120</v>
      </c>
      <c r="AT110" s="200" t="s">
        <v>116</v>
      </c>
      <c r="AU110" s="200" t="s">
        <v>80</v>
      </c>
      <c r="AY110" s="17" t="s">
        <v>114</v>
      </c>
      <c r="BE110" s="201">
        <f t="shared" si="4"/>
        <v>0</v>
      </c>
      <c r="BF110" s="201">
        <f t="shared" si="5"/>
        <v>0</v>
      </c>
      <c r="BG110" s="201">
        <f t="shared" si="6"/>
        <v>0</v>
      </c>
      <c r="BH110" s="201">
        <f t="shared" si="7"/>
        <v>0</v>
      </c>
      <c r="BI110" s="201">
        <f t="shared" si="8"/>
        <v>0</v>
      </c>
      <c r="BJ110" s="17" t="s">
        <v>78</v>
      </c>
      <c r="BK110" s="201">
        <f t="shared" si="9"/>
        <v>0</v>
      </c>
      <c r="BL110" s="17" t="s">
        <v>120</v>
      </c>
      <c r="BM110" s="200" t="s">
        <v>186</v>
      </c>
    </row>
    <row r="111" spans="1:65" s="2" customFormat="1" ht="16.5" customHeight="1">
      <c r="A111" s="34"/>
      <c r="B111" s="35"/>
      <c r="C111" s="188" t="s">
        <v>187</v>
      </c>
      <c r="D111" s="188" t="s">
        <v>116</v>
      </c>
      <c r="E111" s="189" t="s">
        <v>188</v>
      </c>
      <c r="F111" s="190" t="s">
        <v>189</v>
      </c>
      <c r="G111" s="191" t="s">
        <v>138</v>
      </c>
      <c r="H111" s="192">
        <v>2.5</v>
      </c>
      <c r="I111" s="193"/>
      <c r="J111" s="194">
        <f t="shared" si="0"/>
        <v>0</v>
      </c>
      <c r="K111" s="195"/>
      <c r="L111" s="39"/>
      <c r="M111" s="196" t="s">
        <v>19</v>
      </c>
      <c r="N111" s="197" t="s">
        <v>41</v>
      </c>
      <c r="O111" s="64"/>
      <c r="P111" s="198">
        <f t="shared" si="1"/>
        <v>0</v>
      </c>
      <c r="Q111" s="198">
        <v>2.5960999999999999</v>
      </c>
      <c r="R111" s="198">
        <f t="shared" si="2"/>
        <v>6.4902499999999996</v>
      </c>
      <c r="S111" s="198">
        <v>0</v>
      </c>
      <c r="T111" s="199">
        <f t="shared" si="3"/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200" t="s">
        <v>120</v>
      </c>
      <c r="AT111" s="200" t="s">
        <v>116</v>
      </c>
      <c r="AU111" s="200" t="s">
        <v>80</v>
      </c>
      <c r="AY111" s="17" t="s">
        <v>114</v>
      </c>
      <c r="BE111" s="201">
        <f t="shared" si="4"/>
        <v>0</v>
      </c>
      <c r="BF111" s="201">
        <f t="shared" si="5"/>
        <v>0</v>
      </c>
      <c r="BG111" s="201">
        <f t="shared" si="6"/>
        <v>0</v>
      </c>
      <c r="BH111" s="201">
        <f t="shared" si="7"/>
        <v>0</v>
      </c>
      <c r="BI111" s="201">
        <f t="shared" si="8"/>
        <v>0</v>
      </c>
      <c r="BJ111" s="17" t="s">
        <v>78</v>
      </c>
      <c r="BK111" s="201">
        <f t="shared" si="9"/>
        <v>0</v>
      </c>
      <c r="BL111" s="17" t="s">
        <v>120</v>
      </c>
      <c r="BM111" s="200" t="s">
        <v>190</v>
      </c>
    </row>
    <row r="112" spans="1:65" s="12" customFormat="1" ht="22.8" customHeight="1">
      <c r="B112" s="172"/>
      <c r="C112" s="173"/>
      <c r="D112" s="174" t="s">
        <v>69</v>
      </c>
      <c r="E112" s="186" t="s">
        <v>135</v>
      </c>
      <c r="F112" s="186" t="s">
        <v>191</v>
      </c>
      <c r="G112" s="173"/>
      <c r="H112" s="173"/>
      <c r="I112" s="176"/>
      <c r="J112" s="187">
        <f>BK112</f>
        <v>0</v>
      </c>
      <c r="K112" s="173"/>
      <c r="L112" s="178"/>
      <c r="M112" s="179"/>
      <c r="N112" s="180"/>
      <c r="O112" s="180"/>
      <c r="P112" s="181">
        <f>P113+SUM(P114:P127)</f>
        <v>0</v>
      </c>
      <c r="Q112" s="180"/>
      <c r="R112" s="181">
        <f>R113+SUM(R114:R127)</f>
        <v>31.722818000000004</v>
      </c>
      <c r="S112" s="180"/>
      <c r="T112" s="182">
        <f>T113+SUM(T114:T127)</f>
        <v>10.176159999999999</v>
      </c>
      <c r="AR112" s="183" t="s">
        <v>78</v>
      </c>
      <c r="AT112" s="184" t="s">
        <v>69</v>
      </c>
      <c r="AU112" s="184" t="s">
        <v>78</v>
      </c>
      <c r="AY112" s="183" t="s">
        <v>114</v>
      </c>
      <c r="BK112" s="185">
        <f>BK113+SUM(BK114:BK127)</f>
        <v>0</v>
      </c>
    </row>
    <row r="113" spans="1:65" s="2" customFormat="1" ht="24" customHeight="1">
      <c r="A113" s="34"/>
      <c r="B113" s="35"/>
      <c r="C113" s="188" t="s">
        <v>192</v>
      </c>
      <c r="D113" s="188" t="s">
        <v>116</v>
      </c>
      <c r="E113" s="189" t="s">
        <v>193</v>
      </c>
      <c r="F113" s="190" t="s">
        <v>194</v>
      </c>
      <c r="G113" s="191" t="s">
        <v>124</v>
      </c>
      <c r="H113" s="192">
        <v>315</v>
      </c>
      <c r="I113" s="193"/>
      <c r="J113" s="194">
        <f>ROUND(I113*H113,2)</f>
        <v>0</v>
      </c>
      <c r="K113" s="195"/>
      <c r="L113" s="39"/>
      <c r="M113" s="196" t="s">
        <v>19</v>
      </c>
      <c r="N113" s="197" t="s">
        <v>41</v>
      </c>
      <c r="O113" s="64"/>
      <c r="P113" s="198">
        <f>O113*H113</f>
        <v>0</v>
      </c>
      <c r="Q113" s="198">
        <v>0</v>
      </c>
      <c r="R113" s="198">
        <f>Q113*H113</f>
        <v>0</v>
      </c>
      <c r="S113" s="198">
        <v>0</v>
      </c>
      <c r="T113" s="199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200" t="s">
        <v>120</v>
      </c>
      <c r="AT113" s="200" t="s">
        <v>116</v>
      </c>
      <c r="AU113" s="200" t="s">
        <v>80</v>
      </c>
      <c r="AY113" s="17" t="s">
        <v>114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7" t="s">
        <v>78</v>
      </c>
      <c r="BK113" s="201">
        <f>ROUND(I113*H113,2)</f>
        <v>0</v>
      </c>
      <c r="BL113" s="17" t="s">
        <v>120</v>
      </c>
      <c r="BM113" s="200" t="s">
        <v>195</v>
      </c>
    </row>
    <row r="114" spans="1:65" s="2" customFormat="1" ht="16.5" customHeight="1">
      <c r="A114" s="34"/>
      <c r="B114" s="35"/>
      <c r="C114" s="188" t="s">
        <v>196</v>
      </c>
      <c r="D114" s="188" t="s">
        <v>116</v>
      </c>
      <c r="E114" s="189" t="s">
        <v>197</v>
      </c>
      <c r="F114" s="190" t="s">
        <v>198</v>
      </c>
      <c r="G114" s="191" t="s">
        <v>124</v>
      </c>
      <c r="H114" s="192">
        <v>296</v>
      </c>
      <c r="I114" s="193"/>
      <c r="J114" s="194">
        <f>ROUND(I114*H114,2)</f>
        <v>0</v>
      </c>
      <c r="K114" s="195"/>
      <c r="L114" s="39"/>
      <c r="M114" s="196" t="s">
        <v>19</v>
      </c>
      <c r="N114" s="197" t="s">
        <v>41</v>
      </c>
      <c r="O114" s="64"/>
      <c r="P114" s="198">
        <f>O114*H114</f>
        <v>0</v>
      </c>
      <c r="Q114" s="198">
        <v>0</v>
      </c>
      <c r="R114" s="198">
        <f>Q114*H114</f>
        <v>0</v>
      </c>
      <c r="S114" s="198">
        <v>0</v>
      </c>
      <c r="T114" s="199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200" t="s">
        <v>120</v>
      </c>
      <c r="AT114" s="200" t="s">
        <v>116</v>
      </c>
      <c r="AU114" s="200" t="s">
        <v>80</v>
      </c>
      <c r="AY114" s="17" t="s">
        <v>114</v>
      </c>
      <c r="BE114" s="201">
        <f>IF(N114="základní",J114,0)</f>
        <v>0</v>
      </c>
      <c r="BF114" s="201">
        <f>IF(N114="snížená",J114,0)</f>
        <v>0</v>
      </c>
      <c r="BG114" s="201">
        <f>IF(N114="zákl. přenesená",J114,0)</f>
        <v>0</v>
      </c>
      <c r="BH114" s="201">
        <f>IF(N114="sníž. přenesená",J114,0)</f>
        <v>0</v>
      </c>
      <c r="BI114" s="201">
        <f>IF(N114="nulová",J114,0)</f>
        <v>0</v>
      </c>
      <c r="BJ114" s="17" t="s">
        <v>78</v>
      </c>
      <c r="BK114" s="201">
        <f>ROUND(I114*H114,2)</f>
        <v>0</v>
      </c>
      <c r="BL114" s="17" t="s">
        <v>120</v>
      </c>
      <c r="BM114" s="200" t="s">
        <v>199</v>
      </c>
    </row>
    <row r="115" spans="1:65" s="2" customFormat="1" ht="24" customHeight="1">
      <c r="A115" s="34"/>
      <c r="B115" s="35"/>
      <c r="C115" s="188" t="s">
        <v>200</v>
      </c>
      <c r="D115" s="188" t="s">
        <v>116</v>
      </c>
      <c r="E115" s="189" t="s">
        <v>201</v>
      </c>
      <c r="F115" s="190" t="s">
        <v>202</v>
      </c>
      <c r="G115" s="191" t="s">
        <v>124</v>
      </c>
      <c r="H115" s="192">
        <v>296</v>
      </c>
      <c r="I115" s="193"/>
      <c r="J115" s="194">
        <f>ROUND(I115*H115,2)</f>
        <v>0</v>
      </c>
      <c r="K115" s="195"/>
      <c r="L115" s="39"/>
      <c r="M115" s="196" t="s">
        <v>19</v>
      </c>
      <c r="N115" s="197" t="s">
        <v>41</v>
      </c>
      <c r="O115" s="64"/>
      <c r="P115" s="198">
        <f>O115*H115</f>
        <v>0</v>
      </c>
      <c r="Q115" s="198">
        <v>0</v>
      </c>
      <c r="R115" s="198">
        <f>Q115*H115</f>
        <v>0</v>
      </c>
      <c r="S115" s="198">
        <v>0</v>
      </c>
      <c r="T115" s="199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200" t="s">
        <v>120</v>
      </c>
      <c r="AT115" s="200" t="s">
        <v>116</v>
      </c>
      <c r="AU115" s="200" t="s">
        <v>80</v>
      </c>
      <c r="AY115" s="17" t="s">
        <v>114</v>
      </c>
      <c r="BE115" s="201">
        <f>IF(N115="základní",J115,0)</f>
        <v>0</v>
      </c>
      <c r="BF115" s="201">
        <f>IF(N115="snížená",J115,0)</f>
        <v>0</v>
      </c>
      <c r="BG115" s="201">
        <f>IF(N115="zákl. přenesená",J115,0)</f>
        <v>0</v>
      </c>
      <c r="BH115" s="201">
        <f>IF(N115="sníž. přenesená",J115,0)</f>
        <v>0</v>
      </c>
      <c r="BI115" s="201">
        <f>IF(N115="nulová",J115,0)</f>
        <v>0</v>
      </c>
      <c r="BJ115" s="17" t="s">
        <v>78</v>
      </c>
      <c r="BK115" s="201">
        <f>ROUND(I115*H115,2)</f>
        <v>0</v>
      </c>
      <c r="BL115" s="17" t="s">
        <v>120</v>
      </c>
      <c r="BM115" s="200" t="s">
        <v>203</v>
      </c>
    </row>
    <row r="116" spans="1:65" s="2" customFormat="1" ht="16.5" customHeight="1">
      <c r="A116" s="34"/>
      <c r="B116" s="35"/>
      <c r="C116" s="188" t="s">
        <v>7</v>
      </c>
      <c r="D116" s="188" t="s">
        <v>116</v>
      </c>
      <c r="E116" s="189" t="s">
        <v>204</v>
      </c>
      <c r="F116" s="190" t="s">
        <v>205</v>
      </c>
      <c r="G116" s="191" t="s">
        <v>124</v>
      </c>
      <c r="H116" s="192">
        <v>51</v>
      </c>
      <c r="I116" s="193"/>
      <c r="J116" s="194">
        <f>ROUND(I116*H116,2)</f>
        <v>0</v>
      </c>
      <c r="K116" s="195"/>
      <c r="L116" s="39"/>
      <c r="M116" s="196" t="s">
        <v>19</v>
      </c>
      <c r="N116" s="197" t="s">
        <v>41</v>
      </c>
      <c r="O116" s="64"/>
      <c r="P116" s="198">
        <f>O116*H116</f>
        <v>0</v>
      </c>
      <c r="Q116" s="198">
        <v>0</v>
      </c>
      <c r="R116" s="198">
        <f>Q116*H116</f>
        <v>0</v>
      </c>
      <c r="S116" s="198">
        <v>0</v>
      </c>
      <c r="T116" s="199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200" t="s">
        <v>120</v>
      </c>
      <c r="AT116" s="200" t="s">
        <v>116</v>
      </c>
      <c r="AU116" s="200" t="s">
        <v>80</v>
      </c>
      <c r="AY116" s="17" t="s">
        <v>114</v>
      </c>
      <c r="BE116" s="201">
        <f>IF(N116="základní",J116,0)</f>
        <v>0</v>
      </c>
      <c r="BF116" s="201">
        <f>IF(N116="snížená",J116,0)</f>
        <v>0</v>
      </c>
      <c r="BG116" s="201">
        <f>IF(N116="zákl. přenesená",J116,0)</f>
        <v>0</v>
      </c>
      <c r="BH116" s="201">
        <f>IF(N116="sníž. přenesená",J116,0)</f>
        <v>0</v>
      </c>
      <c r="BI116" s="201">
        <f>IF(N116="nulová",J116,0)</f>
        <v>0</v>
      </c>
      <c r="BJ116" s="17" t="s">
        <v>78</v>
      </c>
      <c r="BK116" s="201">
        <f>ROUND(I116*H116,2)</f>
        <v>0</v>
      </c>
      <c r="BL116" s="17" t="s">
        <v>120</v>
      </c>
      <c r="BM116" s="200" t="s">
        <v>206</v>
      </c>
    </row>
    <row r="117" spans="1:65" s="2" customFormat="1" ht="24" customHeight="1">
      <c r="A117" s="34"/>
      <c r="B117" s="35"/>
      <c r="C117" s="188" t="s">
        <v>207</v>
      </c>
      <c r="D117" s="188" t="s">
        <v>116</v>
      </c>
      <c r="E117" s="189" t="s">
        <v>208</v>
      </c>
      <c r="F117" s="190" t="s">
        <v>209</v>
      </c>
      <c r="G117" s="191" t="s">
        <v>124</v>
      </c>
      <c r="H117" s="192">
        <v>51</v>
      </c>
      <c r="I117" s="193"/>
      <c r="J117" s="194">
        <f>ROUND(I117*H117,2)</f>
        <v>0</v>
      </c>
      <c r="K117" s="195"/>
      <c r="L117" s="39"/>
      <c r="M117" s="196" t="s">
        <v>19</v>
      </c>
      <c r="N117" s="197" t="s">
        <v>41</v>
      </c>
      <c r="O117" s="64"/>
      <c r="P117" s="198">
        <f>O117*H117</f>
        <v>0</v>
      </c>
      <c r="Q117" s="198">
        <v>0</v>
      </c>
      <c r="R117" s="198">
        <f>Q117*H117</f>
        <v>0</v>
      </c>
      <c r="S117" s="198">
        <v>0</v>
      </c>
      <c r="T117" s="199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200" t="s">
        <v>120</v>
      </c>
      <c r="AT117" s="200" t="s">
        <v>116</v>
      </c>
      <c r="AU117" s="200" t="s">
        <v>80</v>
      </c>
      <c r="AY117" s="17" t="s">
        <v>114</v>
      </c>
      <c r="BE117" s="201">
        <f>IF(N117="základní",J117,0)</f>
        <v>0</v>
      </c>
      <c r="BF117" s="201">
        <f>IF(N117="snížená",J117,0)</f>
        <v>0</v>
      </c>
      <c r="BG117" s="201">
        <f>IF(N117="zákl. přenesená",J117,0)</f>
        <v>0</v>
      </c>
      <c r="BH117" s="201">
        <f>IF(N117="sníž. přenesená",J117,0)</f>
        <v>0</v>
      </c>
      <c r="BI117" s="201">
        <f>IF(N117="nulová",J117,0)</f>
        <v>0</v>
      </c>
      <c r="BJ117" s="17" t="s">
        <v>78</v>
      </c>
      <c r="BK117" s="201">
        <f>ROUND(I117*H117,2)</f>
        <v>0</v>
      </c>
      <c r="BL117" s="17" t="s">
        <v>120</v>
      </c>
      <c r="BM117" s="200" t="s">
        <v>210</v>
      </c>
    </row>
    <row r="118" spans="1:65" s="13" customFormat="1" ht="10.199999999999999">
      <c r="B118" s="202"/>
      <c r="C118" s="203"/>
      <c r="D118" s="204" t="s">
        <v>130</v>
      </c>
      <c r="E118" s="205" t="s">
        <v>19</v>
      </c>
      <c r="F118" s="206" t="s">
        <v>211</v>
      </c>
      <c r="G118" s="203"/>
      <c r="H118" s="207">
        <v>51</v>
      </c>
      <c r="I118" s="208"/>
      <c r="J118" s="203"/>
      <c r="K118" s="203"/>
      <c r="L118" s="209"/>
      <c r="M118" s="210"/>
      <c r="N118" s="211"/>
      <c r="O118" s="211"/>
      <c r="P118" s="211"/>
      <c r="Q118" s="211"/>
      <c r="R118" s="211"/>
      <c r="S118" s="211"/>
      <c r="T118" s="212"/>
      <c r="AT118" s="213" t="s">
        <v>130</v>
      </c>
      <c r="AU118" s="213" t="s">
        <v>80</v>
      </c>
      <c r="AV118" s="13" t="s">
        <v>80</v>
      </c>
      <c r="AW118" s="13" t="s">
        <v>32</v>
      </c>
      <c r="AX118" s="13" t="s">
        <v>78</v>
      </c>
      <c r="AY118" s="213" t="s">
        <v>114</v>
      </c>
    </row>
    <row r="119" spans="1:65" s="2" customFormat="1" ht="16.5" customHeight="1">
      <c r="A119" s="34"/>
      <c r="B119" s="35"/>
      <c r="C119" s="188" t="s">
        <v>212</v>
      </c>
      <c r="D119" s="188" t="s">
        <v>116</v>
      </c>
      <c r="E119" s="189" t="s">
        <v>213</v>
      </c>
      <c r="F119" s="190" t="s">
        <v>214</v>
      </c>
      <c r="G119" s="191" t="s">
        <v>119</v>
      </c>
      <c r="H119" s="192">
        <v>700</v>
      </c>
      <c r="I119" s="193"/>
      <c r="J119" s="194">
        <f>ROUND(I119*H119,2)</f>
        <v>0</v>
      </c>
      <c r="K119" s="195"/>
      <c r="L119" s="39"/>
      <c r="M119" s="196" t="s">
        <v>19</v>
      </c>
      <c r="N119" s="197" t="s">
        <v>41</v>
      </c>
      <c r="O119" s="64"/>
      <c r="P119" s="198">
        <f>O119*H119</f>
        <v>0</v>
      </c>
      <c r="Q119" s="198">
        <v>0</v>
      </c>
      <c r="R119" s="198">
        <f>Q119*H119</f>
        <v>0</v>
      </c>
      <c r="S119" s="198">
        <v>0</v>
      </c>
      <c r="T119" s="199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200" t="s">
        <v>120</v>
      </c>
      <c r="AT119" s="200" t="s">
        <v>116</v>
      </c>
      <c r="AU119" s="200" t="s">
        <v>80</v>
      </c>
      <c r="AY119" s="17" t="s">
        <v>114</v>
      </c>
      <c r="BE119" s="201">
        <f>IF(N119="základní",J119,0)</f>
        <v>0</v>
      </c>
      <c r="BF119" s="201">
        <f>IF(N119="snížená",J119,0)</f>
        <v>0</v>
      </c>
      <c r="BG119" s="201">
        <f>IF(N119="zákl. přenesená",J119,0)</f>
        <v>0</v>
      </c>
      <c r="BH119" s="201">
        <f>IF(N119="sníž. přenesená",J119,0)</f>
        <v>0</v>
      </c>
      <c r="BI119" s="201">
        <f>IF(N119="nulová",J119,0)</f>
        <v>0</v>
      </c>
      <c r="BJ119" s="17" t="s">
        <v>78</v>
      </c>
      <c r="BK119" s="201">
        <f>ROUND(I119*H119,2)</f>
        <v>0</v>
      </c>
      <c r="BL119" s="17" t="s">
        <v>120</v>
      </c>
      <c r="BM119" s="200" t="s">
        <v>215</v>
      </c>
    </row>
    <row r="120" spans="1:65" s="2" customFormat="1" ht="24" customHeight="1">
      <c r="A120" s="34"/>
      <c r="B120" s="35"/>
      <c r="C120" s="188" t="s">
        <v>216</v>
      </c>
      <c r="D120" s="188" t="s">
        <v>116</v>
      </c>
      <c r="E120" s="189" t="s">
        <v>217</v>
      </c>
      <c r="F120" s="190" t="s">
        <v>218</v>
      </c>
      <c r="G120" s="191" t="s">
        <v>124</v>
      </c>
      <c r="H120" s="192">
        <v>296</v>
      </c>
      <c r="I120" s="193"/>
      <c r="J120" s="194">
        <f>ROUND(I120*H120,2)</f>
        <v>0</v>
      </c>
      <c r="K120" s="195"/>
      <c r="L120" s="39"/>
      <c r="M120" s="196" t="s">
        <v>19</v>
      </c>
      <c r="N120" s="197" t="s">
        <v>41</v>
      </c>
      <c r="O120" s="64"/>
      <c r="P120" s="198">
        <f>O120*H120</f>
        <v>0</v>
      </c>
      <c r="Q120" s="198">
        <v>0.04</v>
      </c>
      <c r="R120" s="198">
        <f>Q120*H120</f>
        <v>11.84</v>
      </c>
      <c r="S120" s="198">
        <v>0</v>
      </c>
      <c r="T120" s="199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200" t="s">
        <v>120</v>
      </c>
      <c r="AT120" s="200" t="s">
        <v>116</v>
      </c>
      <c r="AU120" s="200" t="s">
        <v>80</v>
      </c>
      <c r="AY120" s="17" t="s">
        <v>114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17" t="s">
        <v>78</v>
      </c>
      <c r="BK120" s="201">
        <f>ROUND(I120*H120,2)</f>
        <v>0</v>
      </c>
      <c r="BL120" s="17" t="s">
        <v>120</v>
      </c>
      <c r="BM120" s="200" t="s">
        <v>219</v>
      </c>
    </row>
    <row r="121" spans="1:65" s="2" customFormat="1" ht="16.5" customHeight="1">
      <c r="A121" s="34"/>
      <c r="B121" s="35"/>
      <c r="C121" s="214" t="s">
        <v>220</v>
      </c>
      <c r="D121" s="214" t="s">
        <v>221</v>
      </c>
      <c r="E121" s="215" t="s">
        <v>222</v>
      </c>
      <c r="F121" s="216" t="s">
        <v>223</v>
      </c>
      <c r="G121" s="217" t="s">
        <v>124</v>
      </c>
      <c r="H121" s="218">
        <v>298.95999999999998</v>
      </c>
      <c r="I121" s="219"/>
      <c r="J121" s="220">
        <f>ROUND(I121*H121,2)</f>
        <v>0</v>
      </c>
      <c r="K121" s="221"/>
      <c r="L121" s="222"/>
      <c r="M121" s="223" t="s">
        <v>19</v>
      </c>
      <c r="N121" s="224" t="s">
        <v>41</v>
      </c>
      <c r="O121" s="64"/>
      <c r="P121" s="198">
        <f>O121*H121</f>
        <v>0</v>
      </c>
      <c r="Q121" s="198">
        <v>1.0800000000000001E-2</v>
      </c>
      <c r="R121" s="198">
        <f>Q121*H121</f>
        <v>3.2287680000000001</v>
      </c>
      <c r="S121" s="198">
        <v>0</v>
      </c>
      <c r="T121" s="199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00" t="s">
        <v>149</v>
      </c>
      <c r="AT121" s="200" t="s">
        <v>221</v>
      </c>
      <c r="AU121" s="200" t="s">
        <v>80</v>
      </c>
      <c r="AY121" s="17" t="s">
        <v>114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17" t="s">
        <v>78</v>
      </c>
      <c r="BK121" s="201">
        <f>ROUND(I121*H121,2)</f>
        <v>0</v>
      </c>
      <c r="BL121" s="17" t="s">
        <v>120</v>
      </c>
      <c r="BM121" s="200" t="s">
        <v>224</v>
      </c>
    </row>
    <row r="122" spans="1:65" s="13" customFormat="1" ht="10.199999999999999">
      <c r="B122" s="202"/>
      <c r="C122" s="203"/>
      <c r="D122" s="204" t="s">
        <v>130</v>
      </c>
      <c r="E122" s="203"/>
      <c r="F122" s="206" t="s">
        <v>225</v>
      </c>
      <c r="G122" s="203"/>
      <c r="H122" s="207">
        <v>298.95999999999998</v>
      </c>
      <c r="I122" s="208"/>
      <c r="J122" s="203"/>
      <c r="K122" s="203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130</v>
      </c>
      <c r="AU122" s="213" t="s">
        <v>80</v>
      </c>
      <c r="AV122" s="13" t="s">
        <v>80</v>
      </c>
      <c r="AW122" s="13" t="s">
        <v>4</v>
      </c>
      <c r="AX122" s="13" t="s">
        <v>78</v>
      </c>
      <c r="AY122" s="213" t="s">
        <v>114</v>
      </c>
    </row>
    <row r="123" spans="1:65" s="2" customFormat="1" ht="16.5" customHeight="1">
      <c r="A123" s="34"/>
      <c r="B123" s="35"/>
      <c r="C123" s="214" t="s">
        <v>226</v>
      </c>
      <c r="D123" s="214" t="s">
        <v>221</v>
      </c>
      <c r="E123" s="215" t="s">
        <v>227</v>
      </c>
      <c r="F123" s="216" t="s">
        <v>228</v>
      </c>
      <c r="G123" s="217" t="s">
        <v>138</v>
      </c>
      <c r="H123" s="218">
        <v>15</v>
      </c>
      <c r="I123" s="219"/>
      <c r="J123" s="220">
        <f>ROUND(I123*H123,2)</f>
        <v>0</v>
      </c>
      <c r="K123" s="221"/>
      <c r="L123" s="222"/>
      <c r="M123" s="223" t="s">
        <v>19</v>
      </c>
      <c r="N123" s="224" t="s">
        <v>41</v>
      </c>
      <c r="O123" s="64"/>
      <c r="P123" s="198">
        <f>O123*H123</f>
        <v>0</v>
      </c>
      <c r="Q123" s="198">
        <v>0.21</v>
      </c>
      <c r="R123" s="198">
        <f>Q123*H123</f>
        <v>3.15</v>
      </c>
      <c r="S123" s="198">
        <v>0</v>
      </c>
      <c r="T123" s="199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00" t="s">
        <v>149</v>
      </c>
      <c r="AT123" s="200" t="s">
        <v>221</v>
      </c>
      <c r="AU123" s="200" t="s">
        <v>80</v>
      </c>
      <c r="AY123" s="17" t="s">
        <v>114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7" t="s">
        <v>78</v>
      </c>
      <c r="BK123" s="201">
        <f>ROUND(I123*H123,2)</f>
        <v>0</v>
      </c>
      <c r="BL123" s="17" t="s">
        <v>120</v>
      </c>
      <c r="BM123" s="200" t="s">
        <v>229</v>
      </c>
    </row>
    <row r="124" spans="1:65" s="13" customFormat="1" ht="10.199999999999999">
      <c r="B124" s="202"/>
      <c r="C124" s="203"/>
      <c r="D124" s="204" t="s">
        <v>130</v>
      </c>
      <c r="E124" s="205" t="s">
        <v>19</v>
      </c>
      <c r="F124" s="206" t="s">
        <v>8</v>
      </c>
      <c r="G124" s="203"/>
      <c r="H124" s="207">
        <v>15</v>
      </c>
      <c r="I124" s="208"/>
      <c r="J124" s="203"/>
      <c r="K124" s="203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130</v>
      </c>
      <c r="AU124" s="213" t="s">
        <v>80</v>
      </c>
      <c r="AV124" s="13" t="s">
        <v>80</v>
      </c>
      <c r="AW124" s="13" t="s">
        <v>32</v>
      </c>
      <c r="AX124" s="13" t="s">
        <v>78</v>
      </c>
      <c r="AY124" s="213" t="s">
        <v>114</v>
      </c>
    </row>
    <row r="125" spans="1:65" s="2" customFormat="1" ht="16.5" customHeight="1">
      <c r="A125" s="34"/>
      <c r="B125" s="35"/>
      <c r="C125" s="188" t="s">
        <v>230</v>
      </c>
      <c r="D125" s="188" t="s">
        <v>116</v>
      </c>
      <c r="E125" s="189" t="s">
        <v>231</v>
      </c>
      <c r="F125" s="190" t="s">
        <v>232</v>
      </c>
      <c r="G125" s="191" t="s">
        <v>124</v>
      </c>
      <c r="H125" s="192">
        <v>13</v>
      </c>
      <c r="I125" s="193"/>
      <c r="J125" s="194">
        <f>ROUND(I125*H125,2)</f>
        <v>0</v>
      </c>
      <c r="K125" s="195"/>
      <c r="L125" s="39"/>
      <c r="M125" s="196" t="s">
        <v>19</v>
      </c>
      <c r="N125" s="197" t="s">
        <v>41</v>
      </c>
      <c r="O125" s="64"/>
      <c r="P125" s="198">
        <f>O125*H125</f>
        <v>0</v>
      </c>
      <c r="Q125" s="198">
        <v>8.4250000000000005E-2</v>
      </c>
      <c r="R125" s="198">
        <f>Q125*H125</f>
        <v>1.0952500000000001</v>
      </c>
      <c r="S125" s="198">
        <v>0</v>
      </c>
      <c r="T125" s="199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0" t="s">
        <v>120</v>
      </c>
      <c r="AT125" s="200" t="s">
        <v>116</v>
      </c>
      <c r="AU125" s="200" t="s">
        <v>80</v>
      </c>
      <c r="AY125" s="17" t="s">
        <v>114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7" t="s">
        <v>78</v>
      </c>
      <c r="BK125" s="201">
        <f>ROUND(I125*H125,2)</f>
        <v>0</v>
      </c>
      <c r="BL125" s="17" t="s">
        <v>120</v>
      </c>
      <c r="BM125" s="200" t="s">
        <v>233</v>
      </c>
    </row>
    <row r="126" spans="1:65" s="2" customFormat="1" ht="16.5" customHeight="1">
      <c r="A126" s="34"/>
      <c r="B126" s="35"/>
      <c r="C126" s="188" t="s">
        <v>234</v>
      </c>
      <c r="D126" s="188" t="s">
        <v>116</v>
      </c>
      <c r="E126" s="189" t="s">
        <v>235</v>
      </c>
      <c r="F126" s="190" t="s">
        <v>236</v>
      </c>
      <c r="G126" s="191" t="s">
        <v>133</v>
      </c>
      <c r="H126" s="192">
        <v>30</v>
      </c>
      <c r="I126" s="193"/>
      <c r="J126" s="194">
        <f>ROUND(I126*H126,2)</f>
        <v>0</v>
      </c>
      <c r="K126" s="195"/>
      <c r="L126" s="39"/>
      <c r="M126" s="196" t="s">
        <v>19</v>
      </c>
      <c r="N126" s="197" t="s">
        <v>41</v>
      </c>
      <c r="O126" s="64"/>
      <c r="P126" s="198">
        <f>O126*H126</f>
        <v>0</v>
      </c>
      <c r="Q126" s="198">
        <v>4.0079999999999998E-2</v>
      </c>
      <c r="R126" s="198">
        <f>Q126*H126</f>
        <v>1.2023999999999999</v>
      </c>
      <c r="S126" s="198">
        <v>0</v>
      </c>
      <c r="T126" s="199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0" t="s">
        <v>120</v>
      </c>
      <c r="AT126" s="200" t="s">
        <v>116</v>
      </c>
      <c r="AU126" s="200" t="s">
        <v>80</v>
      </c>
      <c r="AY126" s="17" t="s">
        <v>114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7" t="s">
        <v>78</v>
      </c>
      <c r="BK126" s="201">
        <f>ROUND(I126*H126,2)</f>
        <v>0</v>
      </c>
      <c r="BL126" s="17" t="s">
        <v>120</v>
      </c>
      <c r="BM126" s="200" t="s">
        <v>237</v>
      </c>
    </row>
    <row r="127" spans="1:65" s="12" customFormat="1" ht="20.85" customHeight="1">
      <c r="B127" s="172"/>
      <c r="C127" s="173"/>
      <c r="D127" s="174" t="s">
        <v>69</v>
      </c>
      <c r="E127" s="186" t="s">
        <v>153</v>
      </c>
      <c r="F127" s="186" t="s">
        <v>238</v>
      </c>
      <c r="G127" s="173"/>
      <c r="H127" s="173"/>
      <c r="I127" s="176"/>
      <c r="J127" s="187">
        <f>BK127</f>
        <v>0</v>
      </c>
      <c r="K127" s="173"/>
      <c r="L127" s="178"/>
      <c r="M127" s="179"/>
      <c r="N127" s="180"/>
      <c r="O127" s="180"/>
      <c r="P127" s="181">
        <f>SUM(P128:P139)</f>
        <v>0</v>
      </c>
      <c r="Q127" s="180"/>
      <c r="R127" s="181">
        <f>SUM(R128:R139)</f>
        <v>11.2064</v>
      </c>
      <c r="S127" s="180"/>
      <c r="T127" s="182">
        <f>SUM(T128:T139)</f>
        <v>10.176159999999999</v>
      </c>
      <c r="AR127" s="183" t="s">
        <v>78</v>
      </c>
      <c r="AT127" s="184" t="s">
        <v>69</v>
      </c>
      <c r="AU127" s="184" t="s">
        <v>80</v>
      </c>
      <c r="AY127" s="183" t="s">
        <v>114</v>
      </c>
      <c r="BK127" s="185">
        <f>SUM(BK128:BK139)</f>
        <v>0</v>
      </c>
    </row>
    <row r="128" spans="1:65" s="2" customFormat="1" ht="16.5" customHeight="1">
      <c r="A128" s="34"/>
      <c r="B128" s="35"/>
      <c r="C128" s="188" t="s">
        <v>239</v>
      </c>
      <c r="D128" s="188" t="s">
        <v>116</v>
      </c>
      <c r="E128" s="189" t="s">
        <v>240</v>
      </c>
      <c r="F128" s="190" t="s">
        <v>241</v>
      </c>
      <c r="G128" s="191" t="s">
        <v>119</v>
      </c>
      <c r="H128" s="192">
        <v>3</v>
      </c>
      <c r="I128" s="193"/>
      <c r="J128" s="194">
        <f t="shared" ref="J128:J134" si="10">ROUND(I128*H128,2)</f>
        <v>0</v>
      </c>
      <c r="K128" s="195"/>
      <c r="L128" s="39"/>
      <c r="M128" s="196" t="s">
        <v>19</v>
      </c>
      <c r="N128" s="197" t="s">
        <v>41</v>
      </c>
      <c r="O128" s="64"/>
      <c r="P128" s="198">
        <f t="shared" ref="P128:P134" si="11">O128*H128</f>
        <v>0</v>
      </c>
      <c r="Q128" s="198">
        <v>6.9999999999999999E-4</v>
      </c>
      <c r="R128" s="198">
        <f t="shared" ref="R128:R134" si="12">Q128*H128</f>
        <v>2.0999999999999999E-3</v>
      </c>
      <c r="S128" s="198">
        <v>0</v>
      </c>
      <c r="T128" s="199">
        <f t="shared" ref="T128:T134" si="13"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0" t="s">
        <v>120</v>
      </c>
      <c r="AT128" s="200" t="s">
        <v>116</v>
      </c>
      <c r="AU128" s="200" t="s">
        <v>126</v>
      </c>
      <c r="AY128" s="17" t="s">
        <v>114</v>
      </c>
      <c r="BE128" s="201">
        <f t="shared" ref="BE128:BE134" si="14">IF(N128="základní",J128,0)</f>
        <v>0</v>
      </c>
      <c r="BF128" s="201">
        <f t="shared" ref="BF128:BF134" si="15">IF(N128="snížená",J128,0)</f>
        <v>0</v>
      </c>
      <c r="BG128" s="201">
        <f t="shared" ref="BG128:BG134" si="16">IF(N128="zákl. přenesená",J128,0)</f>
        <v>0</v>
      </c>
      <c r="BH128" s="201">
        <f t="shared" ref="BH128:BH134" si="17">IF(N128="sníž. přenesená",J128,0)</f>
        <v>0</v>
      </c>
      <c r="BI128" s="201">
        <f t="shared" ref="BI128:BI134" si="18">IF(N128="nulová",J128,0)</f>
        <v>0</v>
      </c>
      <c r="BJ128" s="17" t="s">
        <v>78</v>
      </c>
      <c r="BK128" s="201">
        <f t="shared" ref="BK128:BK134" si="19">ROUND(I128*H128,2)</f>
        <v>0</v>
      </c>
      <c r="BL128" s="17" t="s">
        <v>120</v>
      </c>
      <c r="BM128" s="200" t="s">
        <v>242</v>
      </c>
    </row>
    <row r="129" spans="1:65" s="2" customFormat="1" ht="24" customHeight="1">
      <c r="A129" s="34"/>
      <c r="B129" s="35"/>
      <c r="C129" s="188" t="s">
        <v>243</v>
      </c>
      <c r="D129" s="188" t="s">
        <v>116</v>
      </c>
      <c r="E129" s="189" t="s">
        <v>244</v>
      </c>
      <c r="F129" s="190" t="s">
        <v>245</v>
      </c>
      <c r="G129" s="191" t="s">
        <v>133</v>
      </c>
      <c r="H129" s="192">
        <v>63</v>
      </c>
      <c r="I129" s="193"/>
      <c r="J129" s="194">
        <f t="shared" si="10"/>
        <v>0</v>
      </c>
      <c r="K129" s="195"/>
      <c r="L129" s="39"/>
      <c r="M129" s="196" t="s">
        <v>19</v>
      </c>
      <c r="N129" s="197" t="s">
        <v>41</v>
      </c>
      <c r="O129" s="64"/>
      <c r="P129" s="198">
        <f t="shared" si="11"/>
        <v>0</v>
      </c>
      <c r="Q129" s="198">
        <v>0.15540000000000001</v>
      </c>
      <c r="R129" s="198">
        <f t="shared" si="12"/>
        <v>9.7902000000000005</v>
      </c>
      <c r="S129" s="198">
        <v>0</v>
      </c>
      <c r="T129" s="199">
        <f t="shared" si="1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0" t="s">
        <v>120</v>
      </c>
      <c r="AT129" s="200" t="s">
        <v>116</v>
      </c>
      <c r="AU129" s="200" t="s">
        <v>126</v>
      </c>
      <c r="AY129" s="17" t="s">
        <v>114</v>
      </c>
      <c r="BE129" s="201">
        <f t="shared" si="14"/>
        <v>0</v>
      </c>
      <c r="BF129" s="201">
        <f t="shared" si="15"/>
        <v>0</v>
      </c>
      <c r="BG129" s="201">
        <f t="shared" si="16"/>
        <v>0</v>
      </c>
      <c r="BH129" s="201">
        <f t="shared" si="17"/>
        <v>0</v>
      </c>
      <c r="BI129" s="201">
        <f t="shared" si="18"/>
        <v>0</v>
      </c>
      <c r="BJ129" s="17" t="s">
        <v>78</v>
      </c>
      <c r="BK129" s="201">
        <f t="shared" si="19"/>
        <v>0</v>
      </c>
      <c r="BL129" s="17" t="s">
        <v>120</v>
      </c>
      <c r="BM129" s="200" t="s">
        <v>246</v>
      </c>
    </row>
    <row r="130" spans="1:65" s="2" customFormat="1" ht="16.5" customHeight="1">
      <c r="A130" s="34"/>
      <c r="B130" s="35"/>
      <c r="C130" s="188" t="s">
        <v>247</v>
      </c>
      <c r="D130" s="188" t="s">
        <v>116</v>
      </c>
      <c r="E130" s="189" t="s">
        <v>248</v>
      </c>
      <c r="F130" s="190" t="s">
        <v>249</v>
      </c>
      <c r="G130" s="191" t="s">
        <v>133</v>
      </c>
      <c r="H130" s="192">
        <v>14</v>
      </c>
      <c r="I130" s="193"/>
      <c r="J130" s="194">
        <f t="shared" si="10"/>
        <v>0</v>
      </c>
      <c r="K130" s="195"/>
      <c r="L130" s="39"/>
      <c r="M130" s="196" t="s">
        <v>19</v>
      </c>
      <c r="N130" s="197" t="s">
        <v>41</v>
      </c>
      <c r="O130" s="64"/>
      <c r="P130" s="198">
        <f t="shared" si="11"/>
        <v>0</v>
      </c>
      <c r="Q130" s="198">
        <v>0.10095</v>
      </c>
      <c r="R130" s="198">
        <f t="shared" si="12"/>
        <v>1.4133</v>
      </c>
      <c r="S130" s="198">
        <v>0</v>
      </c>
      <c r="T130" s="199">
        <f t="shared" si="1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0" t="s">
        <v>120</v>
      </c>
      <c r="AT130" s="200" t="s">
        <v>116</v>
      </c>
      <c r="AU130" s="200" t="s">
        <v>126</v>
      </c>
      <c r="AY130" s="17" t="s">
        <v>114</v>
      </c>
      <c r="BE130" s="201">
        <f t="shared" si="14"/>
        <v>0</v>
      </c>
      <c r="BF130" s="201">
        <f t="shared" si="15"/>
        <v>0</v>
      </c>
      <c r="BG130" s="201">
        <f t="shared" si="16"/>
        <v>0</v>
      </c>
      <c r="BH130" s="201">
        <f t="shared" si="17"/>
        <v>0</v>
      </c>
      <c r="BI130" s="201">
        <f t="shared" si="18"/>
        <v>0</v>
      </c>
      <c r="BJ130" s="17" t="s">
        <v>78</v>
      </c>
      <c r="BK130" s="201">
        <f t="shared" si="19"/>
        <v>0</v>
      </c>
      <c r="BL130" s="17" t="s">
        <v>120</v>
      </c>
      <c r="BM130" s="200" t="s">
        <v>250</v>
      </c>
    </row>
    <row r="131" spans="1:65" s="2" customFormat="1" ht="16.5" customHeight="1">
      <c r="A131" s="34"/>
      <c r="B131" s="35"/>
      <c r="C131" s="188" t="s">
        <v>251</v>
      </c>
      <c r="D131" s="188" t="s">
        <v>116</v>
      </c>
      <c r="E131" s="189" t="s">
        <v>252</v>
      </c>
      <c r="F131" s="190" t="s">
        <v>253</v>
      </c>
      <c r="G131" s="191" t="s">
        <v>124</v>
      </c>
      <c r="H131" s="192">
        <v>40</v>
      </c>
      <c r="I131" s="193"/>
      <c r="J131" s="194">
        <f t="shared" si="10"/>
        <v>0</v>
      </c>
      <c r="K131" s="195"/>
      <c r="L131" s="39"/>
      <c r="M131" s="196" t="s">
        <v>19</v>
      </c>
      <c r="N131" s="197" t="s">
        <v>41</v>
      </c>
      <c r="O131" s="64"/>
      <c r="P131" s="198">
        <f t="shared" si="11"/>
        <v>0</v>
      </c>
      <c r="Q131" s="198">
        <v>0</v>
      </c>
      <c r="R131" s="198">
        <f t="shared" si="12"/>
        <v>0</v>
      </c>
      <c r="S131" s="198">
        <v>0</v>
      </c>
      <c r="T131" s="199">
        <f t="shared" si="1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0" t="s">
        <v>120</v>
      </c>
      <c r="AT131" s="200" t="s">
        <v>116</v>
      </c>
      <c r="AU131" s="200" t="s">
        <v>126</v>
      </c>
      <c r="AY131" s="17" t="s">
        <v>114</v>
      </c>
      <c r="BE131" s="201">
        <f t="shared" si="14"/>
        <v>0</v>
      </c>
      <c r="BF131" s="201">
        <f t="shared" si="15"/>
        <v>0</v>
      </c>
      <c r="BG131" s="201">
        <f t="shared" si="16"/>
        <v>0</v>
      </c>
      <c r="BH131" s="201">
        <f t="shared" si="17"/>
        <v>0</v>
      </c>
      <c r="BI131" s="201">
        <f t="shared" si="18"/>
        <v>0</v>
      </c>
      <c r="BJ131" s="17" t="s">
        <v>78</v>
      </c>
      <c r="BK131" s="201">
        <f t="shared" si="19"/>
        <v>0</v>
      </c>
      <c r="BL131" s="17" t="s">
        <v>120</v>
      </c>
      <c r="BM131" s="200" t="s">
        <v>254</v>
      </c>
    </row>
    <row r="132" spans="1:65" s="2" customFormat="1" ht="16.5" customHeight="1">
      <c r="A132" s="34"/>
      <c r="B132" s="35"/>
      <c r="C132" s="188" t="s">
        <v>255</v>
      </c>
      <c r="D132" s="188" t="s">
        <v>116</v>
      </c>
      <c r="E132" s="189" t="s">
        <v>256</v>
      </c>
      <c r="F132" s="190" t="s">
        <v>257</v>
      </c>
      <c r="G132" s="191" t="s">
        <v>138</v>
      </c>
      <c r="H132" s="192">
        <v>5</v>
      </c>
      <c r="I132" s="193"/>
      <c r="J132" s="194">
        <f t="shared" si="10"/>
        <v>0</v>
      </c>
      <c r="K132" s="195"/>
      <c r="L132" s="39"/>
      <c r="M132" s="196" t="s">
        <v>19</v>
      </c>
      <c r="N132" s="197" t="s">
        <v>41</v>
      </c>
      <c r="O132" s="64"/>
      <c r="P132" s="198">
        <f t="shared" si="11"/>
        <v>0</v>
      </c>
      <c r="Q132" s="198">
        <v>0</v>
      </c>
      <c r="R132" s="198">
        <f t="shared" si="12"/>
        <v>0</v>
      </c>
      <c r="S132" s="198">
        <v>2</v>
      </c>
      <c r="T132" s="199">
        <f t="shared" si="13"/>
        <v>10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0" t="s">
        <v>120</v>
      </c>
      <c r="AT132" s="200" t="s">
        <v>116</v>
      </c>
      <c r="AU132" s="200" t="s">
        <v>126</v>
      </c>
      <c r="AY132" s="17" t="s">
        <v>114</v>
      </c>
      <c r="BE132" s="201">
        <f t="shared" si="14"/>
        <v>0</v>
      </c>
      <c r="BF132" s="201">
        <f t="shared" si="15"/>
        <v>0</v>
      </c>
      <c r="BG132" s="201">
        <f t="shared" si="16"/>
        <v>0</v>
      </c>
      <c r="BH132" s="201">
        <f t="shared" si="17"/>
        <v>0</v>
      </c>
      <c r="BI132" s="201">
        <f t="shared" si="18"/>
        <v>0</v>
      </c>
      <c r="BJ132" s="17" t="s">
        <v>78</v>
      </c>
      <c r="BK132" s="201">
        <f t="shared" si="19"/>
        <v>0</v>
      </c>
      <c r="BL132" s="17" t="s">
        <v>120</v>
      </c>
      <c r="BM132" s="200" t="s">
        <v>258</v>
      </c>
    </row>
    <row r="133" spans="1:65" s="2" customFormat="1" ht="16.5" customHeight="1">
      <c r="A133" s="34"/>
      <c r="B133" s="35"/>
      <c r="C133" s="188" t="s">
        <v>259</v>
      </c>
      <c r="D133" s="188" t="s">
        <v>116</v>
      </c>
      <c r="E133" s="189" t="s">
        <v>260</v>
      </c>
      <c r="F133" s="190" t="s">
        <v>261</v>
      </c>
      <c r="G133" s="191" t="s">
        <v>133</v>
      </c>
      <c r="H133" s="192">
        <v>42</v>
      </c>
      <c r="I133" s="193"/>
      <c r="J133" s="194">
        <f t="shared" si="10"/>
        <v>0</v>
      </c>
      <c r="K133" s="195"/>
      <c r="L133" s="39"/>
      <c r="M133" s="196" t="s">
        <v>19</v>
      </c>
      <c r="N133" s="197" t="s">
        <v>41</v>
      </c>
      <c r="O133" s="64"/>
      <c r="P133" s="198">
        <f t="shared" si="11"/>
        <v>0</v>
      </c>
      <c r="Q133" s="198">
        <v>0</v>
      </c>
      <c r="R133" s="198">
        <f t="shared" si="12"/>
        <v>0</v>
      </c>
      <c r="S133" s="198">
        <v>2.48E-3</v>
      </c>
      <c r="T133" s="199">
        <f t="shared" si="13"/>
        <v>0.10416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0" t="s">
        <v>120</v>
      </c>
      <c r="AT133" s="200" t="s">
        <v>116</v>
      </c>
      <c r="AU133" s="200" t="s">
        <v>126</v>
      </c>
      <c r="AY133" s="17" t="s">
        <v>114</v>
      </c>
      <c r="BE133" s="201">
        <f t="shared" si="14"/>
        <v>0</v>
      </c>
      <c r="BF133" s="201">
        <f t="shared" si="15"/>
        <v>0</v>
      </c>
      <c r="BG133" s="201">
        <f t="shared" si="16"/>
        <v>0</v>
      </c>
      <c r="BH133" s="201">
        <f t="shared" si="17"/>
        <v>0</v>
      </c>
      <c r="BI133" s="201">
        <f t="shared" si="18"/>
        <v>0</v>
      </c>
      <c r="BJ133" s="17" t="s">
        <v>78</v>
      </c>
      <c r="BK133" s="201">
        <f t="shared" si="19"/>
        <v>0</v>
      </c>
      <c r="BL133" s="17" t="s">
        <v>120</v>
      </c>
      <c r="BM133" s="200" t="s">
        <v>262</v>
      </c>
    </row>
    <row r="134" spans="1:65" s="2" customFormat="1" ht="16.5" customHeight="1">
      <c r="A134" s="34"/>
      <c r="B134" s="35"/>
      <c r="C134" s="188" t="s">
        <v>263</v>
      </c>
      <c r="D134" s="188" t="s">
        <v>116</v>
      </c>
      <c r="E134" s="189" t="s">
        <v>264</v>
      </c>
      <c r="F134" s="190" t="s">
        <v>265</v>
      </c>
      <c r="G134" s="191" t="s">
        <v>133</v>
      </c>
      <c r="H134" s="192">
        <v>30</v>
      </c>
      <c r="I134" s="193"/>
      <c r="J134" s="194">
        <f t="shared" si="10"/>
        <v>0</v>
      </c>
      <c r="K134" s="195"/>
      <c r="L134" s="39"/>
      <c r="M134" s="196" t="s">
        <v>19</v>
      </c>
      <c r="N134" s="197" t="s">
        <v>41</v>
      </c>
      <c r="O134" s="64"/>
      <c r="P134" s="198">
        <f t="shared" si="11"/>
        <v>0</v>
      </c>
      <c r="Q134" s="198">
        <v>0</v>
      </c>
      <c r="R134" s="198">
        <f t="shared" si="12"/>
        <v>0</v>
      </c>
      <c r="S134" s="198">
        <v>0</v>
      </c>
      <c r="T134" s="199">
        <f t="shared" si="1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0" t="s">
        <v>183</v>
      </c>
      <c r="AT134" s="200" t="s">
        <v>116</v>
      </c>
      <c r="AU134" s="200" t="s">
        <v>126</v>
      </c>
      <c r="AY134" s="17" t="s">
        <v>114</v>
      </c>
      <c r="BE134" s="201">
        <f t="shared" si="14"/>
        <v>0</v>
      </c>
      <c r="BF134" s="201">
        <f t="shared" si="15"/>
        <v>0</v>
      </c>
      <c r="BG134" s="201">
        <f t="shared" si="16"/>
        <v>0</v>
      </c>
      <c r="BH134" s="201">
        <f t="shared" si="17"/>
        <v>0</v>
      </c>
      <c r="BI134" s="201">
        <f t="shared" si="18"/>
        <v>0</v>
      </c>
      <c r="BJ134" s="17" t="s">
        <v>78</v>
      </c>
      <c r="BK134" s="201">
        <f t="shared" si="19"/>
        <v>0</v>
      </c>
      <c r="BL134" s="17" t="s">
        <v>183</v>
      </c>
      <c r="BM134" s="200" t="s">
        <v>266</v>
      </c>
    </row>
    <row r="135" spans="1:65" s="13" customFormat="1" ht="10.199999999999999">
      <c r="B135" s="202"/>
      <c r="C135" s="203"/>
      <c r="D135" s="204" t="s">
        <v>130</v>
      </c>
      <c r="E135" s="205" t="s">
        <v>19</v>
      </c>
      <c r="F135" s="206" t="s">
        <v>243</v>
      </c>
      <c r="G135" s="203"/>
      <c r="H135" s="207">
        <v>30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130</v>
      </c>
      <c r="AU135" s="213" t="s">
        <v>126</v>
      </c>
      <c r="AV135" s="13" t="s">
        <v>80</v>
      </c>
      <c r="AW135" s="13" t="s">
        <v>32</v>
      </c>
      <c r="AX135" s="13" t="s">
        <v>78</v>
      </c>
      <c r="AY135" s="213" t="s">
        <v>114</v>
      </c>
    </row>
    <row r="136" spans="1:65" s="2" customFormat="1" ht="16.5" customHeight="1">
      <c r="A136" s="34"/>
      <c r="B136" s="35"/>
      <c r="C136" s="188" t="s">
        <v>267</v>
      </c>
      <c r="D136" s="188" t="s">
        <v>116</v>
      </c>
      <c r="E136" s="189" t="s">
        <v>268</v>
      </c>
      <c r="F136" s="190" t="s">
        <v>269</v>
      </c>
      <c r="G136" s="191" t="s">
        <v>124</v>
      </c>
      <c r="H136" s="192">
        <v>4</v>
      </c>
      <c r="I136" s="193"/>
      <c r="J136" s="194">
        <f>ROUND(I136*H136,2)</f>
        <v>0</v>
      </c>
      <c r="K136" s="195"/>
      <c r="L136" s="39"/>
      <c r="M136" s="196" t="s">
        <v>19</v>
      </c>
      <c r="N136" s="197" t="s">
        <v>41</v>
      </c>
      <c r="O136" s="64"/>
      <c r="P136" s="198">
        <f>O136*H136</f>
        <v>0</v>
      </c>
      <c r="Q136" s="198">
        <v>2.0000000000000001E-4</v>
      </c>
      <c r="R136" s="198">
        <f>Q136*H136</f>
        <v>8.0000000000000004E-4</v>
      </c>
      <c r="S136" s="198">
        <v>0</v>
      </c>
      <c r="T136" s="199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0" t="s">
        <v>183</v>
      </c>
      <c r="AT136" s="200" t="s">
        <v>116</v>
      </c>
      <c r="AU136" s="200" t="s">
        <v>126</v>
      </c>
      <c r="AY136" s="17" t="s">
        <v>114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7" t="s">
        <v>78</v>
      </c>
      <c r="BK136" s="201">
        <f>ROUND(I136*H136,2)</f>
        <v>0</v>
      </c>
      <c r="BL136" s="17" t="s">
        <v>183</v>
      </c>
      <c r="BM136" s="200" t="s">
        <v>270</v>
      </c>
    </row>
    <row r="137" spans="1:65" s="13" customFormat="1" ht="10.199999999999999">
      <c r="B137" s="202"/>
      <c r="C137" s="203"/>
      <c r="D137" s="204" t="s">
        <v>130</v>
      </c>
      <c r="E137" s="205" t="s">
        <v>19</v>
      </c>
      <c r="F137" s="206" t="s">
        <v>120</v>
      </c>
      <c r="G137" s="203"/>
      <c r="H137" s="207">
        <v>4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130</v>
      </c>
      <c r="AU137" s="213" t="s">
        <v>126</v>
      </c>
      <c r="AV137" s="13" t="s">
        <v>80</v>
      </c>
      <c r="AW137" s="13" t="s">
        <v>32</v>
      </c>
      <c r="AX137" s="13" t="s">
        <v>78</v>
      </c>
      <c r="AY137" s="213" t="s">
        <v>114</v>
      </c>
    </row>
    <row r="138" spans="1:65" s="2" customFormat="1" ht="16.5" customHeight="1">
      <c r="A138" s="34"/>
      <c r="B138" s="35"/>
      <c r="C138" s="188" t="s">
        <v>271</v>
      </c>
      <c r="D138" s="188" t="s">
        <v>116</v>
      </c>
      <c r="E138" s="189" t="s">
        <v>272</v>
      </c>
      <c r="F138" s="190" t="s">
        <v>273</v>
      </c>
      <c r="G138" s="191" t="s">
        <v>124</v>
      </c>
      <c r="H138" s="192">
        <v>4</v>
      </c>
      <c r="I138" s="193"/>
      <c r="J138" s="194">
        <f>ROUND(I138*H138,2)</f>
        <v>0</v>
      </c>
      <c r="K138" s="195"/>
      <c r="L138" s="39"/>
      <c r="M138" s="196" t="s">
        <v>19</v>
      </c>
      <c r="N138" s="197" t="s">
        <v>41</v>
      </c>
      <c r="O138" s="64"/>
      <c r="P138" s="198">
        <f>O138*H138</f>
        <v>0</v>
      </c>
      <c r="Q138" s="198">
        <v>0</v>
      </c>
      <c r="R138" s="198">
        <f>Q138*H138</f>
        <v>0</v>
      </c>
      <c r="S138" s="198">
        <v>1.7999999999999999E-2</v>
      </c>
      <c r="T138" s="199">
        <f>S138*H138</f>
        <v>7.1999999999999995E-2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0" t="s">
        <v>183</v>
      </c>
      <c r="AT138" s="200" t="s">
        <v>116</v>
      </c>
      <c r="AU138" s="200" t="s">
        <v>126</v>
      </c>
      <c r="AY138" s="17" t="s">
        <v>114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7" t="s">
        <v>78</v>
      </c>
      <c r="BK138" s="201">
        <f>ROUND(I138*H138,2)</f>
        <v>0</v>
      </c>
      <c r="BL138" s="17" t="s">
        <v>183</v>
      </c>
      <c r="BM138" s="200" t="s">
        <v>274</v>
      </c>
    </row>
    <row r="139" spans="1:65" s="13" customFormat="1" ht="10.199999999999999">
      <c r="B139" s="202"/>
      <c r="C139" s="203"/>
      <c r="D139" s="204" t="s">
        <v>130</v>
      </c>
      <c r="E139" s="205" t="s">
        <v>19</v>
      </c>
      <c r="F139" s="206" t="s">
        <v>120</v>
      </c>
      <c r="G139" s="203"/>
      <c r="H139" s="207">
        <v>4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130</v>
      </c>
      <c r="AU139" s="213" t="s">
        <v>126</v>
      </c>
      <c r="AV139" s="13" t="s">
        <v>80</v>
      </c>
      <c r="AW139" s="13" t="s">
        <v>32</v>
      </c>
      <c r="AX139" s="13" t="s">
        <v>78</v>
      </c>
      <c r="AY139" s="213" t="s">
        <v>114</v>
      </c>
    </row>
    <row r="140" spans="1:65" s="12" customFormat="1" ht="22.8" customHeight="1">
      <c r="B140" s="172"/>
      <c r="C140" s="173"/>
      <c r="D140" s="174" t="s">
        <v>69</v>
      </c>
      <c r="E140" s="186" t="s">
        <v>275</v>
      </c>
      <c r="F140" s="186" t="s">
        <v>276</v>
      </c>
      <c r="G140" s="173"/>
      <c r="H140" s="173"/>
      <c r="I140" s="176"/>
      <c r="J140" s="187">
        <f>BK140</f>
        <v>0</v>
      </c>
      <c r="K140" s="173"/>
      <c r="L140" s="178"/>
      <c r="M140" s="179"/>
      <c r="N140" s="180"/>
      <c r="O140" s="180"/>
      <c r="P140" s="181">
        <f>SUM(P141:P142)</f>
        <v>0</v>
      </c>
      <c r="Q140" s="180"/>
      <c r="R140" s="181">
        <f>SUM(R141:R142)</f>
        <v>0</v>
      </c>
      <c r="S140" s="180"/>
      <c r="T140" s="182">
        <f>SUM(T141:T142)</f>
        <v>0</v>
      </c>
      <c r="AR140" s="183" t="s">
        <v>78</v>
      </c>
      <c r="AT140" s="184" t="s">
        <v>69</v>
      </c>
      <c r="AU140" s="184" t="s">
        <v>78</v>
      </c>
      <c r="AY140" s="183" t="s">
        <v>114</v>
      </c>
      <c r="BK140" s="185">
        <f>SUM(BK141:BK142)</f>
        <v>0</v>
      </c>
    </row>
    <row r="141" spans="1:65" s="2" customFormat="1" ht="16.5" customHeight="1">
      <c r="A141" s="34"/>
      <c r="B141" s="35"/>
      <c r="C141" s="188" t="s">
        <v>277</v>
      </c>
      <c r="D141" s="188" t="s">
        <v>116</v>
      </c>
      <c r="E141" s="189" t="s">
        <v>275</v>
      </c>
      <c r="F141" s="190" t="s">
        <v>276</v>
      </c>
      <c r="G141" s="191" t="s">
        <v>278</v>
      </c>
      <c r="H141" s="192">
        <v>1</v>
      </c>
      <c r="I141" s="193"/>
      <c r="J141" s="194">
        <f>ROUND(I141*H141,2)</f>
        <v>0</v>
      </c>
      <c r="K141" s="195"/>
      <c r="L141" s="39"/>
      <c r="M141" s="196" t="s">
        <v>19</v>
      </c>
      <c r="N141" s="197" t="s">
        <v>41</v>
      </c>
      <c r="O141" s="64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0" t="s">
        <v>120</v>
      </c>
      <c r="AT141" s="200" t="s">
        <v>116</v>
      </c>
      <c r="AU141" s="200" t="s">
        <v>80</v>
      </c>
      <c r="AY141" s="17" t="s">
        <v>114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7" t="s">
        <v>78</v>
      </c>
      <c r="BK141" s="201">
        <f>ROUND(I141*H141,2)</f>
        <v>0</v>
      </c>
      <c r="BL141" s="17" t="s">
        <v>120</v>
      </c>
      <c r="BM141" s="200" t="s">
        <v>279</v>
      </c>
    </row>
    <row r="142" spans="1:65" s="13" customFormat="1" ht="10.199999999999999">
      <c r="B142" s="202"/>
      <c r="C142" s="203"/>
      <c r="D142" s="204" t="s">
        <v>130</v>
      </c>
      <c r="E142" s="205" t="s">
        <v>19</v>
      </c>
      <c r="F142" s="206" t="s">
        <v>78</v>
      </c>
      <c r="G142" s="203"/>
      <c r="H142" s="207">
        <v>1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130</v>
      </c>
      <c r="AU142" s="213" t="s">
        <v>80</v>
      </c>
      <c r="AV142" s="13" t="s">
        <v>80</v>
      </c>
      <c r="AW142" s="13" t="s">
        <v>32</v>
      </c>
      <c r="AX142" s="13" t="s">
        <v>78</v>
      </c>
      <c r="AY142" s="213" t="s">
        <v>114</v>
      </c>
    </row>
    <row r="143" spans="1:65" s="12" customFormat="1" ht="25.95" customHeight="1">
      <c r="B143" s="172"/>
      <c r="C143" s="173"/>
      <c r="D143" s="174" t="s">
        <v>69</v>
      </c>
      <c r="E143" s="175" t="s">
        <v>280</v>
      </c>
      <c r="F143" s="175" t="s">
        <v>281</v>
      </c>
      <c r="G143" s="173"/>
      <c r="H143" s="173"/>
      <c r="I143" s="176"/>
      <c r="J143" s="177">
        <f>BK143</f>
        <v>0</v>
      </c>
      <c r="K143" s="173"/>
      <c r="L143" s="178"/>
      <c r="M143" s="179"/>
      <c r="N143" s="180"/>
      <c r="O143" s="180"/>
      <c r="P143" s="181">
        <f>P144</f>
        <v>0</v>
      </c>
      <c r="Q143" s="180"/>
      <c r="R143" s="181">
        <f>R144</f>
        <v>0</v>
      </c>
      <c r="S143" s="180"/>
      <c r="T143" s="182">
        <f>T144</f>
        <v>0</v>
      </c>
      <c r="AR143" s="183" t="s">
        <v>135</v>
      </c>
      <c r="AT143" s="184" t="s">
        <v>69</v>
      </c>
      <c r="AU143" s="184" t="s">
        <v>70</v>
      </c>
      <c r="AY143" s="183" t="s">
        <v>114</v>
      </c>
      <c r="BK143" s="185">
        <f>BK144</f>
        <v>0</v>
      </c>
    </row>
    <row r="144" spans="1:65" s="12" customFormat="1" ht="22.8" customHeight="1">
      <c r="B144" s="172"/>
      <c r="C144" s="173"/>
      <c r="D144" s="174" t="s">
        <v>69</v>
      </c>
      <c r="E144" s="186" t="s">
        <v>282</v>
      </c>
      <c r="F144" s="186" t="s">
        <v>283</v>
      </c>
      <c r="G144" s="173"/>
      <c r="H144" s="173"/>
      <c r="I144" s="176"/>
      <c r="J144" s="187">
        <f>BK144</f>
        <v>0</v>
      </c>
      <c r="K144" s="173"/>
      <c r="L144" s="178"/>
      <c r="M144" s="179"/>
      <c r="N144" s="180"/>
      <c r="O144" s="180"/>
      <c r="P144" s="181">
        <f>P145</f>
        <v>0</v>
      </c>
      <c r="Q144" s="180"/>
      <c r="R144" s="181">
        <f>R145</f>
        <v>0</v>
      </c>
      <c r="S144" s="180"/>
      <c r="T144" s="182">
        <f>T145</f>
        <v>0</v>
      </c>
      <c r="AR144" s="183" t="s">
        <v>135</v>
      </c>
      <c r="AT144" s="184" t="s">
        <v>69</v>
      </c>
      <c r="AU144" s="184" t="s">
        <v>78</v>
      </c>
      <c r="AY144" s="183" t="s">
        <v>114</v>
      </c>
      <c r="BK144" s="185">
        <f>BK145</f>
        <v>0</v>
      </c>
    </row>
    <row r="145" spans="1:65" s="2" customFormat="1" ht="16.5" customHeight="1">
      <c r="A145" s="34"/>
      <c r="B145" s="35"/>
      <c r="C145" s="188" t="s">
        <v>284</v>
      </c>
      <c r="D145" s="188" t="s">
        <v>116</v>
      </c>
      <c r="E145" s="189" t="s">
        <v>285</v>
      </c>
      <c r="F145" s="190" t="s">
        <v>283</v>
      </c>
      <c r="G145" s="191" t="s">
        <v>278</v>
      </c>
      <c r="H145" s="192">
        <v>1</v>
      </c>
      <c r="I145" s="193"/>
      <c r="J145" s="194">
        <f>ROUND(I145*H145,2)</f>
        <v>0</v>
      </c>
      <c r="K145" s="195"/>
      <c r="L145" s="39"/>
      <c r="M145" s="225" t="s">
        <v>19</v>
      </c>
      <c r="N145" s="226" t="s">
        <v>41</v>
      </c>
      <c r="O145" s="227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0" t="s">
        <v>286</v>
      </c>
      <c r="AT145" s="200" t="s">
        <v>116</v>
      </c>
      <c r="AU145" s="200" t="s">
        <v>80</v>
      </c>
      <c r="AY145" s="17" t="s">
        <v>114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7" t="s">
        <v>78</v>
      </c>
      <c r="BK145" s="201">
        <f>ROUND(I145*H145,2)</f>
        <v>0</v>
      </c>
      <c r="BL145" s="17" t="s">
        <v>286</v>
      </c>
      <c r="BM145" s="200" t="s">
        <v>287</v>
      </c>
    </row>
    <row r="146" spans="1:65" s="2" customFormat="1" ht="6.9" customHeight="1">
      <c r="A146" s="34"/>
      <c r="B146" s="47"/>
      <c r="C146" s="48"/>
      <c r="D146" s="48"/>
      <c r="E146" s="48"/>
      <c r="F146" s="48"/>
      <c r="G146" s="48"/>
      <c r="H146" s="48"/>
      <c r="I146" s="136"/>
      <c r="J146" s="48"/>
      <c r="K146" s="48"/>
      <c r="L146" s="39"/>
      <c r="M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</sheetData>
  <sheetProtection password="CC35" sheet="1" objects="1" scenarios="1" formatColumns="0" formatRows="0" autoFilter="0"/>
  <autoFilter ref="C86:K145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6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101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1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17" t="s">
        <v>83</v>
      </c>
    </row>
    <row r="3" spans="1:46" s="1" customFormat="1" ht="6.9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20"/>
      <c r="AT3" s="17" t="s">
        <v>80</v>
      </c>
    </row>
    <row r="4" spans="1:46" s="1" customFormat="1" ht="24.9" customHeight="1">
      <c r="B4" s="20"/>
      <c r="D4" s="105" t="s">
        <v>84</v>
      </c>
      <c r="I4" s="101"/>
      <c r="L4" s="20"/>
      <c r="M4" s="106" t="s">
        <v>10</v>
      </c>
      <c r="AT4" s="17" t="s">
        <v>4</v>
      </c>
    </row>
    <row r="5" spans="1:46" s="1" customFormat="1" ht="6.9" customHeight="1">
      <c r="B5" s="20"/>
      <c r="I5" s="101"/>
      <c r="L5" s="20"/>
    </row>
    <row r="6" spans="1:46" s="1" customFormat="1" ht="12" customHeight="1">
      <c r="B6" s="20"/>
      <c r="D6" s="107" t="s">
        <v>16</v>
      </c>
      <c r="I6" s="101"/>
      <c r="L6" s="20"/>
    </row>
    <row r="7" spans="1:46" s="1" customFormat="1" ht="16.5" customHeight="1">
      <c r="B7" s="20"/>
      <c r="E7" s="362" t="str">
        <f>'Rekapitulace stavby'!K6</f>
        <v>Parkoviště U pošty a U KD Kantýna, Obec Poniklá</v>
      </c>
      <c r="F7" s="363"/>
      <c r="G7" s="363"/>
      <c r="H7" s="363"/>
      <c r="I7" s="101"/>
      <c r="L7" s="20"/>
    </row>
    <row r="8" spans="1:46" s="2" customFormat="1" ht="12" customHeight="1">
      <c r="A8" s="34"/>
      <c r="B8" s="39"/>
      <c r="C8" s="34"/>
      <c r="D8" s="107" t="s">
        <v>85</v>
      </c>
      <c r="E8" s="34"/>
      <c r="F8" s="34"/>
      <c r="G8" s="34"/>
      <c r="H8" s="34"/>
      <c r="I8" s="108"/>
      <c r="J8" s="34"/>
      <c r="K8" s="34"/>
      <c r="L8" s="10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64" t="s">
        <v>288</v>
      </c>
      <c r="F9" s="365"/>
      <c r="G9" s="365"/>
      <c r="H9" s="365"/>
      <c r="I9" s="108"/>
      <c r="J9" s="34"/>
      <c r="K9" s="34"/>
      <c r="L9" s="10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108"/>
      <c r="J10" s="34"/>
      <c r="K10" s="34"/>
      <c r="L10" s="10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7" t="s">
        <v>18</v>
      </c>
      <c r="E11" s="34"/>
      <c r="F11" s="110" t="s">
        <v>19</v>
      </c>
      <c r="G11" s="34"/>
      <c r="H11" s="34"/>
      <c r="I11" s="111" t="s">
        <v>20</v>
      </c>
      <c r="J11" s="110" t="s">
        <v>19</v>
      </c>
      <c r="K11" s="34"/>
      <c r="L11" s="10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21</v>
      </c>
      <c r="E12" s="34"/>
      <c r="F12" s="110" t="s">
        <v>22</v>
      </c>
      <c r="G12" s="34"/>
      <c r="H12" s="34"/>
      <c r="I12" s="111" t="s">
        <v>23</v>
      </c>
      <c r="J12" s="112" t="str">
        <f>'Rekapitulace stavby'!AN8</f>
        <v>15. 1. 2021</v>
      </c>
      <c r="K12" s="34"/>
      <c r="L12" s="10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108"/>
      <c r="J13" s="34"/>
      <c r="K13" s="34"/>
      <c r="L13" s="10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7" t="s">
        <v>25</v>
      </c>
      <c r="E14" s="34"/>
      <c r="F14" s="34"/>
      <c r="G14" s="34"/>
      <c r="H14" s="34"/>
      <c r="I14" s="111" t="s">
        <v>26</v>
      </c>
      <c r="J14" s="110" t="str">
        <f>IF('Rekapitulace stavby'!AN10="","",'Rekapitulace stavby'!AN10)</f>
        <v/>
      </c>
      <c r="K14" s="34"/>
      <c r="L14" s="10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tr">
        <f>IF('Rekapitulace stavby'!E11="","",'Rekapitulace stavby'!E11)</f>
        <v xml:space="preserve"> </v>
      </c>
      <c r="F15" s="34"/>
      <c r="G15" s="34"/>
      <c r="H15" s="34"/>
      <c r="I15" s="111" t="s">
        <v>28</v>
      </c>
      <c r="J15" s="110" t="str">
        <f>IF('Rekapitulace stavby'!AN11="","",'Rekapitulace stavby'!AN11)</f>
        <v/>
      </c>
      <c r="K15" s="34"/>
      <c r="L15" s="10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108"/>
      <c r="J16" s="34"/>
      <c r="K16" s="34"/>
      <c r="L16" s="10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7" t="s">
        <v>29</v>
      </c>
      <c r="E17" s="34"/>
      <c r="F17" s="34"/>
      <c r="G17" s="34"/>
      <c r="H17" s="34"/>
      <c r="I17" s="111" t="s">
        <v>26</v>
      </c>
      <c r="J17" s="30" t="str">
        <f>'Rekapitulace stavby'!AN13</f>
        <v>Vyplň údaj</v>
      </c>
      <c r="K17" s="34"/>
      <c r="L17" s="10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66" t="str">
        <f>'Rekapitulace stavby'!E14</f>
        <v>Vyplň údaj</v>
      </c>
      <c r="F18" s="367"/>
      <c r="G18" s="367"/>
      <c r="H18" s="367"/>
      <c r="I18" s="111" t="s">
        <v>28</v>
      </c>
      <c r="J18" s="30" t="str">
        <f>'Rekapitulace stavby'!AN14</f>
        <v>Vyplň údaj</v>
      </c>
      <c r="K18" s="34"/>
      <c r="L18" s="10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108"/>
      <c r="J19" s="34"/>
      <c r="K19" s="34"/>
      <c r="L19" s="10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7" t="s">
        <v>31</v>
      </c>
      <c r="E20" s="34"/>
      <c r="F20" s="34"/>
      <c r="G20" s="34"/>
      <c r="H20" s="34"/>
      <c r="I20" s="111" t="s">
        <v>26</v>
      </c>
      <c r="J20" s="110" t="str">
        <f>IF('Rekapitulace stavby'!AN16="","",'Rekapitulace stavby'!AN16)</f>
        <v/>
      </c>
      <c r="K20" s="34"/>
      <c r="L20" s="10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tr">
        <f>IF('Rekapitulace stavby'!E17="","",'Rekapitulace stavby'!E17)</f>
        <v xml:space="preserve"> </v>
      </c>
      <c r="F21" s="34"/>
      <c r="G21" s="34"/>
      <c r="H21" s="34"/>
      <c r="I21" s="111" t="s">
        <v>28</v>
      </c>
      <c r="J21" s="110" t="str">
        <f>IF('Rekapitulace stavby'!AN17="","",'Rekapitulace stavby'!AN17)</f>
        <v/>
      </c>
      <c r="K21" s="34"/>
      <c r="L21" s="10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108"/>
      <c r="J22" s="34"/>
      <c r="K22" s="34"/>
      <c r="L22" s="10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7" t="s">
        <v>33</v>
      </c>
      <c r="E23" s="34"/>
      <c r="F23" s="34"/>
      <c r="G23" s="34"/>
      <c r="H23" s="34"/>
      <c r="I23" s="111" t="s">
        <v>26</v>
      </c>
      <c r="J23" s="110" t="str">
        <f>IF('Rekapitulace stavby'!AN19="","",'Rekapitulace stavby'!AN19)</f>
        <v/>
      </c>
      <c r="K23" s="34"/>
      <c r="L23" s="10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tr">
        <f>IF('Rekapitulace stavby'!E20="","",'Rekapitulace stavby'!E20)</f>
        <v xml:space="preserve"> </v>
      </c>
      <c r="F24" s="34"/>
      <c r="G24" s="34"/>
      <c r="H24" s="34"/>
      <c r="I24" s="111" t="s">
        <v>28</v>
      </c>
      <c r="J24" s="110" t="str">
        <f>IF('Rekapitulace stavby'!AN20="","",'Rekapitulace stavby'!AN20)</f>
        <v/>
      </c>
      <c r="K24" s="34"/>
      <c r="L24" s="10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108"/>
      <c r="J25" s="34"/>
      <c r="K25" s="34"/>
      <c r="L25" s="10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7" t="s">
        <v>34</v>
      </c>
      <c r="E26" s="34"/>
      <c r="F26" s="34"/>
      <c r="G26" s="34"/>
      <c r="H26" s="34"/>
      <c r="I26" s="108"/>
      <c r="J26" s="34"/>
      <c r="K26" s="34"/>
      <c r="L26" s="10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3"/>
      <c r="B27" s="114"/>
      <c r="C27" s="113"/>
      <c r="D27" s="113"/>
      <c r="E27" s="368" t="s">
        <v>19</v>
      </c>
      <c r="F27" s="368"/>
      <c r="G27" s="368"/>
      <c r="H27" s="368"/>
      <c r="I27" s="115"/>
      <c r="J27" s="113"/>
      <c r="K27" s="113"/>
      <c r="L27" s="116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108"/>
      <c r="J28" s="34"/>
      <c r="K28" s="34"/>
      <c r="L28" s="10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7"/>
      <c r="E29" s="117"/>
      <c r="F29" s="117"/>
      <c r="G29" s="117"/>
      <c r="H29" s="117"/>
      <c r="I29" s="118"/>
      <c r="J29" s="117"/>
      <c r="K29" s="117"/>
      <c r="L29" s="10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108"/>
      <c r="J30" s="120">
        <f>ROUND(J91, 2)</f>
        <v>0</v>
      </c>
      <c r="K30" s="34"/>
      <c r="L30" s="10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7"/>
      <c r="E31" s="117"/>
      <c r="F31" s="117"/>
      <c r="G31" s="117"/>
      <c r="H31" s="117"/>
      <c r="I31" s="118"/>
      <c r="J31" s="117"/>
      <c r="K31" s="117"/>
      <c r="L31" s="10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2" t="s">
        <v>37</v>
      </c>
      <c r="J32" s="121" t="s">
        <v>39</v>
      </c>
      <c r="K32" s="34"/>
      <c r="L32" s="10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3" t="s">
        <v>40</v>
      </c>
      <c r="E33" s="107" t="s">
        <v>41</v>
      </c>
      <c r="F33" s="124">
        <f>ROUND((SUM(BE91:BE185)),  2)</f>
        <v>0</v>
      </c>
      <c r="G33" s="34"/>
      <c r="H33" s="34"/>
      <c r="I33" s="125">
        <v>0.21</v>
      </c>
      <c r="J33" s="124">
        <f>ROUND(((SUM(BE91:BE185))*I33),  2)</f>
        <v>0</v>
      </c>
      <c r="K33" s="34"/>
      <c r="L33" s="10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07" t="s">
        <v>42</v>
      </c>
      <c r="F34" s="124">
        <f>ROUND((SUM(BF91:BF185)),  2)</f>
        <v>0</v>
      </c>
      <c r="G34" s="34"/>
      <c r="H34" s="34"/>
      <c r="I34" s="125">
        <v>0.15</v>
      </c>
      <c r="J34" s="124">
        <f>ROUND(((SUM(BF91:BF185))*I34),  2)</f>
        <v>0</v>
      </c>
      <c r="K34" s="34"/>
      <c r="L34" s="10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7" t="s">
        <v>43</v>
      </c>
      <c r="F35" s="124">
        <f>ROUND((SUM(BG91:BG185)),  2)</f>
        <v>0</v>
      </c>
      <c r="G35" s="34"/>
      <c r="H35" s="34"/>
      <c r="I35" s="125">
        <v>0.21</v>
      </c>
      <c r="J35" s="124">
        <f>0</f>
        <v>0</v>
      </c>
      <c r="K35" s="34"/>
      <c r="L35" s="10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07" t="s">
        <v>44</v>
      </c>
      <c r="F36" s="124">
        <f>ROUND((SUM(BH91:BH185)),  2)</f>
        <v>0</v>
      </c>
      <c r="G36" s="34"/>
      <c r="H36" s="34"/>
      <c r="I36" s="125">
        <v>0.15</v>
      </c>
      <c r="J36" s="124">
        <f>0</f>
        <v>0</v>
      </c>
      <c r="K36" s="34"/>
      <c r="L36" s="10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07" t="s">
        <v>45</v>
      </c>
      <c r="F37" s="124">
        <f>ROUND((SUM(BI91:BI185)),  2)</f>
        <v>0</v>
      </c>
      <c r="G37" s="34"/>
      <c r="H37" s="34"/>
      <c r="I37" s="125">
        <v>0</v>
      </c>
      <c r="J37" s="124">
        <f>0</f>
        <v>0</v>
      </c>
      <c r="K37" s="34"/>
      <c r="L37" s="10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108"/>
      <c r="J38" s="34"/>
      <c r="K38" s="34"/>
      <c r="L38" s="10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31"/>
      <c r="J39" s="132">
        <f>SUM(J30:J37)</f>
        <v>0</v>
      </c>
      <c r="K39" s="133"/>
      <c r="L39" s="10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134"/>
      <c r="C40" s="135"/>
      <c r="D40" s="135"/>
      <c r="E40" s="135"/>
      <c r="F40" s="135"/>
      <c r="G40" s="135"/>
      <c r="H40" s="135"/>
      <c r="I40" s="136"/>
      <c r="J40" s="135"/>
      <c r="K40" s="135"/>
      <c r="L40" s="10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" customHeight="1">
      <c r="A44" s="34"/>
      <c r="B44" s="137"/>
      <c r="C44" s="138"/>
      <c r="D44" s="138"/>
      <c r="E44" s="138"/>
      <c r="F44" s="138"/>
      <c r="G44" s="138"/>
      <c r="H44" s="138"/>
      <c r="I44" s="139"/>
      <c r="J44" s="138"/>
      <c r="K44" s="138"/>
      <c r="L44" s="109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" customHeight="1">
      <c r="A45" s="34"/>
      <c r="B45" s="35"/>
      <c r="C45" s="23" t="s">
        <v>87</v>
      </c>
      <c r="D45" s="36"/>
      <c r="E45" s="36"/>
      <c r="F45" s="36"/>
      <c r="G45" s="36"/>
      <c r="H45" s="36"/>
      <c r="I45" s="108"/>
      <c r="J45" s="36"/>
      <c r="K45" s="36"/>
      <c r="L45" s="109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" customHeight="1">
      <c r="A46" s="34"/>
      <c r="B46" s="35"/>
      <c r="C46" s="36"/>
      <c r="D46" s="36"/>
      <c r="E46" s="36"/>
      <c r="F46" s="36"/>
      <c r="G46" s="36"/>
      <c r="H46" s="36"/>
      <c r="I46" s="108"/>
      <c r="J46" s="36"/>
      <c r="K46" s="36"/>
      <c r="L46" s="109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108"/>
      <c r="J47" s="36"/>
      <c r="K47" s="36"/>
      <c r="L47" s="109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69" t="str">
        <f>E7</f>
        <v>Parkoviště U pošty a U KD Kantýna, Obec Poniklá</v>
      </c>
      <c r="F48" s="370"/>
      <c r="G48" s="370"/>
      <c r="H48" s="370"/>
      <c r="I48" s="108"/>
      <c r="J48" s="36"/>
      <c r="K48" s="36"/>
      <c r="L48" s="109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85</v>
      </c>
      <c r="D49" s="36"/>
      <c r="E49" s="36"/>
      <c r="F49" s="36"/>
      <c r="G49" s="36"/>
      <c r="H49" s="36"/>
      <c r="I49" s="108"/>
      <c r="J49" s="36"/>
      <c r="K49" s="36"/>
      <c r="L49" s="109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42" t="str">
        <f>E9</f>
        <v>20210115b - Parkoviště U KD  Kantýna</v>
      </c>
      <c r="F50" s="371"/>
      <c r="G50" s="371"/>
      <c r="H50" s="371"/>
      <c r="I50" s="108"/>
      <c r="J50" s="36"/>
      <c r="K50" s="36"/>
      <c r="L50" s="109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" customHeight="1">
      <c r="A51" s="34"/>
      <c r="B51" s="35"/>
      <c r="C51" s="36"/>
      <c r="D51" s="36"/>
      <c r="E51" s="36"/>
      <c r="F51" s="36"/>
      <c r="G51" s="36"/>
      <c r="H51" s="36"/>
      <c r="I51" s="108"/>
      <c r="J51" s="36"/>
      <c r="K51" s="36"/>
      <c r="L51" s="109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Poniklá</v>
      </c>
      <c r="G52" s="36"/>
      <c r="H52" s="36"/>
      <c r="I52" s="111" t="s">
        <v>23</v>
      </c>
      <c r="J52" s="59" t="str">
        <f>IF(J12="","",J12)</f>
        <v>15. 1. 2021</v>
      </c>
      <c r="K52" s="36"/>
      <c r="L52" s="109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" customHeight="1">
      <c r="A53" s="34"/>
      <c r="B53" s="35"/>
      <c r="C53" s="36"/>
      <c r="D53" s="36"/>
      <c r="E53" s="36"/>
      <c r="F53" s="36"/>
      <c r="G53" s="36"/>
      <c r="H53" s="36"/>
      <c r="I53" s="108"/>
      <c r="J53" s="36"/>
      <c r="K53" s="36"/>
      <c r="L53" s="109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15" customHeight="1">
      <c r="A54" s="34"/>
      <c r="B54" s="35"/>
      <c r="C54" s="29" t="s">
        <v>25</v>
      </c>
      <c r="D54" s="36"/>
      <c r="E54" s="36"/>
      <c r="F54" s="27" t="str">
        <f>E15</f>
        <v xml:space="preserve"> </v>
      </c>
      <c r="G54" s="36"/>
      <c r="H54" s="36"/>
      <c r="I54" s="111" t="s">
        <v>31</v>
      </c>
      <c r="J54" s="32" t="str">
        <f>E21</f>
        <v xml:space="preserve"> </v>
      </c>
      <c r="K54" s="36"/>
      <c r="L54" s="109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15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111" t="s">
        <v>33</v>
      </c>
      <c r="J55" s="32" t="str">
        <f>E24</f>
        <v xml:space="preserve"> </v>
      </c>
      <c r="K55" s="36"/>
      <c r="L55" s="109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108"/>
      <c r="J56" s="36"/>
      <c r="K56" s="36"/>
      <c r="L56" s="109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40" t="s">
        <v>88</v>
      </c>
      <c r="D57" s="141"/>
      <c r="E57" s="141"/>
      <c r="F57" s="141"/>
      <c r="G57" s="141"/>
      <c r="H57" s="141"/>
      <c r="I57" s="142"/>
      <c r="J57" s="143" t="s">
        <v>89</v>
      </c>
      <c r="K57" s="141"/>
      <c r="L57" s="109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108"/>
      <c r="J58" s="36"/>
      <c r="K58" s="36"/>
      <c r="L58" s="109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8" customHeight="1">
      <c r="A59" s="34"/>
      <c r="B59" s="35"/>
      <c r="C59" s="144" t="s">
        <v>68</v>
      </c>
      <c r="D59" s="36"/>
      <c r="E59" s="36"/>
      <c r="F59" s="36"/>
      <c r="G59" s="36"/>
      <c r="H59" s="36"/>
      <c r="I59" s="108"/>
      <c r="J59" s="77">
        <f>J91</f>
        <v>0</v>
      </c>
      <c r="K59" s="36"/>
      <c r="L59" s="109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90</v>
      </c>
    </row>
    <row r="60" spans="1:47" s="9" customFormat="1" ht="24.9" customHeight="1">
      <c r="B60" s="145"/>
      <c r="C60" s="146"/>
      <c r="D60" s="147" t="s">
        <v>91</v>
      </c>
      <c r="E60" s="148"/>
      <c r="F60" s="148"/>
      <c r="G60" s="148"/>
      <c r="H60" s="148"/>
      <c r="I60" s="149"/>
      <c r="J60" s="150">
        <f>J92</f>
        <v>0</v>
      </c>
      <c r="K60" s="146"/>
      <c r="L60" s="151"/>
    </row>
    <row r="61" spans="1:47" s="10" customFormat="1" ht="19.95" customHeight="1">
      <c r="B61" s="152"/>
      <c r="C61" s="153"/>
      <c r="D61" s="154" t="s">
        <v>92</v>
      </c>
      <c r="E61" s="155"/>
      <c r="F61" s="155"/>
      <c r="G61" s="155"/>
      <c r="H61" s="155"/>
      <c r="I61" s="156"/>
      <c r="J61" s="157">
        <f>J93</f>
        <v>0</v>
      </c>
      <c r="K61" s="153"/>
      <c r="L61" s="158"/>
    </row>
    <row r="62" spans="1:47" s="10" customFormat="1" ht="19.95" customHeight="1">
      <c r="B62" s="152"/>
      <c r="C62" s="153"/>
      <c r="D62" s="154" t="s">
        <v>93</v>
      </c>
      <c r="E62" s="155"/>
      <c r="F62" s="155"/>
      <c r="G62" s="155"/>
      <c r="H62" s="155"/>
      <c r="I62" s="156"/>
      <c r="J62" s="157">
        <f>J117</f>
        <v>0</v>
      </c>
      <c r="K62" s="153"/>
      <c r="L62" s="158"/>
    </row>
    <row r="63" spans="1:47" s="10" customFormat="1" ht="19.95" customHeight="1">
      <c r="B63" s="152"/>
      <c r="C63" s="153"/>
      <c r="D63" s="154" t="s">
        <v>289</v>
      </c>
      <c r="E63" s="155"/>
      <c r="F63" s="155"/>
      <c r="G63" s="155"/>
      <c r="H63" s="155"/>
      <c r="I63" s="156"/>
      <c r="J63" s="157">
        <f>J124</f>
        <v>0</v>
      </c>
      <c r="K63" s="153"/>
      <c r="L63" s="158"/>
    </row>
    <row r="64" spans="1:47" s="10" customFormat="1" ht="19.95" customHeight="1">
      <c r="B64" s="152"/>
      <c r="C64" s="153"/>
      <c r="D64" s="154" t="s">
        <v>94</v>
      </c>
      <c r="E64" s="155"/>
      <c r="F64" s="155"/>
      <c r="G64" s="155"/>
      <c r="H64" s="155"/>
      <c r="I64" s="156"/>
      <c r="J64" s="157">
        <f>J128</f>
        <v>0</v>
      </c>
      <c r="K64" s="153"/>
      <c r="L64" s="158"/>
    </row>
    <row r="65" spans="1:31" s="10" customFormat="1" ht="14.85" customHeight="1">
      <c r="B65" s="152"/>
      <c r="C65" s="153"/>
      <c r="D65" s="154" t="s">
        <v>95</v>
      </c>
      <c r="E65" s="155"/>
      <c r="F65" s="155"/>
      <c r="G65" s="155"/>
      <c r="H65" s="155"/>
      <c r="I65" s="156"/>
      <c r="J65" s="157">
        <f>J150</f>
        <v>0</v>
      </c>
      <c r="K65" s="153"/>
      <c r="L65" s="158"/>
    </row>
    <row r="66" spans="1:31" s="10" customFormat="1" ht="19.95" customHeight="1">
      <c r="B66" s="152"/>
      <c r="C66" s="153"/>
      <c r="D66" s="154" t="s">
        <v>96</v>
      </c>
      <c r="E66" s="155"/>
      <c r="F66" s="155"/>
      <c r="G66" s="155"/>
      <c r="H66" s="155"/>
      <c r="I66" s="156"/>
      <c r="J66" s="157">
        <f>J165</f>
        <v>0</v>
      </c>
      <c r="K66" s="153"/>
      <c r="L66" s="158"/>
    </row>
    <row r="67" spans="1:31" s="9" customFormat="1" ht="24.9" customHeight="1">
      <c r="B67" s="145"/>
      <c r="C67" s="146"/>
      <c r="D67" s="147" t="s">
        <v>290</v>
      </c>
      <c r="E67" s="148"/>
      <c r="F67" s="148"/>
      <c r="G67" s="148"/>
      <c r="H67" s="148"/>
      <c r="I67" s="149"/>
      <c r="J67" s="150">
        <f>J168</f>
        <v>0</v>
      </c>
      <c r="K67" s="146"/>
      <c r="L67" s="151"/>
    </row>
    <row r="68" spans="1:31" s="10" customFormat="1" ht="19.95" customHeight="1">
      <c r="B68" s="152"/>
      <c r="C68" s="153"/>
      <c r="D68" s="154" t="s">
        <v>291</v>
      </c>
      <c r="E68" s="155"/>
      <c r="F68" s="155"/>
      <c r="G68" s="155"/>
      <c r="H68" s="155"/>
      <c r="I68" s="156"/>
      <c r="J68" s="157">
        <f>J169</f>
        <v>0</v>
      </c>
      <c r="K68" s="153"/>
      <c r="L68" s="158"/>
    </row>
    <row r="69" spans="1:31" s="10" customFormat="1" ht="19.95" customHeight="1">
      <c r="B69" s="152"/>
      <c r="C69" s="153"/>
      <c r="D69" s="154" t="s">
        <v>292</v>
      </c>
      <c r="E69" s="155"/>
      <c r="F69" s="155"/>
      <c r="G69" s="155"/>
      <c r="H69" s="155"/>
      <c r="I69" s="156"/>
      <c r="J69" s="157">
        <f>J173</f>
        <v>0</v>
      </c>
      <c r="K69" s="153"/>
      <c r="L69" s="158"/>
    </row>
    <row r="70" spans="1:31" s="9" customFormat="1" ht="24.9" customHeight="1">
      <c r="B70" s="145"/>
      <c r="C70" s="146"/>
      <c r="D70" s="147" t="s">
        <v>97</v>
      </c>
      <c r="E70" s="148"/>
      <c r="F70" s="148"/>
      <c r="G70" s="148"/>
      <c r="H70" s="148"/>
      <c r="I70" s="149"/>
      <c r="J70" s="150">
        <f>J182</f>
        <v>0</v>
      </c>
      <c r="K70" s="146"/>
      <c r="L70" s="151"/>
    </row>
    <row r="71" spans="1:31" s="10" customFormat="1" ht="19.95" customHeight="1">
      <c r="B71" s="152"/>
      <c r="C71" s="153"/>
      <c r="D71" s="154" t="s">
        <v>98</v>
      </c>
      <c r="E71" s="155"/>
      <c r="F71" s="155"/>
      <c r="G71" s="155"/>
      <c r="H71" s="155"/>
      <c r="I71" s="156"/>
      <c r="J71" s="157">
        <f>J183</f>
        <v>0</v>
      </c>
      <c r="K71" s="153"/>
      <c r="L71" s="158"/>
    </row>
    <row r="72" spans="1:31" s="2" customFormat="1" ht="21.75" customHeight="1">
      <c r="A72" s="34"/>
      <c r="B72" s="35"/>
      <c r="C72" s="36"/>
      <c r="D72" s="36"/>
      <c r="E72" s="36"/>
      <c r="F72" s="36"/>
      <c r="G72" s="36"/>
      <c r="H72" s="36"/>
      <c r="I72" s="108"/>
      <c r="J72" s="36"/>
      <c r="K72" s="36"/>
      <c r="L72" s="109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" customHeight="1">
      <c r="A73" s="34"/>
      <c r="B73" s="47"/>
      <c r="C73" s="48"/>
      <c r="D73" s="48"/>
      <c r="E73" s="48"/>
      <c r="F73" s="48"/>
      <c r="G73" s="48"/>
      <c r="H73" s="48"/>
      <c r="I73" s="136"/>
      <c r="J73" s="48"/>
      <c r="K73" s="48"/>
      <c r="L73" s="109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7" spans="1:31" s="2" customFormat="1" ht="6.9" customHeight="1">
      <c r="A77" s="34"/>
      <c r="B77" s="49"/>
      <c r="C77" s="50"/>
      <c r="D77" s="50"/>
      <c r="E77" s="50"/>
      <c r="F77" s="50"/>
      <c r="G77" s="50"/>
      <c r="H77" s="50"/>
      <c r="I77" s="139"/>
      <c r="J77" s="50"/>
      <c r="K77" s="50"/>
      <c r="L77" s="10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4.9" customHeight="1">
      <c r="A78" s="34"/>
      <c r="B78" s="35"/>
      <c r="C78" s="23" t="s">
        <v>99</v>
      </c>
      <c r="D78" s="36"/>
      <c r="E78" s="36"/>
      <c r="F78" s="36"/>
      <c r="G78" s="36"/>
      <c r="H78" s="36"/>
      <c r="I78" s="108"/>
      <c r="J78" s="36"/>
      <c r="K78" s="36"/>
      <c r="L78" s="109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" customHeight="1">
      <c r="A79" s="34"/>
      <c r="B79" s="35"/>
      <c r="C79" s="36"/>
      <c r="D79" s="36"/>
      <c r="E79" s="36"/>
      <c r="F79" s="36"/>
      <c r="G79" s="36"/>
      <c r="H79" s="36"/>
      <c r="I79" s="108"/>
      <c r="J79" s="36"/>
      <c r="K79" s="36"/>
      <c r="L79" s="109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16</v>
      </c>
      <c r="D80" s="36"/>
      <c r="E80" s="36"/>
      <c r="F80" s="36"/>
      <c r="G80" s="36"/>
      <c r="H80" s="36"/>
      <c r="I80" s="108"/>
      <c r="J80" s="36"/>
      <c r="K80" s="36"/>
      <c r="L80" s="109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6.5" customHeight="1">
      <c r="A81" s="34"/>
      <c r="B81" s="35"/>
      <c r="C81" s="36"/>
      <c r="D81" s="36"/>
      <c r="E81" s="369" t="str">
        <f>E7</f>
        <v>Parkoviště U pošty a U KD Kantýna, Obec Poniklá</v>
      </c>
      <c r="F81" s="370"/>
      <c r="G81" s="370"/>
      <c r="H81" s="370"/>
      <c r="I81" s="108"/>
      <c r="J81" s="36"/>
      <c r="K81" s="36"/>
      <c r="L81" s="10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85</v>
      </c>
      <c r="D82" s="36"/>
      <c r="E82" s="36"/>
      <c r="F82" s="36"/>
      <c r="G82" s="36"/>
      <c r="H82" s="36"/>
      <c r="I82" s="108"/>
      <c r="J82" s="36"/>
      <c r="K82" s="36"/>
      <c r="L82" s="10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6.5" customHeight="1">
      <c r="A83" s="34"/>
      <c r="B83" s="35"/>
      <c r="C83" s="36"/>
      <c r="D83" s="36"/>
      <c r="E83" s="342" t="str">
        <f>E9</f>
        <v>20210115b - Parkoviště U KD  Kantýna</v>
      </c>
      <c r="F83" s="371"/>
      <c r="G83" s="371"/>
      <c r="H83" s="371"/>
      <c r="I83" s="108"/>
      <c r="J83" s="36"/>
      <c r="K83" s="36"/>
      <c r="L83" s="10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6.9" customHeight="1">
      <c r="A84" s="34"/>
      <c r="B84" s="35"/>
      <c r="C84" s="36"/>
      <c r="D84" s="36"/>
      <c r="E84" s="36"/>
      <c r="F84" s="36"/>
      <c r="G84" s="36"/>
      <c r="H84" s="36"/>
      <c r="I84" s="108"/>
      <c r="J84" s="36"/>
      <c r="K84" s="36"/>
      <c r="L84" s="10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2" customHeight="1">
      <c r="A85" s="34"/>
      <c r="B85" s="35"/>
      <c r="C85" s="29" t="s">
        <v>21</v>
      </c>
      <c r="D85" s="36"/>
      <c r="E85" s="36"/>
      <c r="F85" s="27" t="str">
        <f>F12</f>
        <v>Poniklá</v>
      </c>
      <c r="G85" s="36"/>
      <c r="H85" s="36"/>
      <c r="I85" s="111" t="s">
        <v>23</v>
      </c>
      <c r="J85" s="59" t="str">
        <f>IF(J12="","",J12)</f>
        <v>15. 1. 2021</v>
      </c>
      <c r="K85" s="36"/>
      <c r="L85" s="10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108"/>
      <c r="J86" s="36"/>
      <c r="K86" s="36"/>
      <c r="L86" s="10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5.15" customHeight="1">
      <c r="A87" s="34"/>
      <c r="B87" s="35"/>
      <c r="C87" s="29" t="s">
        <v>25</v>
      </c>
      <c r="D87" s="36"/>
      <c r="E87" s="36"/>
      <c r="F87" s="27" t="str">
        <f>E15</f>
        <v xml:space="preserve"> </v>
      </c>
      <c r="G87" s="36"/>
      <c r="H87" s="36"/>
      <c r="I87" s="111" t="s">
        <v>31</v>
      </c>
      <c r="J87" s="32" t="str">
        <f>E21</f>
        <v xml:space="preserve"> </v>
      </c>
      <c r="K87" s="36"/>
      <c r="L87" s="10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15" customHeight="1">
      <c r="A88" s="34"/>
      <c r="B88" s="35"/>
      <c r="C88" s="29" t="s">
        <v>29</v>
      </c>
      <c r="D88" s="36"/>
      <c r="E88" s="36"/>
      <c r="F88" s="27" t="str">
        <f>IF(E18="","",E18)</f>
        <v>Vyplň údaj</v>
      </c>
      <c r="G88" s="36"/>
      <c r="H88" s="36"/>
      <c r="I88" s="111" t="s">
        <v>33</v>
      </c>
      <c r="J88" s="32" t="str">
        <f>E24</f>
        <v xml:space="preserve"> </v>
      </c>
      <c r="K88" s="36"/>
      <c r="L88" s="10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0.35" customHeight="1">
      <c r="A89" s="34"/>
      <c r="B89" s="35"/>
      <c r="C89" s="36"/>
      <c r="D89" s="36"/>
      <c r="E89" s="36"/>
      <c r="F89" s="36"/>
      <c r="G89" s="36"/>
      <c r="H89" s="36"/>
      <c r="I89" s="108"/>
      <c r="J89" s="36"/>
      <c r="K89" s="36"/>
      <c r="L89" s="10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11" customFormat="1" ht="29.25" customHeight="1">
      <c r="A90" s="159"/>
      <c r="B90" s="160"/>
      <c r="C90" s="161" t="s">
        <v>100</v>
      </c>
      <c r="D90" s="162" t="s">
        <v>55</v>
      </c>
      <c r="E90" s="162" t="s">
        <v>51</v>
      </c>
      <c r="F90" s="162" t="s">
        <v>52</v>
      </c>
      <c r="G90" s="162" t="s">
        <v>101</v>
      </c>
      <c r="H90" s="162" t="s">
        <v>102</v>
      </c>
      <c r="I90" s="163" t="s">
        <v>103</v>
      </c>
      <c r="J90" s="164" t="s">
        <v>89</v>
      </c>
      <c r="K90" s="165" t="s">
        <v>104</v>
      </c>
      <c r="L90" s="166"/>
      <c r="M90" s="68" t="s">
        <v>19</v>
      </c>
      <c r="N90" s="69" t="s">
        <v>40</v>
      </c>
      <c r="O90" s="69" t="s">
        <v>105</v>
      </c>
      <c r="P90" s="69" t="s">
        <v>106</v>
      </c>
      <c r="Q90" s="69" t="s">
        <v>107</v>
      </c>
      <c r="R90" s="69" t="s">
        <v>108</v>
      </c>
      <c r="S90" s="69" t="s">
        <v>109</v>
      </c>
      <c r="T90" s="70" t="s">
        <v>110</v>
      </c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</row>
    <row r="91" spans="1:65" s="2" customFormat="1" ht="22.8" customHeight="1">
      <c r="A91" s="34"/>
      <c r="B91" s="35"/>
      <c r="C91" s="75" t="s">
        <v>111</v>
      </c>
      <c r="D91" s="36"/>
      <c r="E91" s="36"/>
      <c r="F91" s="36"/>
      <c r="G91" s="36"/>
      <c r="H91" s="36"/>
      <c r="I91" s="108"/>
      <c r="J91" s="167">
        <f>BK91</f>
        <v>0</v>
      </c>
      <c r="K91" s="36"/>
      <c r="L91" s="39"/>
      <c r="M91" s="71"/>
      <c r="N91" s="168"/>
      <c r="O91" s="72"/>
      <c r="P91" s="169">
        <f>P92+P168+P182</f>
        <v>0</v>
      </c>
      <c r="Q91" s="72"/>
      <c r="R91" s="169">
        <f>R92+R168+R182</f>
        <v>78.870132799999993</v>
      </c>
      <c r="S91" s="72"/>
      <c r="T91" s="170">
        <f>T92+T168+T182</f>
        <v>17.275000000000002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69</v>
      </c>
      <c r="AU91" s="17" t="s">
        <v>90</v>
      </c>
      <c r="BK91" s="171">
        <f>BK92+BK168+BK182</f>
        <v>0</v>
      </c>
    </row>
    <row r="92" spans="1:65" s="12" customFormat="1" ht="25.95" customHeight="1">
      <c r="B92" s="172"/>
      <c r="C92" s="173"/>
      <c r="D92" s="174" t="s">
        <v>69</v>
      </c>
      <c r="E92" s="175" t="s">
        <v>112</v>
      </c>
      <c r="F92" s="175" t="s">
        <v>113</v>
      </c>
      <c r="G92" s="173"/>
      <c r="H92" s="173"/>
      <c r="I92" s="176"/>
      <c r="J92" s="177">
        <f>BK92</f>
        <v>0</v>
      </c>
      <c r="K92" s="173"/>
      <c r="L92" s="178"/>
      <c r="M92" s="179"/>
      <c r="N92" s="180"/>
      <c r="O92" s="180"/>
      <c r="P92" s="181">
        <f>P93+P117+P124+P128+P165</f>
        <v>0</v>
      </c>
      <c r="Q92" s="180"/>
      <c r="R92" s="181">
        <f>R93+R117+R124+R128+R165</f>
        <v>73.295242799999997</v>
      </c>
      <c r="S92" s="180"/>
      <c r="T92" s="182">
        <f>T93+T117+T124+T128+T165</f>
        <v>16.155000000000001</v>
      </c>
      <c r="AR92" s="183" t="s">
        <v>78</v>
      </c>
      <c r="AT92" s="184" t="s">
        <v>69</v>
      </c>
      <c r="AU92" s="184" t="s">
        <v>70</v>
      </c>
      <c r="AY92" s="183" t="s">
        <v>114</v>
      </c>
      <c r="BK92" s="185">
        <f>BK93+BK117+BK124+BK128+BK165</f>
        <v>0</v>
      </c>
    </row>
    <row r="93" spans="1:65" s="12" customFormat="1" ht="22.8" customHeight="1">
      <c r="B93" s="172"/>
      <c r="C93" s="173"/>
      <c r="D93" s="174" t="s">
        <v>69</v>
      </c>
      <c r="E93" s="186" t="s">
        <v>78</v>
      </c>
      <c r="F93" s="186" t="s">
        <v>115</v>
      </c>
      <c r="G93" s="173"/>
      <c r="H93" s="173"/>
      <c r="I93" s="176"/>
      <c r="J93" s="187">
        <f>BK93</f>
        <v>0</v>
      </c>
      <c r="K93" s="173"/>
      <c r="L93" s="178"/>
      <c r="M93" s="179"/>
      <c r="N93" s="180"/>
      <c r="O93" s="180"/>
      <c r="P93" s="181">
        <f>SUM(P94:P116)</f>
        <v>0</v>
      </c>
      <c r="Q93" s="180"/>
      <c r="R93" s="181">
        <f>SUM(R94:R116)</f>
        <v>4.4000000000000004E-2</v>
      </c>
      <c r="S93" s="180"/>
      <c r="T93" s="182">
        <f>SUM(T94:T116)</f>
        <v>0</v>
      </c>
      <c r="AR93" s="183" t="s">
        <v>78</v>
      </c>
      <c r="AT93" s="184" t="s">
        <v>69</v>
      </c>
      <c r="AU93" s="184" t="s">
        <v>78</v>
      </c>
      <c r="AY93" s="183" t="s">
        <v>114</v>
      </c>
      <c r="BK93" s="185">
        <f>SUM(BK94:BK116)</f>
        <v>0</v>
      </c>
    </row>
    <row r="94" spans="1:65" s="2" customFormat="1" ht="16.5" customHeight="1">
      <c r="A94" s="34"/>
      <c r="B94" s="35"/>
      <c r="C94" s="188" t="s">
        <v>78</v>
      </c>
      <c r="D94" s="188" t="s">
        <v>116</v>
      </c>
      <c r="E94" s="189" t="s">
        <v>293</v>
      </c>
      <c r="F94" s="190" t="s">
        <v>294</v>
      </c>
      <c r="G94" s="191" t="s">
        <v>119</v>
      </c>
      <c r="H94" s="192">
        <v>4</v>
      </c>
      <c r="I94" s="193"/>
      <c r="J94" s="194">
        <f>ROUND(I94*H94,2)</f>
        <v>0</v>
      </c>
      <c r="K94" s="195"/>
      <c r="L94" s="39"/>
      <c r="M94" s="196" t="s">
        <v>19</v>
      </c>
      <c r="N94" s="197" t="s">
        <v>41</v>
      </c>
      <c r="O94" s="64"/>
      <c r="P94" s="198">
        <f>O94*H94</f>
        <v>0</v>
      </c>
      <c r="Q94" s="198">
        <v>0</v>
      </c>
      <c r="R94" s="198">
        <f>Q94*H94</f>
        <v>0</v>
      </c>
      <c r="S94" s="198">
        <v>0</v>
      </c>
      <c r="T94" s="199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200" t="s">
        <v>120</v>
      </c>
      <c r="AT94" s="200" t="s">
        <v>116</v>
      </c>
      <c r="AU94" s="200" t="s">
        <v>80</v>
      </c>
      <c r="AY94" s="17" t="s">
        <v>114</v>
      </c>
      <c r="BE94" s="201">
        <f>IF(N94="základní",J94,0)</f>
        <v>0</v>
      </c>
      <c r="BF94" s="201">
        <f>IF(N94="snížená",J94,0)</f>
        <v>0</v>
      </c>
      <c r="BG94" s="201">
        <f>IF(N94="zákl. přenesená",J94,0)</f>
        <v>0</v>
      </c>
      <c r="BH94" s="201">
        <f>IF(N94="sníž. přenesená",J94,0)</f>
        <v>0</v>
      </c>
      <c r="BI94" s="201">
        <f>IF(N94="nulová",J94,0)</f>
        <v>0</v>
      </c>
      <c r="BJ94" s="17" t="s">
        <v>78</v>
      </c>
      <c r="BK94" s="201">
        <f>ROUND(I94*H94,2)</f>
        <v>0</v>
      </c>
      <c r="BL94" s="17" t="s">
        <v>120</v>
      </c>
      <c r="BM94" s="200" t="s">
        <v>295</v>
      </c>
    </row>
    <row r="95" spans="1:65" s="2" customFormat="1" ht="24" customHeight="1">
      <c r="A95" s="34"/>
      <c r="B95" s="35"/>
      <c r="C95" s="188" t="s">
        <v>80</v>
      </c>
      <c r="D95" s="188" t="s">
        <v>116</v>
      </c>
      <c r="E95" s="189" t="s">
        <v>136</v>
      </c>
      <c r="F95" s="190" t="s">
        <v>137</v>
      </c>
      <c r="G95" s="191" t="s">
        <v>138</v>
      </c>
      <c r="H95" s="192">
        <v>57</v>
      </c>
      <c r="I95" s="193"/>
      <c r="J95" s="194">
        <f>ROUND(I95*H95,2)</f>
        <v>0</v>
      </c>
      <c r="K95" s="195"/>
      <c r="L95" s="39"/>
      <c r="M95" s="196" t="s">
        <v>19</v>
      </c>
      <c r="N95" s="197" t="s">
        <v>41</v>
      </c>
      <c r="O95" s="64"/>
      <c r="P95" s="198">
        <f>O95*H95</f>
        <v>0</v>
      </c>
      <c r="Q95" s="198">
        <v>0</v>
      </c>
      <c r="R95" s="198">
        <f>Q95*H95</f>
        <v>0</v>
      </c>
      <c r="S95" s="198">
        <v>0</v>
      </c>
      <c r="T95" s="199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200" t="s">
        <v>120</v>
      </c>
      <c r="AT95" s="200" t="s">
        <v>116</v>
      </c>
      <c r="AU95" s="200" t="s">
        <v>80</v>
      </c>
      <c r="AY95" s="17" t="s">
        <v>114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17" t="s">
        <v>78</v>
      </c>
      <c r="BK95" s="201">
        <f>ROUND(I95*H95,2)</f>
        <v>0</v>
      </c>
      <c r="BL95" s="17" t="s">
        <v>120</v>
      </c>
      <c r="BM95" s="200" t="s">
        <v>296</v>
      </c>
    </row>
    <row r="96" spans="1:65" s="13" customFormat="1" ht="10.199999999999999">
      <c r="B96" s="202"/>
      <c r="C96" s="203"/>
      <c r="D96" s="204" t="s">
        <v>130</v>
      </c>
      <c r="E96" s="205" t="s">
        <v>19</v>
      </c>
      <c r="F96" s="206" t="s">
        <v>297</v>
      </c>
      <c r="G96" s="203"/>
      <c r="H96" s="207">
        <v>57</v>
      </c>
      <c r="I96" s="208"/>
      <c r="J96" s="203"/>
      <c r="K96" s="203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130</v>
      </c>
      <c r="AU96" s="213" t="s">
        <v>80</v>
      </c>
      <c r="AV96" s="13" t="s">
        <v>80</v>
      </c>
      <c r="AW96" s="13" t="s">
        <v>32</v>
      </c>
      <c r="AX96" s="13" t="s">
        <v>78</v>
      </c>
      <c r="AY96" s="213" t="s">
        <v>114</v>
      </c>
    </row>
    <row r="97" spans="1:65" s="2" customFormat="1" ht="24" customHeight="1">
      <c r="A97" s="34"/>
      <c r="B97" s="35"/>
      <c r="C97" s="188" t="s">
        <v>126</v>
      </c>
      <c r="D97" s="188" t="s">
        <v>116</v>
      </c>
      <c r="E97" s="189" t="s">
        <v>298</v>
      </c>
      <c r="F97" s="190" t="s">
        <v>299</v>
      </c>
      <c r="G97" s="191" t="s">
        <v>138</v>
      </c>
      <c r="H97" s="192">
        <v>465</v>
      </c>
      <c r="I97" s="193"/>
      <c r="J97" s="194">
        <f>ROUND(I97*H97,2)</f>
        <v>0</v>
      </c>
      <c r="K97" s="195"/>
      <c r="L97" s="39"/>
      <c r="M97" s="196" t="s">
        <v>19</v>
      </c>
      <c r="N97" s="197" t="s">
        <v>41</v>
      </c>
      <c r="O97" s="64"/>
      <c r="P97" s="198">
        <f>O97*H97</f>
        <v>0</v>
      </c>
      <c r="Q97" s="198">
        <v>0</v>
      </c>
      <c r="R97" s="198">
        <f>Q97*H97</f>
        <v>0</v>
      </c>
      <c r="S97" s="198">
        <v>0</v>
      </c>
      <c r="T97" s="199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200" t="s">
        <v>120</v>
      </c>
      <c r="AT97" s="200" t="s">
        <v>116</v>
      </c>
      <c r="AU97" s="200" t="s">
        <v>80</v>
      </c>
      <c r="AY97" s="17" t="s">
        <v>114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17" t="s">
        <v>78</v>
      </c>
      <c r="BK97" s="201">
        <f>ROUND(I97*H97,2)</f>
        <v>0</v>
      </c>
      <c r="BL97" s="17" t="s">
        <v>120</v>
      </c>
      <c r="BM97" s="200" t="s">
        <v>300</v>
      </c>
    </row>
    <row r="98" spans="1:65" s="2" customFormat="1" ht="16.5" customHeight="1">
      <c r="A98" s="34"/>
      <c r="B98" s="35"/>
      <c r="C98" s="188" t="s">
        <v>120</v>
      </c>
      <c r="D98" s="188" t="s">
        <v>116</v>
      </c>
      <c r="E98" s="189" t="s">
        <v>301</v>
      </c>
      <c r="F98" s="190" t="s">
        <v>302</v>
      </c>
      <c r="G98" s="191" t="s">
        <v>119</v>
      </c>
      <c r="H98" s="192">
        <v>28</v>
      </c>
      <c r="I98" s="193"/>
      <c r="J98" s="194">
        <f>ROUND(I98*H98,2)</f>
        <v>0</v>
      </c>
      <c r="K98" s="195"/>
      <c r="L98" s="39"/>
      <c r="M98" s="196" t="s">
        <v>19</v>
      </c>
      <c r="N98" s="197" t="s">
        <v>41</v>
      </c>
      <c r="O98" s="64"/>
      <c r="P98" s="198">
        <f>O98*H98</f>
        <v>0</v>
      </c>
      <c r="Q98" s="198">
        <v>0</v>
      </c>
      <c r="R98" s="198">
        <f>Q98*H98</f>
        <v>0</v>
      </c>
      <c r="S98" s="198">
        <v>0</v>
      </c>
      <c r="T98" s="199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200" t="s">
        <v>120</v>
      </c>
      <c r="AT98" s="200" t="s">
        <v>116</v>
      </c>
      <c r="AU98" s="200" t="s">
        <v>80</v>
      </c>
      <c r="AY98" s="17" t="s">
        <v>114</v>
      </c>
      <c r="BE98" s="201">
        <f>IF(N98="základní",J98,0)</f>
        <v>0</v>
      </c>
      <c r="BF98" s="201">
        <f>IF(N98="snížená",J98,0)</f>
        <v>0</v>
      </c>
      <c r="BG98" s="201">
        <f>IF(N98="zákl. přenesená",J98,0)</f>
        <v>0</v>
      </c>
      <c r="BH98" s="201">
        <f>IF(N98="sníž. přenesená",J98,0)</f>
        <v>0</v>
      </c>
      <c r="BI98" s="201">
        <f>IF(N98="nulová",J98,0)</f>
        <v>0</v>
      </c>
      <c r="BJ98" s="17" t="s">
        <v>78</v>
      </c>
      <c r="BK98" s="201">
        <f>ROUND(I98*H98,2)</f>
        <v>0</v>
      </c>
      <c r="BL98" s="17" t="s">
        <v>120</v>
      </c>
      <c r="BM98" s="200" t="s">
        <v>303</v>
      </c>
    </row>
    <row r="99" spans="1:65" s="13" customFormat="1" ht="10.199999999999999">
      <c r="B99" s="202"/>
      <c r="C99" s="203"/>
      <c r="D99" s="204" t="s">
        <v>130</v>
      </c>
      <c r="E99" s="205" t="s">
        <v>19</v>
      </c>
      <c r="F99" s="206" t="s">
        <v>234</v>
      </c>
      <c r="G99" s="203"/>
      <c r="H99" s="207">
        <v>28</v>
      </c>
      <c r="I99" s="208"/>
      <c r="J99" s="203"/>
      <c r="K99" s="203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130</v>
      </c>
      <c r="AU99" s="213" t="s">
        <v>80</v>
      </c>
      <c r="AV99" s="13" t="s">
        <v>80</v>
      </c>
      <c r="AW99" s="13" t="s">
        <v>32</v>
      </c>
      <c r="AX99" s="13" t="s">
        <v>78</v>
      </c>
      <c r="AY99" s="213" t="s">
        <v>114</v>
      </c>
    </row>
    <row r="100" spans="1:65" s="2" customFormat="1" ht="24" customHeight="1">
      <c r="A100" s="34"/>
      <c r="B100" s="35"/>
      <c r="C100" s="188" t="s">
        <v>135</v>
      </c>
      <c r="D100" s="188" t="s">
        <v>116</v>
      </c>
      <c r="E100" s="189" t="s">
        <v>304</v>
      </c>
      <c r="F100" s="190" t="s">
        <v>305</v>
      </c>
      <c r="G100" s="191" t="s">
        <v>138</v>
      </c>
      <c r="H100" s="192">
        <v>25</v>
      </c>
      <c r="I100" s="193"/>
      <c r="J100" s="194">
        <f>ROUND(I100*H100,2)</f>
        <v>0</v>
      </c>
      <c r="K100" s="195"/>
      <c r="L100" s="39"/>
      <c r="M100" s="196" t="s">
        <v>19</v>
      </c>
      <c r="N100" s="197" t="s">
        <v>41</v>
      </c>
      <c r="O100" s="64"/>
      <c r="P100" s="198">
        <f>O100*H100</f>
        <v>0</v>
      </c>
      <c r="Q100" s="198">
        <v>0</v>
      </c>
      <c r="R100" s="198">
        <f>Q100*H100</f>
        <v>0</v>
      </c>
      <c r="S100" s="198">
        <v>0</v>
      </c>
      <c r="T100" s="199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200" t="s">
        <v>120</v>
      </c>
      <c r="AT100" s="200" t="s">
        <v>116</v>
      </c>
      <c r="AU100" s="200" t="s">
        <v>80</v>
      </c>
      <c r="AY100" s="17" t="s">
        <v>114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17" t="s">
        <v>78</v>
      </c>
      <c r="BK100" s="201">
        <f>ROUND(I100*H100,2)</f>
        <v>0</v>
      </c>
      <c r="BL100" s="17" t="s">
        <v>120</v>
      </c>
      <c r="BM100" s="200" t="s">
        <v>306</v>
      </c>
    </row>
    <row r="101" spans="1:65" s="13" customFormat="1" ht="10.199999999999999">
      <c r="B101" s="202"/>
      <c r="C101" s="203"/>
      <c r="D101" s="204" t="s">
        <v>130</v>
      </c>
      <c r="E101" s="205" t="s">
        <v>19</v>
      </c>
      <c r="F101" s="206" t="s">
        <v>307</v>
      </c>
      <c r="G101" s="203"/>
      <c r="H101" s="207">
        <v>10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130</v>
      </c>
      <c r="AU101" s="213" t="s">
        <v>80</v>
      </c>
      <c r="AV101" s="13" t="s">
        <v>80</v>
      </c>
      <c r="AW101" s="13" t="s">
        <v>32</v>
      </c>
      <c r="AX101" s="13" t="s">
        <v>70</v>
      </c>
      <c r="AY101" s="213" t="s">
        <v>114</v>
      </c>
    </row>
    <row r="102" spans="1:65" s="13" customFormat="1" ht="10.199999999999999">
      <c r="B102" s="202"/>
      <c r="C102" s="203"/>
      <c r="D102" s="204" t="s">
        <v>130</v>
      </c>
      <c r="E102" s="205" t="s">
        <v>19</v>
      </c>
      <c r="F102" s="206" t="s">
        <v>308</v>
      </c>
      <c r="G102" s="203"/>
      <c r="H102" s="207">
        <v>15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130</v>
      </c>
      <c r="AU102" s="213" t="s">
        <v>80</v>
      </c>
      <c r="AV102" s="13" t="s">
        <v>80</v>
      </c>
      <c r="AW102" s="13" t="s">
        <v>32</v>
      </c>
      <c r="AX102" s="13" t="s">
        <v>70</v>
      </c>
      <c r="AY102" s="213" t="s">
        <v>114</v>
      </c>
    </row>
    <row r="103" spans="1:65" s="14" customFormat="1" ht="10.199999999999999">
      <c r="B103" s="230"/>
      <c r="C103" s="231"/>
      <c r="D103" s="204" t="s">
        <v>130</v>
      </c>
      <c r="E103" s="232" t="s">
        <v>19</v>
      </c>
      <c r="F103" s="233" t="s">
        <v>309</v>
      </c>
      <c r="G103" s="231"/>
      <c r="H103" s="234">
        <v>25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AT103" s="240" t="s">
        <v>130</v>
      </c>
      <c r="AU103" s="240" t="s">
        <v>80</v>
      </c>
      <c r="AV103" s="14" t="s">
        <v>120</v>
      </c>
      <c r="AW103" s="14" t="s">
        <v>32</v>
      </c>
      <c r="AX103" s="14" t="s">
        <v>78</v>
      </c>
      <c r="AY103" s="240" t="s">
        <v>114</v>
      </c>
    </row>
    <row r="104" spans="1:65" s="2" customFormat="1" ht="16.5" customHeight="1">
      <c r="A104" s="34"/>
      <c r="B104" s="35"/>
      <c r="C104" s="188" t="s">
        <v>141</v>
      </c>
      <c r="D104" s="188" t="s">
        <v>116</v>
      </c>
      <c r="E104" s="189" t="s">
        <v>310</v>
      </c>
      <c r="F104" s="190" t="s">
        <v>311</v>
      </c>
      <c r="G104" s="191" t="s">
        <v>138</v>
      </c>
      <c r="H104" s="192">
        <v>15</v>
      </c>
      <c r="I104" s="193"/>
      <c r="J104" s="194">
        <f>ROUND(I104*H104,2)</f>
        <v>0</v>
      </c>
      <c r="K104" s="195"/>
      <c r="L104" s="39"/>
      <c r="M104" s="196" t="s">
        <v>19</v>
      </c>
      <c r="N104" s="197" t="s">
        <v>41</v>
      </c>
      <c r="O104" s="64"/>
      <c r="P104" s="198">
        <f>O104*H104</f>
        <v>0</v>
      </c>
      <c r="Q104" s="198">
        <v>0</v>
      </c>
      <c r="R104" s="198">
        <f>Q104*H104</f>
        <v>0</v>
      </c>
      <c r="S104" s="198">
        <v>0</v>
      </c>
      <c r="T104" s="199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200" t="s">
        <v>120</v>
      </c>
      <c r="AT104" s="200" t="s">
        <v>116</v>
      </c>
      <c r="AU104" s="200" t="s">
        <v>80</v>
      </c>
      <c r="AY104" s="17" t="s">
        <v>114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17" t="s">
        <v>78</v>
      </c>
      <c r="BK104" s="201">
        <f>ROUND(I104*H104,2)</f>
        <v>0</v>
      </c>
      <c r="BL104" s="17" t="s">
        <v>120</v>
      </c>
      <c r="BM104" s="200" t="s">
        <v>312</v>
      </c>
    </row>
    <row r="105" spans="1:65" s="2" customFormat="1" ht="24" customHeight="1">
      <c r="A105" s="34"/>
      <c r="B105" s="35"/>
      <c r="C105" s="188" t="s">
        <v>145</v>
      </c>
      <c r="D105" s="188" t="s">
        <v>116</v>
      </c>
      <c r="E105" s="189" t="s">
        <v>313</v>
      </c>
      <c r="F105" s="190" t="s">
        <v>314</v>
      </c>
      <c r="G105" s="191" t="s">
        <v>124</v>
      </c>
      <c r="H105" s="192">
        <v>230</v>
      </c>
      <c r="I105" s="193"/>
      <c r="J105" s="194">
        <f>ROUND(I105*H105,2)</f>
        <v>0</v>
      </c>
      <c r="K105" s="195"/>
      <c r="L105" s="39"/>
      <c r="M105" s="196" t="s">
        <v>19</v>
      </c>
      <c r="N105" s="197" t="s">
        <v>41</v>
      </c>
      <c r="O105" s="64"/>
      <c r="P105" s="198">
        <f>O105*H105</f>
        <v>0</v>
      </c>
      <c r="Q105" s="198">
        <v>0</v>
      </c>
      <c r="R105" s="198">
        <f>Q105*H105</f>
        <v>0</v>
      </c>
      <c r="S105" s="198">
        <v>0</v>
      </c>
      <c r="T105" s="199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200" t="s">
        <v>120</v>
      </c>
      <c r="AT105" s="200" t="s">
        <v>116</v>
      </c>
      <c r="AU105" s="200" t="s">
        <v>80</v>
      </c>
      <c r="AY105" s="17" t="s">
        <v>114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17" t="s">
        <v>78</v>
      </c>
      <c r="BK105" s="201">
        <f>ROUND(I105*H105,2)</f>
        <v>0</v>
      </c>
      <c r="BL105" s="17" t="s">
        <v>120</v>
      </c>
      <c r="BM105" s="200" t="s">
        <v>315</v>
      </c>
    </row>
    <row r="106" spans="1:65" s="2" customFormat="1" ht="16.5" customHeight="1">
      <c r="A106" s="34"/>
      <c r="B106" s="35"/>
      <c r="C106" s="188" t="s">
        <v>149</v>
      </c>
      <c r="D106" s="188" t="s">
        <v>116</v>
      </c>
      <c r="E106" s="189" t="s">
        <v>158</v>
      </c>
      <c r="F106" s="190" t="s">
        <v>159</v>
      </c>
      <c r="G106" s="191" t="s">
        <v>124</v>
      </c>
      <c r="H106" s="192">
        <v>170</v>
      </c>
      <c r="I106" s="193"/>
      <c r="J106" s="194">
        <f>ROUND(I106*H106,2)</f>
        <v>0</v>
      </c>
      <c r="K106" s="195"/>
      <c r="L106" s="39"/>
      <c r="M106" s="196" t="s">
        <v>19</v>
      </c>
      <c r="N106" s="197" t="s">
        <v>41</v>
      </c>
      <c r="O106" s="64"/>
      <c r="P106" s="198">
        <f>O106*H106</f>
        <v>0</v>
      </c>
      <c r="Q106" s="198">
        <v>0</v>
      </c>
      <c r="R106" s="198">
        <f>Q106*H106</f>
        <v>0</v>
      </c>
      <c r="S106" s="198">
        <v>0</v>
      </c>
      <c r="T106" s="199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200" t="s">
        <v>120</v>
      </c>
      <c r="AT106" s="200" t="s">
        <v>116</v>
      </c>
      <c r="AU106" s="200" t="s">
        <v>80</v>
      </c>
      <c r="AY106" s="17" t="s">
        <v>114</v>
      </c>
      <c r="BE106" s="201">
        <f>IF(N106="základní",J106,0)</f>
        <v>0</v>
      </c>
      <c r="BF106" s="201">
        <f>IF(N106="snížená",J106,0)</f>
        <v>0</v>
      </c>
      <c r="BG106" s="201">
        <f>IF(N106="zákl. přenesená",J106,0)</f>
        <v>0</v>
      </c>
      <c r="BH106" s="201">
        <f>IF(N106="sníž. přenesená",J106,0)</f>
        <v>0</v>
      </c>
      <c r="BI106" s="201">
        <f>IF(N106="nulová",J106,0)</f>
        <v>0</v>
      </c>
      <c r="BJ106" s="17" t="s">
        <v>78</v>
      </c>
      <c r="BK106" s="201">
        <f>ROUND(I106*H106,2)</f>
        <v>0</v>
      </c>
      <c r="BL106" s="17" t="s">
        <v>120</v>
      </c>
      <c r="BM106" s="200" t="s">
        <v>316</v>
      </c>
    </row>
    <row r="107" spans="1:65" s="13" customFormat="1" ht="10.199999999999999">
      <c r="B107" s="202"/>
      <c r="C107" s="203"/>
      <c r="D107" s="204" t="s">
        <v>130</v>
      </c>
      <c r="E107" s="205" t="s">
        <v>19</v>
      </c>
      <c r="F107" s="206" t="s">
        <v>317</v>
      </c>
      <c r="G107" s="203"/>
      <c r="H107" s="207">
        <v>170</v>
      </c>
      <c r="I107" s="208"/>
      <c r="J107" s="203"/>
      <c r="K107" s="203"/>
      <c r="L107" s="209"/>
      <c r="M107" s="210"/>
      <c r="N107" s="211"/>
      <c r="O107" s="211"/>
      <c r="P107" s="211"/>
      <c r="Q107" s="211"/>
      <c r="R107" s="211"/>
      <c r="S107" s="211"/>
      <c r="T107" s="212"/>
      <c r="AT107" s="213" t="s">
        <v>130</v>
      </c>
      <c r="AU107" s="213" t="s">
        <v>80</v>
      </c>
      <c r="AV107" s="13" t="s">
        <v>80</v>
      </c>
      <c r="AW107" s="13" t="s">
        <v>32</v>
      </c>
      <c r="AX107" s="13" t="s">
        <v>78</v>
      </c>
      <c r="AY107" s="213" t="s">
        <v>114</v>
      </c>
    </row>
    <row r="108" spans="1:65" s="2" customFormat="1" ht="16.5" customHeight="1">
      <c r="A108" s="34"/>
      <c r="B108" s="35"/>
      <c r="C108" s="188" t="s">
        <v>153</v>
      </c>
      <c r="D108" s="188" t="s">
        <v>116</v>
      </c>
      <c r="E108" s="189" t="s">
        <v>146</v>
      </c>
      <c r="F108" s="190" t="s">
        <v>318</v>
      </c>
      <c r="G108" s="191" t="s">
        <v>124</v>
      </c>
      <c r="H108" s="192">
        <v>380</v>
      </c>
      <c r="I108" s="193"/>
      <c r="J108" s="194">
        <f>ROUND(I108*H108,2)</f>
        <v>0</v>
      </c>
      <c r="K108" s="195"/>
      <c r="L108" s="39"/>
      <c r="M108" s="196" t="s">
        <v>19</v>
      </c>
      <c r="N108" s="197" t="s">
        <v>41</v>
      </c>
      <c r="O108" s="64"/>
      <c r="P108" s="198">
        <f>O108*H108</f>
        <v>0</v>
      </c>
      <c r="Q108" s="198">
        <v>0</v>
      </c>
      <c r="R108" s="198">
        <f>Q108*H108</f>
        <v>0</v>
      </c>
      <c r="S108" s="198">
        <v>0</v>
      </c>
      <c r="T108" s="199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200" t="s">
        <v>120</v>
      </c>
      <c r="AT108" s="200" t="s">
        <v>116</v>
      </c>
      <c r="AU108" s="200" t="s">
        <v>80</v>
      </c>
      <c r="AY108" s="17" t="s">
        <v>114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17" t="s">
        <v>78</v>
      </c>
      <c r="BK108" s="201">
        <f>ROUND(I108*H108,2)</f>
        <v>0</v>
      </c>
      <c r="BL108" s="17" t="s">
        <v>120</v>
      </c>
      <c r="BM108" s="200" t="s">
        <v>319</v>
      </c>
    </row>
    <row r="109" spans="1:65" s="13" customFormat="1" ht="10.199999999999999">
      <c r="B109" s="202"/>
      <c r="C109" s="203"/>
      <c r="D109" s="204" t="s">
        <v>130</v>
      </c>
      <c r="E109" s="205" t="s">
        <v>19</v>
      </c>
      <c r="F109" s="206" t="s">
        <v>320</v>
      </c>
      <c r="G109" s="203"/>
      <c r="H109" s="207">
        <v>380</v>
      </c>
      <c r="I109" s="208"/>
      <c r="J109" s="203"/>
      <c r="K109" s="203"/>
      <c r="L109" s="209"/>
      <c r="M109" s="210"/>
      <c r="N109" s="211"/>
      <c r="O109" s="211"/>
      <c r="P109" s="211"/>
      <c r="Q109" s="211"/>
      <c r="R109" s="211"/>
      <c r="S109" s="211"/>
      <c r="T109" s="212"/>
      <c r="AT109" s="213" t="s">
        <v>130</v>
      </c>
      <c r="AU109" s="213" t="s">
        <v>80</v>
      </c>
      <c r="AV109" s="13" t="s">
        <v>80</v>
      </c>
      <c r="AW109" s="13" t="s">
        <v>32</v>
      </c>
      <c r="AX109" s="13" t="s">
        <v>78</v>
      </c>
      <c r="AY109" s="213" t="s">
        <v>114</v>
      </c>
    </row>
    <row r="110" spans="1:65" s="2" customFormat="1" ht="24" customHeight="1">
      <c r="A110" s="34"/>
      <c r="B110" s="35"/>
      <c r="C110" s="188" t="s">
        <v>157</v>
      </c>
      <c r="D110" s="188" t="s">
        <v>116</v>
      </c>
      <c r="E110" s="189" t="s">
        <v>321</v>
      </c>
      <c r="F110" s="190" t="s">
        <v>322</v>
      </c>
      <c r="G110" s="191" t="s">
        <v>119</v>
      </c>
      <c r="H110" s="192">
        <v>10</v>
      </c>
      <c r="I110" s="193"/>
      <c r="J110" s="194">
        <f>ROUND(I110*H110,2)</f>
        <v>0</v>
      </c>
      <c r="K110" s="195"/>
      <c r="L110" s="39"/>
      <c r="M110" s="196" t="s">
        <v>19</v>
      </c>
      <c r="N110" s="197" t="s">
        <v>41</v>
      </c>
      <c r="O110" s="64"/>
      <c r="P110" s="198">
        <f>O110*H110</f>
        <v>0</v>
      </c>
      <c r="Q110" s="198">
        <v>0</v>
      </c>
      <c r="R110" s="198">
        <f>Q110*H110</f>
        <v>0</v>
      </c>
      <c r="S110" s="198">
        <v>0</v>
      </c>
      <c r="T110" s="199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200" t="s">
        <v>120</v>
      </c>
      <c r="AT110" s="200" t="s">
        <v>116</v>
      </c>
      <c r="AU110" s="200" t="s">
        <v>80</v>
      </c>
      <c r="AY110" s="17" t="s">
        <v>114</v>
      </c>
      <c r="BE110" s="201">
        <f>IF(N110="základní",J110,0)</f>
        <v>0</v>
      </c>
      <c r="BF110" s="201">
        <f>IF(N110="snížená",J110,0)</f>
        <v>0</v>
      </c>
      <c r="BG110" s="201">
        <f>IF(N110="zákl. přenesená",J110,0)</f>
        <v>0</v>
      </c>
      <c r="BH110" s="201">
        <f>IF(N110="sníž. přenesená",J110,0)</f>
        <v>0</v>
      </c>
      <c r="BI110" s="201">
        <f>IF(N110="nulová",J110,0)</f>
        <v>0</v>
      </c>
      <c r="BJ110" s="17" t="s">
        <v>78</v>
      </c>
      <c r="BK110" s="201">
        <f>ROUND(I110*H110,2)</f>
        <v>0</v>
      </c>
      <c r="BL110" s="17" t="s">
        <v>120</v>
      </c>
      <c r="BM110" s="200" t="s">
        <v>323</v>
      </c>
    </row>
    <row r="111" spans="1:65" s="2" customFormat="1" ht="16.5" customHeight="1">
      <c r="A111" s="34"/>
      <c r="B111" s="35"/>
      <c r="C111" s="214" t="s">
        <v>163</v>
      </c>
      <c r="D111" s="214" t="s">
        <v>221</v>
      </c>
      <c r="E111" s="215" t="s">
        <v>324</v>
      </c>
      <c r="F111" s="216" t="s">
        <v>325</v>
      </c>
      <c r="G111" s="217" t="s">
        <v>119</v>
      </c>
      <c r="H111" s="218">
        <v>9</v>
      </c>
      <c r="I111" s="219"/>
      <c r="J111" s="220">
        <f>ROUND(I111*H111,2)</f>
        <v>0</v>
      </c>
      <c r="K111" s="221"/>
      <c r="L111" s="222"/>
      <c r="M111" s="223" t="s">
        <v>19</v>
      </c>
      <c r="N111" s="224" t="s">
        <v>41</v>
      </c>
      <c r="O111" s="64"/>
      <c r="P111" s="198">
        <f>O111*H111</f>
        <v>0</v>
      </c>
      <c r="Q111" s="198">
        <v>0</v>
      </c>
      <c r="R111" s="198">
        <f>Q111*H111</f>
        <v>0</v>
      </c>
      <c r="S111" s="198">
        <v>0</v>
      </c>
      <c r="T111" s="199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200" t="s">
        <v>149</v>
      </c>
      <c r="AT111" s="200" t="s">
        <v>221</v>
      </c>
      <c r="AU111" s="200" t="s">
        <v>80</v>
      </c>
      <c r="AY111" s="17" t="s">
        <v>114</v>
      </c>
      <c r="BE111" s="201">
        <f>IF(N111="základní",J111,0)</f>
        <v>0</v>
      </c>
      <c r="BF111" s="201">
        <f>IF(N111="snížená",J111,0)</f>
        <v>0</v>
      </c>
      <c r="BG111" s="201">
        <f>IF(N111="zákl. přenesená",J111,0)</f>
        <v>0</v>
      </c>
      <c r="BH111" s="201">
        <f>IF(N111="sníž. přenesená",J111,0)</f>
        <v>0</v>
      </c>
      <c r="BI111" s="201">
        <f>IF(N111="nulová",J111,0)</f>
        <v>0</v>
      </c>
      <c r="BJ111" s="17" t="s">
        <v>78</v>
      </c>
      <c r="BK111" s="201">
        <f>ROUND(I111*H111,2)</f>
        <v>0</v>
      </c>
      <c r="BL111" s="17" t="s">
        <v>120</v>
      </c>
      <c r="BM111" s="200" t="s">
        <v>326</v>
      </c>
    </row>
    <row r="112" spans="1:65" s="2" customFormat="1" ht="16.5" customHeight="1">
      <c r="A112" s="34"/>
      <c r="B112" s="35"/>
      <c r="C112" s="214" t="s">
        <v>168</v>
      </c>
      <c r="D112" s="214" t="s">
        <v>221</v>
      </c>
      <c r="E112" s="215" t="s">
        <v>327</v>
      </c>
      <c r="F112" s="216" t="s">
        <v>328</v>
      </c>
      <c r="G112" s="217" t="s">
        <v>119</v>
      </c>
      <c r="H112" s="218">
        <v>1</v>
      </c>
      <c r="I112" s="219"/>
      <c r="J112" s="220">
        <f>ROUND(I112*H112,2)</f>
        <v>0</v>
      </c>
      <c r="K112" s="221"/>
      <c r="L112" s="222"/>
      <c r="M112" s="223" t="s">
        <v>19</v>
      </c>
      <c r="N112" s="224" t="s">
        <v>41</v>
      </c>
      <c r="O112" s="64"/>
      <c r="P112" s="198">
        <f>O112*H112</f>
        <v>0</v>
      </c>
      <c r="Q112" s="198">
        <v>0</v>
      </c>
      <c r="R112" s="198">
        <f>Q112*H112</f>
        <v>0</v>
      </c>
      <c r="S112" s="198">
        <v>0</v>
      </c>
      <c r="T112" s="199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200" t="s">
        <v>149</v>
      </c>
      <c r="AT112" s="200" t="s">
        <v>221</v>
      </c>
      <c r="AU112" s="200" t="s">
        <v>80</v>
      </c>
      <c r="AY112" s="17" t="s">
        <v>114</v>
      </c>
      <c r="BE112" s="201">
        <f>IF(N112="základní",J112,0)</f>
        <v>0</v>
      </c>
      <c r="BF112" s="201">
        <f>IF(N112="snížená",J112,0)</f>
        <v>0</v>
      </c>
      <c r="BG112" s="201">
        <f>IF(N112="zákl. přenesená",J112,0)</f>
        <v>0</v>
      </c>
      <c r="BH112" s="201">
        <f>IF(N112="sníž. přenesená",J112,0)</f>
        <v>0</v>
      </c>
      <c r="BI112" s="201">
        <f>IF(N112="nulová",J112,0)</f>
        <v>0</v>
      </c>
      <c r="BJ112" s="17" t="s">
        <v>78</v>
      </c>
      <c r="BK112" s="201">
        <f>ROUND(I112*H112,2)</f>
        <v>0</v>
      </c>
      <c r="BL112" s="17" t="s">
        <v>120</v>
      </c>
      <c r="BM112" s="200" t="s">
        <v>329</v>
      </c>
    </row>
    <row r="113" spans="1:65" s="2" customFormat="1" ht="16.5" customHeight="1">
      <c r="A113" s="34"/>
      <c r="B113" s="35"/>
      <c r="C113" s="188" t="s">
        <v>172</v>
      </c>
      <c r="D113" s="188" t="s">
        <v>116</v>
      </c>
      <c r="E113" s="189" t="s">
        <v>330</v>
      </c>
      <c r="F113" s="190" t="s">
        <v>331</v>
      </c>
      <c r="G113" s="191" t="s">
        <v>119</v>
      </c>
      <c r="H113" s="192">
        <v>50</v>
      </c>
      <c r="I113" s="193"/>
      <c r="J113" s="194">
        <f>ROUND(I113*H113,2)</f>
        <v>0</v>
      </c>
      <c r="K113" s="195"/>
      <c r="L113" s="39"/>
      <c r="M113" s="196" t="s">
        <v>19</v>
      </c>
      <c r="N113" s="197" t="s">
        <v>41</v>
      </c>
      <c r="O113" s="64"/>
      <c r="P113" s="198">
        <f>O113*H113</f>
        <v>0</v>
      </c>
      <c r="Q113" s="198">
        <v>4.4000000000000002E-4</v>
      </c>
      <c r="R113" s="198">
        <f>Q113*H113</f>
        <v>2.2000000000000002E-2</v>
      </c>
      <c r="S113" s="198">
        <v>0</v>
      </c>
      <c r="T113" s="199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200" t="s">
        <v>120</v>
      </c>
      <c r="AT113" s="200" t="s">
        <v>116</v>
      </c>
      <c r="AU113" s="200" t="s">
        <v>80</v>
      </c>
      <c r="AY113" s="17" t="s">
        <v>114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17" t="s">
        <v>78</v>
      </c>
      <c r="BK113" s="201">
        <f>ROUND(I113*H113,2)</f>
        <v>0</v>
      </c>
      <c r="BL113" s="17" t="s">
        <v>120</v>
      </c>
      <c r="BM113" s="200" t="s">
        <v>332</v>
      </c>
    </row>
    <row r="114" spans="1:65" s="13" customFormat="1" ht="10.199999999999999">
      <c r="B114" s="202"/>
      <c r="C114" s="203"/>
      <c r="D114" s="204" t="s">
        <v>130</v>
      </c>
      <c r="E114" s="205" t="s">
        <v>19</v>
      </c>
      <c r="F114" s="206" t="s">
        <v>333</v>
      </c>
      <c r="G114" s="203"/>
      <c r="H114" s="207">
        <v>50</v>
      </c>
      <c r="I114" s="208"/>
      <c r="J114" s="203"/>
      <c r="K114" s="203"/>
      <c r="L114" s="209"/>
      <c r="M114" s="210"/>
      <c r="N114" s="211"/>
      <c r="O114" s="211"/>
      <c r="P114" s="211"/>
      <c r="Q114" s="211"/>
      <c r="R114" s="211"/>
      <c r="S114" s="211"/>
      <c r="T114" s="212"/>
      <c r="AT114" s="213" t="s">
        <v>130</v>
      </c>
      <c r="AU114" s="213" t="s">
        <v>80</v>
      </c>
      <c r="AV114" s="13" t="s">
        <v>80</v>
      </c>
      <c r="AW114" s="13" t="s">
        <v>32</v>
      </c>
      <c r="AX114" s="13" t="s">
        <v>78</v>
      </c>
      <c r="AY114" s="213" t="s">
        <v>114</v>
      </c>
    </row>
    <row r="115" spans="1:65" s="2" customFormat="1" ht="16.5" customHeight="1">
      <c r="A115" s="34"/>
      <c r="B115" s="35"/>
      <c r="C115" s="188" t="s">
        <v>176</v>
      </c>
      <c r="D115" s="188" t="s">
        <v>116</v>
      </c>
      <c r="E115" s="189" t="s">
        <v>334</v>
      </c>
      <c r="F115" s="190" t="s">
        <v>335</v>
      </c>
      <c r="G115" s="191" t="s">
        <v>119</v>
      </c>
      <c r="H115" s="192">
        <v>50</v>
      </c>
      <c r="I115" s="193"/>
      <c r="J115" s="194">
        <f>ROUND(I115*H115,2)</f>
        <v>0</v>
      </c>
      <c r="K115" s="195"/>
      <c r="L115" s="39"/>
      <c r="M115" s="196" t="s">
        <v>19</v>
      </c>
      <c r="N115" s="197" t="s">
        <v>41</v>
      </c>
      <c r="O115" s="64"/>
      <c r="P115" s="198">
        <f>O115*H115</f>
        <v>0</v>
      </c>
      <c r="Q115" s="198">
        <v>4.4000000000000002E-4</v>
      </c>
      <c r="R115" s="198">
        <f>Q115*H115</f>
        <v>2.2000000000000002E-2</v>
      </c>
      <c r="S115" s="198">
        <v>0</v>
      </c>
      <c r="T115" s="199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200" t="s">
        <v>120</v>
      </c>
      <c r="AT115" s="200" t="s">
        <v>116</v>
      </c>
      <c r="AU115" s="200" t="s">
        <v>80</v>
      </c>
      <c r="AY115" s="17" t="s">
        <v>114</v>
      </c>
      <c r="BE115" s="201">
        <f>IF(N115="základní",J115,0)</f>
        <v>0</v>
      </c>
      <c r="BF115" s="201">
        <f>IF(N115="snížená",J115,0)</f>
        <v>0</v>
      </c>
      <c r="BG115" s="201">
        <f>IF(N115="zákl. přenesená",J115,0)</f>
        <v>0</v>
      </c>
      <c r="BH115" s="201">
        <f>IF(N115="sníž. přenesená",J115,0)</f>
        <v>0</v>
      </c>
      <c r="BI115" s="201">
        <f>IF(N115="nulová",J115,0)</f>
        <v>0</v>
      </c>
      <c r="BJ115" s="17" t="s">
        <v>78</v>
      </c>
      <c r="BK115" s="201">
        <f>ROUND(I115*H115,2)</f>
        <v>0</v>
      </c>
      <c r="BL115" s="17" t="s">
        <v>120</v>
      </c>
      <c r="BM115" s="200" t="s">
        <v>336</v>
      </c>
    </row>
    <row r="116" spans="1:65" s="13" customFormat="1" ht="10.199999999999999">
      <c r="B116" s="202"/>
      <c r="C116" s="203"/>
      <c r="D116" s="204" t="s">
        <v>130</v>
      </c>
      <c r="E116" s="205" t="s">
        <v>19</v>
      </c>
      <c r="F116" s="206" t="s">
        <v>333</v>
      </c>
      <c r="G116" s="203"/>
      <c r="H116" s="207">
        <v>50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130</v>
      </c>
      <c r="AU116" s="213" t="s">
        <v>80</v>
      </c>
      <c r="AV116" s="13" t="s">
        <v>80</v>
      </c>
      <c r="AW116" s="13" t="s">
        <v>32</v>
      </c>
      <c r="AX116" s="13" t="s">
        <v>78</v>
      </c>
      <c r="AY116" s="213" t="s">
        <v>114</v>
      </c>
    </row>
    <row r="117" spans="1:65" s="12" customFormat="1" ht="22.8" customHeight="1">
      <c r="B117" s="172"/>
      <c r="C117" s="173"/>
      <c r="D117" s="174" t="s">
        <v>69</v>
      </c>
      <c r="E117" s="186" t="s">
        <v>126</v>
      </c>
      <c r="F117" s="186" t="s">
        <v>162</v>
      </c>
      <c r="G117" s="173"/>
      <c r="H117" s="173"/>
      <c r="I117" s="176"/>
      <c r="J117" s="187">
        <f>BK117</f>
        <v>0</v>
      </c>
      <c r="K117" s="173"/>
      <c r="L117" s="178"/>
      <c r="M117" s="179"/>
      <c r="N117" s="180"/>
      <c r="O117" s="180"/>
      <c r="P117" s="181">
        <f>SUM(P118:P123)</f>
        <v>0</v>
      </c>
      <c r="Q117" s="180"/>
      <c r="R117" s="181">
        <f>SUM(R118:R123)</f>
        <v>1.76528</v>
      </c>
      <c r="S117" s="180"/>
      <c r="T117" s="182">
        <f>SUM(T118:T123)</f>
        <v>0</v>
      </c>
      <c r="AR117" s="183" t="s">
        <v>78</v>
      </c>
      <c r="AT117" s="184" t="s">
        <v>69</v>
      </c>
      <c r="AU117" s="184" t="s">
        <v>78</v>
      </c>
      <c r="AY117" s="183" t="s">
        <v>114</v>
      </c>
      <c r="BK117" s="185">
        <f>SUM(BK118:BK123)</f>
        <v>0</v>
      </c>
    </row>
    <row r="118" spans="1:65" s="2" customFormat="1" ht="16.5" customHeight="1">
      <c r="A118" s="34"/>
      <c r="B118" s="35"/>
      <c r="C118" s="188" t="s">
        <v>8</v>
      </c>
      <c r="D118" s="188" t="s">
        <v>116</v>
      </c>
      <c r="E118" s="189" t="s">
        <v>164</v>
      </c>
      <c r="F118" s="190" t="s">
        <v>337</v>
      </c>
      <c r="G118" s="191" t="s">
        <v>138</v>
      </c>
      <c r="H118" s="192">
        <v>89</v>
      </c>
      <c r="I118" s="193"/>
      <c r="J118" s="194">
        <f>ROUND(I118*H118,2)</f>
        <v>0</v>
      </c>
      <c r="K118" s="195"/>
      <c r="L118" s="39"/>
      <c r="M118" s="196" t="s">
        <v>19</v>
      </c>
      <c r="N118" s="197" t="s">
        <v>41</v>
      </c>
      <c r="O118" s="64"/>
      <c r="P118" s="198">
        <f>O118*H118</f>
        <v>0</v>
      </c>
      <c r="Q118" s="198">
        <v>1.4959999999999999E-2</v>
      </c>
      <c r="R118" s="198">
        <f>Q118*H118</f>
        <v>1.33144</v>
      </c>
      <c r="S118" s="198">
        <v>0</v>
      </c>
      <c r="T118" s="199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200" t="s">
        <v>120</v>
      </c>
      <c r="AT118" s="200" t="s">
        <v>116</v>
      </c>
      <c r="AU118" s="200" t="s">
        <v>80</v>
      </c>
      <c r="AY118" s="17" t="s">
        <v>114</v>
      </c>
      <c r="BE118" s="201">
        <f>IF(N118="základní",J118,0)</f>
        <v>0</v>
      </c>
      <c r="BF118" s="201">
        <f>IF(N118="snížená",J118,0)</f>
        <v>0</v>
      </c>
      <c r="BG118" s="201">
        <f>IF(N118="zákl. přenesená",J118,0)</f>
        <v>0</v>
      </c>
      <c r="BH118" s="201">
        <f>IF(N118="sníž. přenesená",J118,0)</f>
        <v>0</v>
      </c>
      <c r="BI118" s="201">
        <f>IF(N118="nulová",J118,0)</f>
        <v>0</v>
      </c>
      <c r="BJ118" s="17" t="s">
        <v>78</v>
      </c>
      <c r="BK118" s="201">
        <f>ROUND(I118*H118,2)</f>
        <v>0</v>
      </c>
      <c r="BL118" s="17" t="s">
        <v>120</v>
      </c>
      <c r="BM118" s="200" t="s">
        <v>338</v>
      </c>
    </row>
    <row r="119" spans="1:65" s="13" customFormat="1" ht="10.199999999999999">
      <c r="B119" s="202"/>
      <c r="C119" s="203"/>
      <c r="D119" s="204" t="s">
        <v>130</v>
      </c>
      <c r="E119" s="205" t="s">
        <v>19</v>
      </c>
      <c r="F119" s="206" t="s">
        <v>339</v>
      </c>
      <c r="G119" s="203"/>
      <c r="H119" s="207">
        <v>89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130</v>
      </c>
      <c r="AU119" s="213" t="s">
        <v>80</v>
      </c>
      <c r="AV119" s="13" t="s">
        <v>80</v>
      </c>
      <c r="AW119" s="13" t="s">
        <v>32</v>
      </c>
      <c r="AX119" s="13" t="s">
        <v>78</v>
      </c>
      <c r="AY119" s="213" t="s">
        <v>114</v>
      </c>
    </row>
    <row r="120" spans="1:65" s="2" customFormat="1" ht="16.5" customHeight="1">
      <c r="A120" s="34"/>
      <c r="B120" s="35"/>
      <c r="C120" s="188" t="s">
        <v>183</v>
      </c>
      <c r="D120" s="188" t="s">
        <v>116</v>
      </c>
      <c r="E120" s="189" t="s">
        <v>340</v>
      </c>
      <c r="F120" s="190" t="s">
        <v>341</v>
      </c>
      <c r="G120" s="191" t="s">
        <v>138</v>
      </c>
      <c r="H120" s="192">
        <v>2</v>
      </c>
      <c r="I120" s="193"/>
      <c r="J120" s="194">
        <f>ROUND(I120*H120,2)</f>
        <v>0</v>
      </c>
      <c r="K120" s="195"/>
      <c r="L120" s="39"/>
      <c r="M120" s="196" t="s">
        <v>19</v>
      </c>
      <c r="N120" s="197" t="s">
        <v>41</v>
      </c>
      <c r="O120" s="64"/>
      <c r="P120" s="198">
        <f>O120*H120</f>
        <v>0</v>
      </c>
      <c r="Q120" s="198">
        <v>1.4959999999999999E-2</v>
      </c>
      <c r="R120" s="198">
        <f>Q120*H120</f>
        <v>2.9919999999999999E-2</v>
      </c>
      <c r="S120" s="198">
        <v>0</v>
      </c>
      <c r="T120" s="199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200" t="s">
        <v>120</v>
      </c>
      <c r="AT120" s="200" t="s">
        <v>116</v>
      </c>
      <c r="AU120" s="200" t="s">
        <v>80</v>
      </c>
      <c r="AY120" s="17" t="s">
        <v>114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17" t="s">
        <v>78</v>
      </c>
      <c r="BK120" s="201">
        <f>ROUND(I120*H120,2)</f>
        <v>0</v>
      </c>
      <c r="BL120" s="17" t="s">
        <v>120</v>
      </c>
      <c r="BM120" s="200" t="s">
        <v>342</v>
      </c>
    </row>
    <row r="121" spans="1:65" s="13" customFormat="1" ht="10.199999999999999">
      <c r="B121" s="202"/>
      <c r="C121" s="203"/>
      <c r="D121" s="204" t="s">
        <v>130</v>
      </c>
      <c r="E121" s="205" t="s">
        <v>19</v>
      </c>
      <c r="F121" s="206" t="s">
        <v>80</v>
      </c>
      <c r="G121" s="203"/>
      <c r="H121" s="207">
        <v>2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130</v>
      </c>
      <c r="AU121" s="213" t="s">
        <v>80</v>
      </c>
      <c r="AV121" s="13" t="s">
        <v>80</v>
      </c>
      <c r="AW121" s="13" t="s">
        <v>32</v>
      </c>
      <c r="AX121" s="13" t="s">
        <v>78</v>
      </c>
      <c r="AY121" s="213" t="s">
        <v>114</v>
      </c>
    </row>
    <row r="122" spans="1:65" s="2" customFormat="1" ht="16.5" customHeight="1">
      <c r="A122" s="34"/>
      <c r="B122" s="35"/>
      <c r="C122" s="188" t="s">
        <v>187</v>
      </c>
      <c r="D122" s="188" t="s">
        <v>116</v>
      </c>
      <c r="E122" s="189" t="s">
        <v>343</v>
      </c>
      <c r="F122" s="190" t="s">
        <v>344</v>
      </c>
      <c r="G122" s="191" t="s">
        <v>138</v>
      </c>
      <c r="H122" s="192">
        <v>27</v>
      </c>
      <c r="I122" s="193"/>
      <c r="J122" s="194">
        <f>ROUND(I122*H122,2)</f>
        <v>0</v>
      </c>
      <c r="K122" s="195"/>
      <c r="L122" s="39"/>
      <c r="M122" s="196" t="s">
        <v>19</v>
      </c>
      <c r="N122" s="197" t="s">
        <v>41</v>
      </c>
      <c r="O122" s="64"/>
      <c r="P122" s="198">
        <f>O122*H122</f>
        <v>0</v>
      </c>
      <c r="Q122" s="198">
        <v>1.4959999999999999E-2</v>
      </c>
      <c r="R122" s="198">
        <f>Q122*H122</f>
        <v>0.40392</v>
      </c>
      <c r="S122" s="198">
        <v>0</v>
      </c>
      <c r="T122" s="199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00" t="s">
        <v>120</v>
      </c>
      <c r="AT122" s="200" t="s">
        <v>116</v>
      </c>
      <c r="AU122" s="200" t="s">
        <v>80</v>
      </c>
      <c r="AY122" s="17" t="s">
        <v>114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17" t="s">
        <v>78</v>
      </c>
      <c r="BK122" s="201">
        <f>ROUND(I122*H122,2)</f>
        <v>0</v>
      </c>
      <c r="BL122" s="17" t="s">
        <v>120</v>
      </c>
      <c r="BM122" s="200" t="s">
        <v>345</v>
      </c>
    </row>
    <row r="123" spans="1:65" s="13" customFormat="1" ht="10.199999999999999">
      <c r="B123" s="202"/>
      <c r="C123" s="203"/>
      <c r="D123" s="204" t="s">
        <v>130</v>
      </c>
      <c r="E123" s="205" t="s">
        <v>19</v>
      </c>
      <c r="F123" s="206" t="s">
        <v>230</v>
      </c>
      <c r="G123" s="203"/>
      <c r="H123" s="207">
        <v>27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130</v>
      </c>
      <c r="AU123" s="213" t="s">
        <v>80</v>
      </c>
      <c r="AV123" s="13" t="s">
        <v>80</v>
      </c>
      <c r="AW123" s="13" t="s">
        <v>32</v>
      </c>
      <c r="AX123" s="13" t="s">
        <v>78</v>
      </c>
      <c r="AY123" s="213" t="s">
        <v>114</v>
      </c>
    </row>
    <row r="124" spans="1:65" s="12" customFormat="1" ht="22.8" customHeight="1">
      <c r="B124" s="172"/>
      <c r="C124" s="173"/>
      <c r="D124" s="174" t="s">
        <v>69</v>
      </c>
      <c r="E124" s="186" t="s">
        <v>120</v>
      </c>
      <c r="F124" s="186" t="s">
        <v>346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SUM(P125:P127)</f>
        <v>0</v>
      </c>
      <c r="Q124" s="180"/>
      <c r="R124" s="181">
        <f>SUM(R125:R127)</f>
        <v>13.006612800000001</v>
      </c>
      <c r="S124" s="180"/>
      <c r="T124" s="182">
        <f>SUM(T125:T127)</f>
        <v>0</v>
      </c>
      <c r="AR124" s="183" t="s">
        <v>78</v>
      </c>
      <c r="AT124" s="184" t="s">
        <v>69</v>
      </c>
      <c r="AU124" s="184" t="s">
        <v>78</v>
      </c>
      <c r="AY124" s="183" t="s">
        <v>114</v>
      </c>
      <c r="BK124" s="185">
        <f>SUM(BK125:BK127)</f>
        <v>0</v>
      </c>
    </row>
    <row r="125" spans="1:65" s="2" customFormat="1" ht="16.5" customHeight="1">
      <c r="A125" s="34"/>
      <c r="B125" s="35"/>
      <c r="C125" s="188" t="s">
        <v>192</v>
      </c>
      <c r="D125" s="188" t="s">
        <v>116</v>
      </c>
      <c r="E125" s="189" t="s">
        <v>347</v>
      </c>
      <c r="F125" s="190" t="s">
        <v>348</v>
      </c>
      <c r="G125" s="191" t="s">
        <v>138</v>
      </c>
      <c r="H125" s="192">
        <v>4.4400000000000004</v>
      </c>
      <c r="I125" s="193"/>
      <c r="J125" s="194">
        <f>ROUND(I125*H125,2)</f>
        <v>0</v>
      </c>
      <c r="K125" s="195"/>
      <c r="L125" s="39"/>
      <c r="M125" s="196" t="s">
        <v>19</v>
      </c>
      <c r="N125" s="197" t="s">
        <v>41</v>
      </c>
      <c r="O125" s="64"/>
      <c r="P125" s="198">
        <f>O125*H125</f>
        <v>0</v>
      </c>
      <c r="Q125" s="198">
        <v>2.4533700000000001</v>
      </c>
      <c r="R125" s="198">
        <f>Q125*H125</f>
        <v>10.892962800000001</v>
      </c>
      <c r="S125" s="198">
        <v>0</v>
      </c>
      <c r="T125" s="199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0" t="s">
        <v>120</v>
      </c>
      <c r="AT125" s="200" t="s">
        <v>116</v>
      </c>
      <c r="AU125" s="200" t="s">
        <v>80</v>
      </c>
      <c r="AY125" s="17" t="s">
        <v>114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7" t="s">
        <v>78</v>
      </c>
      <c r="BK125" s="201">
        <f>ROUND(I125*H125,2)</f>
        <v>0</v>
      </c>
      <c r="BL125" s="17" t="s">
        <v>120</v>
      </c>
      <c r="BM125" s="200" t="s">
        <v>349</v>
      </c>
    </row>
    <row r="126" spans="1:65" s="2" customFormat="1" ht="24" customHeight="1">
      <c r="A126" s="34"/>
      <c r="B126" s="35"/>
      <c r="C126" s="188" t="s">
        <v>196</v>
      </c>
      <c r="D126" s="188" t="s">
        <v>116</v>
      </c>
      <c r="E126" s="189" t="s">
        <v>350</v>
      </c>
      <c r="F126" s="190" t="s">
        <v>351</v>
      </c>
      <c r="G126" s="191" t="s">
        <v>133</v>
      </c>
      <c r="H126" s="192">
        <v>61</v>
      </c>
      <c r="I126" s="193"/>
      <c r="J126" s="194">
        <f>ROUND(I126*H126,2)</f>
        <v>0</v>
      </c>
      <c r="K126" s="195"/>
      <c r="L126" s="39"/>
      <c r="M126" s="196" t="s">
        <v>19</v>
      </c>
      <c r="N126" s="197" t="s">
        <v>41</v>
      </c>
      <c r="O126" s="64"/>
      <c r="P126" s="198">
        <f>O126*H126</f>
        <v>0</v>
      </c>
      <c r="Q126" s="198">
        <v>3.465E-2</v>
      </c>
      <c r="R126" s="198">
        <f>Q126*H126</f>
        <v>2.1136499999999998</v>
      </c>
      <c r="S126" s="198">
        <v>0</v>
      </c>
      <c r="T126" s="199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0" t="s">
        <v>120</v>
      </c>
      <c r="AT126" s="200" t="s">
        <v>116</v>
      </c>
      <c r="AU126" s="200" t="s">
        <v>80</v>
      </c>
      <c r="AY126" s="17" t="s">
        <v>114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7" t="s">
        <v>78</v>
      </c>
      <c r="BK126" s="201">
        <f>ROUND(I126*H126,2)</f>
        <v>0</v>
      </c>
      <c r="BL126" s="17" t="s">
        <v>120</v>
      </c>
      <c r="BM126" s="200" t="s">
        <v>352</v>
      </c>
    </row>
    <row r="127" spans="1:65" s="13" customFormat="1" ht="10.199999999999999">
      <c r="B127" s="202"/>
      <c r="C127" s="203"/>
      <c r="D127" s="204" t="s">
        <v>130</v>
      </c>
      <c r="E127" s="205" t="s">
        <v>19</v>
      </c>
      <c r="F127" s="206" t="s">
        <v>353</v>
      </c>
      <c r="G127" s="203"/>
      <c r="H127" s="207">
        <v>61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130</v>
      </c>
      <c r="AU127" s="213" t="s">
        <v>80</v>
      </c>
      <c r="AV127" s="13" t="s">
        <v>80</v>
      </c>
      <c r="AW127" s="13" t="s">
        <v>32</v>
      </c>
      <c r="AX127" s="13" t="s">
        <v>78</v>
      </c>
      <c r="AY127" s="213" t="s">
        <v>114</v>
      </c>
    </row>
    <row r="128" spans="1:65" s="12" customFormat="1" ht="22.8" customHeight="1">
      <c r="B128" s="172"/>
      <c r="C128" s="173"/>
      <c r="D128" s="174" t="s">
        <v>69</v>
      </c>
      <c r="E128" s="186" t="s">
        <v>135</v>
      </c>
      <c r="F128" s="186" t="s">
        <v>191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P129+SUM(P130:P150)</f>
        <v>0</v>
      </c>
      <c r="Q128" s="180"/>
      <c r="R128" s="181">
        <f>R129+SUM(R130:R150)</f>
        <v>58.479349999999997</v>
      </c>
      <c r="S128" s="180"/>
      <c r="T128" s="182">
        <f>T129+SUM(T130:T150)</f>
        <v>16.155000000000001</v>
      </c>
      <c r="AR128" s="183" t="s">
        <v>78</v>
      </c>
      <c r="AT128" s="184" t="s">
        <v>69</v>
      </c>
      <c r="AU128" s="184" t="s">
        <v>78</v>
      </c>
      <c r="AY128" s="183" t="s">
        <v>114</v>
      </c>
      <c r="BK128" s="185">
        <f>BK129+SUM(BK130:BK150)</f>
        <v>0</v>
      </c>
    </row>
    <row r="129" spans="1:65" s="2" customFormat="1" ht="24" customHeight="1">
      <c r="A129" s="34"/>
      <c r="B129" s="35"/>
      <c r="C129" s="188" t="s">
        <v>200</v>
      </c>
      <c r="D129" s="188" t="s">
        <v>116</v>
      </c>
      <c r="E129" s="189" t="s">
        <v>193</v>
      </c>
      <c r="F129" s="190" t="s">
        <v>194</v>
      </c>
      <c r="G129" s="191" t="s">
        <v>124</v>
      </c>
      <c r="H129" s="192">
        <v>210</v>
      </c>
      <c r="I129" s="193"/>
      <c r="J129" s="194">
        <f>ROUND(I129*H129,2)</f>
        <v>0</v>
      </c>
      <c r="K129" s="195"/>
      <c r="L129" s="39"/>
      <c r="M129" s="196" t="s">
        <v>19</v>
      </c>
      <c r="N129" s="197" t="s">
        <v>41</v>
      </c>
      <c r="O129" s="64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0" t="s">
        <v>120</v>
      </c>
      <c r="AT129" s="200" t="s">
        <v>116</v>
      </c>
      <c r="AU129" s="200" t="s">
        <v>80</v>
      </c>
      <c r="AY129" s="17" t="s">
        <v>114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7" t="s">
        <v>78</v>
      </c>
      <c r="BK129" s="201">
        <f>ROUND(I129*H129,2)</f>
        <v>0</v>
      </c>
      <c r="BL129" s="17" t="s">
        <v>120</v>
      </c>
      <c r="BM129" s="200" t="s">
        <v>354</v>
      </c>
    </row>
    <row r="130" spans="1:65" s="2" customFormat="1" ht="24" customHeight="1">
      <c r="A130" s="34"/>
      <c r="B130" s="35"/>
      <c r="C130" s="188" t="s">
        <v>7</v>
      </c>
      <c r="D130" s="188" t="s">
        <v>116</v>
      </c>
      <c r="E130" s="189" t="s">
        <v>355</v>
      </c>
      <c r="F130" s="190" t="s">
        <v>356</v>
      </c>
      <c r="G130" s="191" t="s">
        <v>124</v>
      </c>
      <c r="H130" s="192">
        <v>440</v>
      </c>
      <c r="I130" s="193"/>
      <c r="J130" s="194">
        <f>ROUND(I130*H130,2)</f>
        <v>0</v>
      </c>
      <c r="K130" s="195"/>
      <c r="L130" s="39"/>
      <c r="M130" s="196" t="s">
        <v>19</v>
      </c>
      <c r="N130" s="197" t="s">
        <v>41</v>
      </c>
      <c r="O130" s="64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0" t="s">
        <v>120</v>
      </c>
      <c r="AT130" s="200" t="s">
        <v>116</v>
      </c>
      <c r="AU130" s="200" t="s">
        <v>80</v>
      </c>
      <c r="AY130" s="17" t="s">
        <v>114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7" t="s">
        <v>78</v>
      </c>
      <c r="BK130" s="201">
        <f>ROUND(I130*H130,2)</f>
        <v>0</v>
      </c>
      <c r="BL130" s="17" t="s">
        <v>120</v>
      </c>
      <c r="BM130" s="200" t="s">
        <v>357</v>
      </c>
    </row>
    <row r="131" spans="1:65" s="2" customFormat="1" ht="16.5" customHeight="1">
      <c r="A131" s="34"/>
      <c r="B131" s="35"/>
      <c r="C131" s="188" t="s">
        <v>207</v>
      </c>
      <c r="D131" s="188" t="s">
        <v>116</v>
      </c>
      <c r="E131" s="189" t="s">
        <v>197</v>
      </c>
      <c r="F131" s="190" t="s">
        <v>198</v>
      </c>
      <c r="G131" s="191" t="s">
        <v>124</v>
      </c>
      <c r="H131" s="192">
        <v>440</v>
      </c>
      <c r="I131" s="193"/>
      <c r="J131" s="194">
        <f>ROUND(I131*H131,2)</f>
        <v>0</v>
      </c>
      <c r="K131" s="195"/>
      <c r="L131" s="39"/>
      <c r="M131" s="196" t="s">
        <v>19</v>
      </c>
      <c r="N131" s="197" t="s">
        <v>41</v>
      </c>
      <c r="O131" s="64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0" t="s">
        <v>120</v>
      </c>
      <c r="AT131" s="200" t="s">
        <v>116</v>
      </c>
      <c r="AU131" s="200" t="s">
        <v>80</v>
      </c>
      <c r="AY131" s="17" t="s">
        <v>114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7" t="s">
        <v>78</v>
      </c>
      <c r="BK131" s="201">
        <f>ROUND(I131*H131,2)</f>
        <v>0</v>
      </c>
      <c r="BL131" s="17" t="s">
        <v>120</v>
      </c>
      <c r="BM131" s="200" t="s">
        <v>358</v>
      </c>
    </row>
    <row r="132" spans="1:65" s="13" customFormat="1" ht="10.199999999999999">
      <c r="B132" s="202"/>
      <c r="C132" s="203"/>
      <c r="D132" s="204" t="s">
        <v>130</v>
      </c>
      <c r="E132" s="205" t="s">
        <v>19</v>
      </c>
      <c r="F132" s="206" t="s">
        <v>359</v>
      </c>
      <c r="G132" s="203"/>
      <c r="H132" s="207">
        <v>440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130</v>
      </c>
      <c r="AU132" s="213" t="s">
        <v>80</v>
      </c>
      <c r="AV132" s="13" t="s">
        <v>80</v>
      </c>
      <c r="AW132" s="13" t="s">
        <v>32</v>
      </c>
      <c r="AX132" s="13" t="s">
        <v>78</v>
      </c>
      <c r="AY132" s="213" t="s">
        <v>114</v>
      </c>
    </row>
    <row r="133" spans="1:65" s="2" customFormat="1" ht="24" customHeight="1">
      <c r="A133" s="34"/>
      <c r="B133" s="35"/>
      <c r="C133" s="188" t="s">
        <v>212</v>
      </c>
      <c r="D133" s="188" t="s">
        <v>116</v>
      </c>
      <c r="E133" s="189" t="s">
        <v>360</v>
      </c>
      <c r="F133" s="190" t="s">
        <v>361</v>
      </c>
      <c r="G133" s="191" t="s">
        <v>124</v>
      </c>
      <c r="H133" s="192">
        <v>580</v>
      </c>
      <c r="I133" s="193"/>
      <c r="J133" s="194">
        <f>ROUND(I133*H133,2)</f>
        <v>0</v>
      </c>
      <c r="K133" s="195"/>
      <c r="L133" s="39"/>
      <c r="M133" s="196" t="s">
        <v>19</v>
      </c>
      <c r="N133" s="197" t="s">
        <v>41</v>
      </c>
      <c r="O133" s="64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0" t="s">
        <v>120</v>
      </c>
      <c r="AT133" s="200" t="s">
        <v>116</v>
      </c>
      <c r="AU133" s="200" t="s">
        <v>80</v>
      </c>
      <c r="AY133" s="17" t="s">
        <v>114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7" t="s">
        <v>78</v>
      </c>
      <c r="BK133" s="201">
        <f>ROUND(I133*H133,2)</f>
        <v>0</v>
      </c>
      <c r="BL133" s="17" t="s">
        <v>120</v>
      </c>
      <c r="BM133" s="200" t="s">
        <v>362</v>
      </c>
    </row>
    <row r="134" spans="1:65" s="13" customFormat="1" ht="10.199999999999999">
      <c r="B134" s="202"/>
      <c r="C134" s="203"/>
      <c r="D134" s="204" t="s">
        <v>130</v>
      </c>
      <c r="E134" s="205" t="s">
        <v>19</v>
      </c>
      <c r="F134" s="206" t="s">
        <v>363</v>
      </c>
      <c r="G134" s="203"/>
      <c r="H134" s="207">
        <v>580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130</v>
      </c>
      <c r="AU134" s="213" t="s">
        <v>80</v>
      </c>
      <c r="AV134" s="13" t="s">
        <v>80</v>
      </c>
      <c r="AW134" s="13" t="s">
        <v>32</v>
      </c>
      <c r="AX134" s="13" t="s">
        <v>78</v>
      </c>
      <c r="AY134" s="213" t="s">
        <v>114</v>
      </c>
    </row>
    <row r="135" spans="1:65" s="2" customFormat="1" ht="24" customHeight="1">
      <c r="A135" s="34"/>
      <c r="B135" s="35"/>
      <c r="C135" s="188" t="s">
        <v>216</v>
      </c>
      <c r="D135" s="188" t="s">
        <v>116</v>
      </c>
      <c r="E135" s="189" t="s">
        <v>364</v>
      </c>
      <c r="F135" s="190" t="s">
        <v>365</v>
      </c>
      <c r="G135" s="191" t="s">
        <v>124</v>
      </c>
      <c r="H135" s="192">
        <v>140</v>
      </c>
      <c r="I135" s="193"/>
      <c r="J135" s="194">
        <f>ROUND(I135*H135,2)</f>
        <v>0</v>
      </c>
      <c r="K135" s="195"/>
      <c r="L135" s="39"/>
      <c r="M135" s="196" t="s">
        <v>19</v>
      </c>
      <c r="N135" s="197" t="s">
        <v>41</v>
      </c>
      <c r="O135" s="64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0" t="s">
        <v>120</v>
      </c>
      <c r="AT135" s="200" t="s">
        <v>116</v>
      </c>
      <c r="AU135" s="200" t="s">
        <v>80</v>
      </c>
      <c r="AY135" s="17" t="s">
        <v>114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7" t="s">
        <v>78</v>
      </c>
      <c r="BK135" s="201">
        <f>ROUND(I135*H135,2)</f>
        <v>0</v>
      </c>
      <c r="BL135" s="17" t="s">
        <v>120</v>
      </c>
      <c r="BM135" s="200" t="s">
        <v>366</v>
      </c>
    </row>
    <row r="136" spans="1:65" s="2" customFormat="1" ht="16.5" customHeight="1">
      <c r="A136" s="34"/>
      <c r="B136" s="35"/>
      <c r="C136" s="188" t="s">
        <v>220</v>
      </c>
      <c r="D136" s="188" t="s">
        <v>116</v>
      </c>
      <c r="E136" s="189" t="s">
        <v>367</v>
      </c>
      <c r="F136" s="190" t="s">
        <v>368</v>
      </c>
      <c r="G136" s="191" t="s">
        <v>124</v>
      </c>
      <c r="H136" s="192">
        <v>140</v>
      </c>
      <c r="I136" s="193"/>
      <c r="J136" s="194">
        <f>ROUND(I136*H136,2)</f>
        <v>0</v>
      </c>
      <c r="K136" s="195"/>
      <c r="L136" s="39"/>
      <c r="M136" s="196" t="s">
        <v>19</v>
      </c>
      <c r="N136" s="197" t="s">
        <v>41</v>
      </c>
      <c r="O136" s="64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0" t="s">
        <v>120</v>
      </c>
      <c r="AT136" s="200" t="s">
        <v>116</v>
      </c>
      <c r="AU136" s="200" t="s">
        <v>80</v>
      </c>
      <c r="AY136" s="17" t="s">
        <v>114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7" t="s">
        <v>78</v>
      </c>
      <c r="BK136" s="201">
        <f>ROUND(I136*H136,2)</f>
        <v>0</v>
      </c>
      <c r="BL136" s="17" t="s">
        <v>120</v>
      </c>
      <c r="BM136" s="200" t="s">
        <v>369</v>
      </c>
    </row>
    <row r="137" spans="1:65" s="2" customFormat="1" ht="16.5" customHeight="1">
      <c r="A137" s="34"/>
      <c r="B137" s="35"/>
      <c r="C137" s="188" t="s">
        <v>226</v>
      </c>
      <c r="D137" s="188" t="s">
        <v>116</v>
      </c>
      <c r="E137" s="189" t="s">
        <v>370</v>
      </c>
      <c r="F137" s="190" t="s">
        <v>371</v>
      </c>
      <c r="G137" s="191" t="s">
        <v>124</v>
      </c>
      <c r="H137" s="192">
        <v>140</v>
      </c>
      <c r="I137" s="193"/>
      <c r="J137" s="194">
        <f>ROUND(I137*H137,2)</f>
        <v>0</v>
      </c>
      <c r="K137" s="195"/>
      <c r="L137" s="39"/>
      <c r="M137" s="196" t="s">
        <v>19</v>
      </c>
      <c r="N137" s="197" t="s">
        <v>41</v>
      </c>
      <c r="O137" s="64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0" t="s">
        <v>120</v>
      </c>
      <c r="AT137" s="200" t="s">
        <v>116</v>
      </c>
      <c r="AU137" s="200" t="s">
        <v>80</v>
      </c>
      <c r="AY137" s="17" t="s">
        <v>114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7" t="s">
        <v>78</v>
      </c>
      <c r="BK137" s="201">
        <f>ROUND(I137*H137,2)</f>
        <v>0</v>
      </c>
      <c r="BL137" s="17" t="s">
        <v>120</v>
      </c>
      <c r="BM137" s="200" t="s">
        <v>372</v>
      </c>
    </row>
    <row r="138" spans="1:65" s="2" customFormat="1" ht="24" customHeight="1">
      <c r="A138" s="34"/>
      <c r="B138" s="35"/>
      <c r="C138" s="188" t="s">
        <v>230</v>
      </c>
      <c r="D138" s="188" t="s">
        <v>116</v>
      </c>
      <c r="E138" s="189" t="s">
        <v>373</v>
      </c>
      <c r="F138" s="190" t="s">
        <v>374</v>
      </c>
      <c r="G138" s="191" t="s">
        <v>124</v>
      </c>
      <c r="H138" s="192">
        <v>140</v>
      </c>
      <c r="I138" s="193"/>
      <c r="J138" s="194">
        <f>ROUND(I138*H138,2)</f>
        <v>0</v>
      </c>
      <c r="K138" s="195"/>
      <c r="L138" s="39"/>
      <c r="M138" s="196" t="s">
        <v>19</v>
      </c>
      <c r="N138" s="197" t="s">
        <v>41</v>
      </c>
      <c r="O138" s="64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0" t="s">
        <v>120</v>
      </c>
      <c r="AT138" s="200" t="s">
        <v>116</v>
      </c>
      <c r="AU138" s="200" t="s">
        <v>80</v>
      </c>
      <c r="AY138" s="17" t="s">
        <v>114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7" t="s">
        <v>78</v>
      </c>
      <c r="BK138" s="201">
        <f>ROUND(I138*H138,2)</f>
        <v>0</v>
      </c>
      <c r="BL138" s="17" t="s">
        <v>120</v>
      </c>
      <c r="BM138" s="200" t="s">
        <v>375</v>
      </c>
    </row>
    <row r="139" spans="1:65" s="2" customFormat="1" ht="24" customHeight="1">
      <c r="A139" s="34"/>
      <c r="B139" s="35"/>
      <c r="C139" s="188" t="s">
        <v>234</v>
      </c>
      <c r="D139" s="188" t="s">
        <v>116</v>
      </c>
      <c r="E139" s="189" t="s">
        <v>217</v>
      </c>
      <c r="F139" s="190" t="s">
        <v>218</v>
      </c>
      <c r="G139" s="191" t="s">
        <v>124</v>
      </c>
      <c r="H139" s="192">
        <v>230</v>
      </c>
      <c r="I139" s="193"/>
      <c r="J139" s="194">
        <f>ROUND(I139*H139,2)</f>
        <v>0</v>
      </c>
      <c r="K139" s="195"/>
      <c r="L139" s="39"/>
      <c r="M139" s="196" t="s">
        <v>19</v>
      </c>
      <c r="N139" s="197" t="s">
        <v>41</v>
      </c>
      <c r="O139" s="64"/>
      <c r="P139" s="198">
        <f>O139*H139</f>
        <v>0</v>
      </c>
      <c r="Q139" s="198">
        <v>0.04</v>
      </c>
      <c r="R139" s="198">
        <f>Q139*H139</f>
        <v>9.2000000000000011</v>
      </c>
      <c r="S139" s="198">
        <v>0</v>
      </c>
      <c r="T139" s="199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0" t="s">
        <v>120</v>
      </c>
      <c r="AT139" s="200" t="s">
        <v>116</v>
      </c>
      <c r="AU139" s="200" t="s">
        <v>80</v>
      </c>
      <c r="AY139" s="17" t="s">
        <v>114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7" t="s">
        <v>78</v>
      </c>
      <c r="BK139" s="201">
        <f>ROUND(I139*H139,2)</f>
        <v>0</v>
      </c>
      <c r="BL139" s="17" t="s">
        <v>120</v>
      </c>
      <c r="BM139" s="200" t="s">
        <v>376</v>
      </c>
    </row>
    <row r="140" spans="1:65" s="13" customFormat="1" ht="10.199999999999999">
      <c r="B140" s="202"/>
      <c r="C140" s="203"/>
      <c r="D140" s="204" t="s">
        <v>130</v>
      </c>
      <c r="E140" s="205" t="s">
        <v>19</v>
      </c>
      <c r="F140" s="206" t="s">
        <v>377</v>
      </c>
      <c r="G140" s="203"/>
      <c r="H140" s="207">
        <v>230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130</v>
      </c>
      <c r="AU140" s="213" t="s">
        <v>80</v>
      </c>
      <c r="AV140" s="13" t="s">
        <v>80</v>
      </c>
      <c r="AW140" s="13" t="s">
        <v>32</v>
      </c>
      <c r="AX140" s="13" t="s">
        <v>78</v>
      </c>
      <c r="AY140" s="213" t="s">
        <v>114</v>
      </c>
    </row>
    <row r="141" spans="1:65" s="2" customFormat="1" ht="16.5" customHeight="1">
      <c r="A141" s="34"/>
      <c r="B141" s="35"/>
      <c r="C141" s="214" t="s">
        <v>239</v>
      </c>
      <c r="D141" s="214" t="s">
        <v>221</v>
      </c>
      <c r="E141" s="215" t="s">
        <v>222</v>
      </c>
      <c r="F141" s="216" t="s">
        <v>223</v>
      </c>
      <c r="G141" s="217" t="s">
        <v>124</v>
      </c>
      <c r="H141" s="218">
        <v>230</v>
      </c>
      <c r="I141" s="219"/>
      <c r="J141" s="220">
        <f>ROUND(I141*H141,2)</f>
        <v>0</v>
      </c>
      <c r="K141" s="221"/>
      <c r="L141" s="222"/>
      <c r="M141" s="223" t="s">
        <v>19</v>
      </c>
      <c r="N141" s="224" t="s">
        <v>41</v>
      </c>
      <c r="O141" s="64"/>
      <c r="P141" s="198">
        <f>O141*H141</f>
        <v>0</v>
      </c>
      <c r="Q141" s="198">
        <v>1.0800000000000001E-2</v>
      </c>
      <c r="R141" s="198">
        <f>Q141*H141</f>
        <v>2.484</v>
      </c>
      <c r="S141" s="198">
        <v>0</v>
      </c>
      <c r="T141" s="199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0" t="s">
        <v>149</v>
      </c>
      <c r="AT141" s="200" t="s">
        <v>221</v>
      </c>
      <c r="AU141" s="200" t="s">
        <v>80</v>
      </c>
      <c r="AY141" s="17" t="s">
        <v>114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7" t="s">
        <v>78</v>
      </c>
      <c r="BK141" s="201">
        <f>ROUND(I141*H141,2)</f>
        <v>0</v>
      </c>
      <c r="BL141" s="17" t="s">
        <v>120</v>
      </c>
      <c r="BM141" s="200" t="s">
        <v>378</v>
      </c>
    </row>
    <row r="142" spans="1:65" s="2" customFormat="1" ht="16.5" customHeight="1">
      <c r="A142" s="34"/>
      <c r="B142" s="35"/>
      <c r="C142" s="214" t="s">
        <v>243</v>
      </c>
      <c r="D142" s="214" t="s">
        <v>221</v>
      </c>
      <c r="E142" s="215" t="s">
        <v>227</v>
      </c>
      <c r="F142" s="216" t="s">
        <v>228</v>
      </c>
      <c r="G142" s="217" t="s">
        <v>138</v>
      </c>
      <c r="H142" s="218">
        <v>22</v>
      </c>
      <c r="I142" s="219"/>
      <c r="J142" s="220">
        <f>ROUND(I142*H142,2)</f>
        <v>0</v>
      </c>
      <c r="K142" s="221"/>
      <c r="L142" s="222"/>
      <c r="M142" s="223" t="s">
        <v>19</v>
      </c>
      <c r="N142" s="224" t="s">
        <v>41</v>
      </c>
      <c r="O142" s="64"/>
      <c r="P142" s="198">
        <f>O142*H142</f>
        <v>0</v>
      </c>
      <c r="Q142" s="198">
        <v>0.21</v>
      </c>
      <c r="R142" s="198">
        <f>Q142*H142</f>
        <v>4.62</v>
      </c>
      <c r="S142" s="198">
        <v>0</v>
      </c>
      <c r="T142" s="199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0" t="s">
        <v>149</v>
      </c>
      <c r="AT142" s="200" t="s">
        <v>221</v>
      </c>
      <c r="AU142" s="200" t="s">
        <v>80</v>
      </c>
      <c r="AY142" s="17" t="s">
        <v>114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7" t="s">
        <v>78</v>
      </c>
      <c r="BK142" s="201">
        <f>ROUND(I142*H142,2)</f>
        <v>0</v>
      </c>
      <c r="BL142" s="17" t="s">
        <v>120</v>
      </c>
      <c r="BM142" s="200" t="s">
        <v>379</v>
      </c>
    </row>
    <row r="143" spans="1:65" s="13" customFormat="1" ht="10.199999999999999">
      <c r="B143" s="202"/>
      <c r="C143" s="203"/>
      <c r="D143" s="204" t="s">
        <v>130</v>
      </c>
      <c r="E143" s="205" t="s">
        <v>19</v>
      </c>
      <c r="F143" s="206" t="s">
        <v>207</v>
      </c>
      <c r="G143" s="203"/>
      <c r="H143" s="207">
        <v>22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130</v>
      </c>
      <c r="AU143" s="213" t="s">
        <v>80</v>
      </c>
      <c r="AV143" s="13" t="s">
        <v>80</v>
      </c>
      <c r="AW143" s="13" t="s">
        <v>32</v>
      </c>
      <c r="AX143" s="13" t="s">
        <v>78</v>
      </c>
      <c r="AY143" s="213" t="s">
        <v>114</v>
      </c>
    </row>
    <row r="144" spans="1:65" s="2" customFormat="1" ht="16.5" customHeight="1">
      <c r="A144" s="34"/>
      <c r="B144" s="35"/>
      <c r="C144" s="188" t="s">
        <v>247</v>
      </c>
      <c r="D144" s="188" t="s">
        <v>116</v>
      </c>
      <c r="E144" s="189" t="s">
        <v>213</v>
      </c>
      <c r="F144" s="190" t="s">
        <v>214</v>
      </c>
      <c r="G144" s="191" t="s">
        <v>119</v>
      </c>
      <c r="H144" s="192">
        <v>700</v>
      </c>
      <c r="I144" s="193"/>
      <c r="J144" s="194">
        <f>ROUND(I144*H144,2)</f>
        <v>0</v>
      </c>
      <c r="K144" s="195"/>
      <c r="L144" s="39"/>
      <c r="M144" s="196" t="s">
        <v>19</v>
      </c>
      <c r="N144" s="197" t="s">
        <v>41</v>
      </c>
      <c r="O144" s="64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0" t="s">
        <v>120</v>
      </c>
      <c r="AT144" s="200" t="s">
        <v>116</v>
      </c>
      <c r="AU144" s="200" t="s">
        <v>80</v>
      </c>
      <c r="AY144" s="17" t="s">
        <v>114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7" t="s">
        <v>78</v>
      </c>
      <c r="BK144" s="201">
        <f>ROUND(I144*H144,2)</f>
        <v>0</v>
      </c>
      <c r="BL144" s="17" t="s">
        <v>120</v>
      </c>
      <c r="BM144" s="200" t="s">
        <v>380</v>
      </c>
    </row>
    <row r="145" spans="1:65" s="13" customFormat="1" ht="10.199999999999999">
      <c r="B145" s="202"/>
      <c r="C145" s="203"/>
      <c r="D145" s="204" t="s">
        <v>130</v>
      </c>
      <c r="E145" s="205" t="s">
        <v>19</v>
      </c>
      <c r="F145" s="206" t="s">
        <v>381</v>
      </c>
      <c r="G145" s="203"/>
      <c r="H145" s="207">
        <v>700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130</v>
      </c>
      <c r="AU145" s="213" t="s">
        <v>80</v>
      </c>
      <c r="AV145" s="13" t="s">
        <v>80</v>
      </c>
      <c r="AW145" s="13" t="s">
        <v>32</v>
      </c>
      <c r="AX145" s="13" t="s">
        <v>78</v>
      </c>
      <c r="AY145" s="213" t="s">
        <v>114</v>
      </c>
    </row>
    <row r="146" spans="1:65" s="2" customFormat="1" ht="16.5" customHeight="1">
      <c r="A146" s="34"/>
      <c r="B146" s="35"/>
      <c r="C146" s="188" t="s">
        <v>251</v>
      </c>
      <c r="D146" s="188" t="s">
        <v>116</v>
      </c>
      <c r="E146" s="189" t="s">
        <v>382</v>
      </c>
      <c r="F146" s="190" t="s">
        <v>383</v>
      </c>
      <c r="G146" s="191" t="s">
        <v>124</v>
      </c>
      <c r="H146" s="192">
        <v>210</v>
      </c>
      <c r="I146" s="193"/>
      <c r="J146" s="194">
        <f>ROUND(I146*H146,2)</f>
        <v>0</v>
      </c>
      <c r="K146" s="195"/>
      <c r="L146" s="39"/>
      <c r="M146" s="196" t="s">
        <v>19</v>
      </c>
      <c r="N146" s="197" t="s">
        <v>41</v>
      </c>
      <c r="O146" s="64"/>
      <c r="P146" s="198">
        <f>O146*H146</f>
        <v>0</v>
      </c>
      <c r="Q146" s="198">
        <v>9.0399999999999994E-2</v>
      </c>
      <c r="R146" s="198">
        <f>Q146*H146</f>
        <v>18.983999999999998</v>
      </c>
      <c r="S146" s="198">
        <v>0</v>
      </c>
      <c r="T146" s="199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0" t="s">
        <v>120</v>
      </c>
      <c r="AT146" s="200" t="s">
        <v>116</v>
      </c>
      <c r="AU146" s="200" t="s">
        <v>80</v>
      </c>
      <c r="AY146" s="17" t="s">
        <v>114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7" t="s">
        <v>78</v>
      </c>
      <c r="BK146" s="201">
        <f>ROUND(I146*H146,2)</f>
        <v>0</v>
      </c>
      <c r="BL146" s="17" t="s">
        <v>120</v>
      </c>
      <c r="BM146" s="200" t="s">
        <v>384</v>
      </c>
    </row>
    <row r="147" spans="1:65" s="13" customFormat="1" ht="10.199999999999999">
      <c r="B147" s="202"/>
      <c r="C147" s="203"/>
      <c r="D147" s="204" t="s">
        <v>130</v>
      </c>
      <c r="E147" s="205" t="s">
        <v>19</v>
      </c>
      <c r="F147" s="206" t="s">
        <v>385</v>
      </c>
      <c r="G147" s="203"/>
      <c r="H147" s="207">
        <v>210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130</v>
      </c>
      <c r="AU147" s="213" t="s">
        <v>80</v>
      </c>
      <c r="AV147" s="13" t="s">
        <v>80</v>
      </c>
      <c r="AW147" s="13" t="s">
        <v>32</v>
      </c>
      <c r="AX147" s="13" t="s">
        <v>78</v>
      </c>
      <c r="AY147" s="213" t="s">
        <v>114</v>
      </c>
    </row>
    <row r="148" spans="1:65" s="2" customFormat="1" ht="16.5" customHeight="1">
      <c r="A148" s="34"/>
      <c r="B148" s="35"/>
      <c r="C148" s="188" t="s">
        <v>255</v>
      </c>
      <c r="D148" s="188" t="s">
        <v>116</v>
      </c>
      <c r="E148" s="189" t="s">
        <v>386</v>
      </c>
      <c r="F148" s="190" t="s">
        <v>387</v>
      </c>
      <c r="G148" s="191" t="s">
        <v>133</v>
      </c>
      <c r="H148" s="192">
        <v>51</v>
      </c>
      <c r="I148" s="193"/>
      <c r="J148" s="194">
        <f>ROUND(I148*H148,2)</f>
        <v>0</v>
      </c>
      <c r="K148" s="195"/>
      <c r="L148" s="39"/>
      <c r="M148" s="196" t="s">
        <v>19</v>
      </c>
      <c r="N148" s="197" t="s">
        <v>41</v>
      </c>
      <c r="O148" s="64"/>
      <c r="P148" s="198">
        <f>O148*H148</f>
        <v>0</v>
      </c>
      <c r="Q148" s="198">
        <v>0.216</v>
      </c>
      <c r="R148" s="198">
        <f>Q148*H148</f>
        <v>11.016</v>
      </c>
      <c r="S148" s="198">
        <v>0</v>
      </c>
      <c r="T148" s="199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0" t="s">
        <v>120</v>
      </c>
      <c r="AT148" s="200" t="s">
        <v>116</v>
      </c>
      <c r="AU148" s="200" t="s">
        <v>80</v>
      </c>
      <c r="AY148" s="17" t="s">
        <v>114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7" t="s">
        <v>78</v>
      </c>
      <c r="BK148" s="201">
        <f>ROUND(I148*H148,2)</f>
        <v>0</v>
      </c>
      <c r="BL148" s="17" t="s">
        <v>120</v>
      </c>
      <c r="BM148" s="200" t="s">
        <v>388</v>
      </c>
    </row>
    <row r="149" spans="1:65" s="13" customFormat="1" ht="10.199999999999999">
      <c r="B149" s="202"/>
      <c r="C149" s="203"/>
      <c r="D149" s="204" t="s">
        <v>130</v>
      </c>
      <c r="E149" s="205" t="s">
        <v>19</v>
      </c>
      <c r="F149" s="206" t="s">
        <v>211</v>
      </c>
      <c r="G149" s="203"/>
      <c r="H149" s="207">
        <v>51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130</v>
      </c>
      <c r="AU149" s="213" t="s">
        <v>80</v>
      </c>
      <c r="AV149" s="13" t="s">
        <v>80</v>
      </c>
      <c r="AW149" s="13" t="s">
        <v>32</v>
      </c>
      <c r="AX149" s="13" t="s">
        <v>78</v>
      </c>
      <c r="AY149" s="213" t="s">
        <v>114</v>
      </c>
    </row>
    <row r="150" spans="1:65" s="12" customFormat="1" ht="20.85" customHeight="1">
      <c r="B150" s="172"/>
      <c r="C150" s="173"/>
      <c r="D150" s="174" t="s">
        <v>69</v>
      </c>
      <c r="E150" s="186" t="s">
        <v>153</v>
      </c>
      <c r="F150" s="186" t="s">
        <v>238</v>
      </c>
      <c r="G150" s="173"/>
      <c r="H150" s="173"/>
      <c r="I150" s="176"/>
      <c r="J150" s="187">
        <f>BK150</f>
        <v>0</v>
      </c>
      <c r="K150" s="173"/>
      <c r="L150" s="178"/>
      <c r="M150" s="179"/>
      <c r="N150" s="180"/>
      <c r="O150" s="180"/>
      <c r="P150" s="181">
        <f>SUM(P151:P164)</f>
        <v>0</v>
      </c>
      <c r="Q150" s="180"/>
      <c r="R150" s="181">
        <f>SUM(R151:R164)</f>
        <v>12.17535</v>
      </c>
      <c r="S150" s="180"/>
      <c r="T150" s="182">
        <f>SUM(T151:T164)</f>
        <v>16.155000000000001</v>
      </c>
      <c r="AR150" s="183" t="s">
        <v>78</v>
      </c>
      <c r="AT150" s="184" t="s">
        <v>69</v>
      </c>
      <c r="AU150" s="184" t="s">
        <v>80</v>
      </c>
      <c r="AY150" s="183" t="s">
        <v>114</v>
      </c>
      <c r="BK150" s="185">
        <f>SUM(BK151:BK164)</f>
        <v>0</v>
      </c>
    </row>
    <row r="151" spans="1:65" s="2" customFormat="1" ht="16.5" customHeight="1">
      <c r="A151" s="34"/>
      <c r="B151" s="35"/>
      <c r="C151" s="188" t="s">
        <v>259</v>
      </c>
      <c r="D151" s="188" t="s">
        <v>116</v>
      </c>
      <c r="E151" s="189" t="s">
        <v>240</v>
      </c>
      <c r="F151" s="190" t="s">
        <v>241</v>
      </c>
      <c r="G151" s="191" t="s">
        <v>119</v>
      </c>
      <c r="H151" s="192">
        <v>3</v>
      </c>
      <c r="I151" s="193"/>
      <c r="J151" s="194">
        <f>ROUND(I151*H151,2)</f>
        <v>0</v>
      </c>
      <c r="K151" s="195"/>
      <c r="L151" s="39"/>
      <c r="M151" s="196" t="s">
        <v>19</v>
      </c>
      <c r="N151" s="197" t="s">
        <v>41</v>
      </c>
      <c r="O151" s="64"/>
      <c r="P151" s="198">
        <f>O151*H151</f>
        <v>0</v>
      </c>
      <c r="Q151" s="198">
        <v>6.9999999999999999E-4</v>
      </c>
      <c r="R151" s="198">
        <f>Q151*H151</f>
        <v>2.0999999999999999E-3</v>
      </c>
      <c r="S151" s="198">
        <v>0</v>
      </c>
      <c r="T151" s="199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0" t="s">
        <v>120</v>
      </c>
      <c r="AT151" s="200" t="s">
        <v>116</v>
      </c>
      <c r="AU151" s="200" t="s">
        <v>126</v>
      </c>
      <c r="AY151" s="17" t="s">
        <v>114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7" t="s">
        <v>78</v>
      </c>
      <c r="BK151" s="201">
        <f>ROUND(I151*H151,2)</f>
        <v>0</v>
      </c>
      <c r="BL151" s="17" t="s">
        <v>120</v>
      </c>
      <c r="BM151" s="200" t="s">
        <v>389</v>
      </c>
    </row>
    <row r="152" spans="1:65" s="13" customFormat="1" ht="10.199999999999999">
      <c r="B152" s="202"/>
      <c r="C152" s="203"/>
      <c r="D152" s="204" t="s">
        <v>130</v>
      </c>
      <c r="E152" s="205" t="s">
        <v>19</v>
      </c>
      <c r="F152" s="206" t="s">
        <v>126</v>
      </c>
      <c r="G152" s="203"/>
      <c r="H152" s="207">
        <v>3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130</v>
      </c>
      <c r="AU152" s="213" t="s">
        <v>126</v>
      </c>
      <c r="AV152" s="13" t="s">
        <v>80</v>
      </c>
      <c r="AW152" s="13" t="s">
        <v>32</v>
      </c>
      <c r="AX152" s="13" t="s">
        <v>78</v>
      </c>
      <c r="AY152" s="213" t="s">
        <v>114</v>
      </c>
    </row>
    <row r="153" spans="1:65" s="2" customFormat="1" ht="24" customHeight="1">
      <c r="A153" s="34"/>
      <c r="B153" s="35"/>
      <c r="C153" s="188" t="s">
        <v>263</v>
      </c>
      <c r="D153" s="188" t="s">
        <v>116</v>
      </c>
      <c r="E153" s="189" t="s">
        <v>244</v>
      </c>
      <c r="F153" s="190" t="s">
        <v>245</v>
      </c>
      <c r="G153" s="191" t="s">
        <v>133</v>
      </c>
      <c r="H153" s="192">
        <v>53</v>
      </c>
      <c r="I153" s="193"/>
      <c r="J153" s="194">
        <f>ROUND(I153*H153,2)</f>
        <v>0</v>
      </c>
      <c r="K153" s="195"/>
      <c r="L153" s="39"/>
      <c r="M153" s="196" t="s">
        <v>19</v>
      </c>
      <c r="N153" s="197" t="s">
        <v>41</v>
      </c>
      <c r="O153" s="64"/>
      <c r="P153" s="198">
        <f>O153*H153</f>
        <v>0</v>
      </c>
      <c r="Q153" s="198">
        <v>0.15540000000000001</v>
      </c>
      <c r="R153" s="198">
        <f>Q153*H153</f>
        <v>8.2362000000000002</v>
      </c>
      <c r="S153" s="198">
        <v>0</v>
      </c>
      <c r="T153" s="199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0" t="s">
        <v>120</v>
      </c>
      <c r="AT153" s="200" t="s">
        <v>116</v>
      </c>
      <c r="AU153" s="200" t="s">
        <v>126</v>
      </c>
      <c r="AY153" s="17" t="s">
        <v>114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7" t="s">
        <v>78</v>
      </c>
      <c r="BK153" s="201">
        <f>ROUND(I153*H153,2)</f>
        <v>0</v>
      </c>
      <c r="BL153" s="17" t="s">
        <v>120</v>
      </c>
      <c r="BM153" s="200" t="s">
        <v>390</v>
      </c>
    </row>
    <row r="154" spans="1:65" s="13" customFormat="1" ht="10.199999999999999">
      <c r="B154" s="202"/>
      <c r="C154" s="203"/>
      <c r="D154" s="204" t="s">
        <v>130</v>
      </c>
      <c r="E154" s="205" t="s">
        <v>19</v>
      </c>
      <c r="F154" s="206" t="s">
        <v>391</v>
      </c>
      <c r="G154" s="203"/>
      <c r="H154" s="207">
        <v>53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130</v>
      </c>
      <c r="AU154" s="213" t="s">
        <v>126</v>
      </c>
      <c r="AV154" s="13" t="s">
        <v>80</v>
      </c>
      <c r="AW154" s="13" t="s">
        <v>32</v>
      </c>
      <c r="AX154" s="13" t="s">
        <v>78</v>
      </c>
      <c r="AY154" s="213" t="s">
        <v>114</v>
      </c>
    </row>
    <row r="155" spans="1:65" s="2" customFormat="1" ht="16.5" customHeight="1">
      <c r="A155" s="34"/>
      <c r="B155" s="35"/>
      <c r="C155" s="188" t="s">
        <v>267</v>
      </c>
      <c r="D155" s="188" t="s">
        <v>116</v>
      </c>
      <c r="E155" s="189" t="s">
        <v>248</v>
      </c>
      <c r="F155" s="190" t="s">
        <v>249</v>
      </c>
      <c r="G155" s="191" t="s">
        <v>133</v>
      </c>
      <c r="H155" s="192">
        <v>39</v>
      </c>
      <c r="I155" s="193"/>
      <c r="J155" s="194">
        <f>ROUND(I155*H155,2)</f>
        <v>0</v>
      </c>
      <c r="K155" s="195"/>
      <c r="L155" s="39"/>
      <c r="M155" s="196" t="s">
        <v>19</v>
      </c>
      <c r="N155" s="197" t="s">
        <v>41</v>
      </c>
      <c r="O155" s="64"/>
      <c r="P155" s="198">
        <f>O155*H155</f>
        <v>0</v>
      </c>
      <c r="Q155" s="198">
        <v>0.10095</v>
      </c>
      <c r="R155" s="198">
        <f>Q155*H155</f>
        <v>3.9370499999999997</v>
      </c>
      <c r="S155" s="198">
        <v>0</v>
      </c>
      <c r="T155" s="199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0" t="s">
        <v>120</v>
      </c>
      <c r="AT155" s="200" t="s">
        <v>116</v>
      </c>
      <c r="AU155" s="200" t="s">
        <v>126</v>
      </c>
      <c r="AY155" s="17" t="s">
        <v>114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7" t="s">
        <v>78</v>
      </c>
      <c r="BK155" s="201">
        <f>ROUND(I155*H155,2)</f>
        <v>0</v>
      </c>
      <c r="BL155" s="17" t="s">
        <v>120</v>
      </c>
      <c r="BM155" s="200" t="s">
        <v>392</v>
      </c>
    </row>
    <row r="156" spans="1:65" s="13" customFormat="1" ht="10.199999999999999">
      <c r="B156" s="202"/>
      <c r="C156" s="203"/>
      <c r="D156" s="204" t="s">
        <v>130</v>
      </c>
      <c r="E156" s="205" t="s">
        <v>19</v>
      </c>
      <c r="F156" s="206" t="s">
        <v>284</v>
      </c>
      <c r="G156" s="203"/>
      <c r="H156" s="207">
        <v>39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130</v>
      </c>
      <c r="AU156" s="213" t="s">
        <v>126</v>
      </c>
      <c r="AV156" s="13" t="s">
        <v>80</v>
      </c>
      <c r="AW156" s="13" t="s">
        <v>32</v>
      </c>
      <c r="AX156" s="13" t="s">
        <v>78</v>
      </c>
      <c r="AY156" s="213" t="s">
        <v>114</v>
      </c>
    </row>
    <row r="157" spans="1:65" s="2" customFormat="1" ht="24" customHeight="1">
      <c r="A157" s="34"/>
      <c r="B157" s="35"/>
      <c r="C157" s="188" t="s">
        <v>271</v>
      </c>
      <c r="D157" s="188" t="s">
        <v>116</v>
      </c>
      <c r="E157" s="189" t="s">
        <v>393</v>
      </c>
      <c r="F157" s="190" t="s">
        <v>394</v>
      </c>
      <c r="G157" s="191" t="s">
        <v>133</v>
      </c>
      <c r="H157" s="192">
        <v>9</v>
      </c>
      <c r="I157" s="193"/>
      <c r="J157" s="194">
        <f>ROUND(I157*H157,2)</f>
        <v>0</v>
      </c>
      <c r="K157" s="195"/>
      <c r="L157" s="39"/>
      <c r="M157" s="196" t="s">
        <v>19</v>
      </c>
      <c r="N157" s="197" t="s">
        <v>41</v>
      </c>
      <c r="O157" s="64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0" t="s">
        <v>120</v>
      </c>
      <c r="AT157" s="200" t="s">
        <v>116</v>
      </c>
      <c r="AU157" s="200" t="s">
        <v>126</v>
      </c>
      <c r="AY157" s="17" t="s">
        <v>114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7" t="s">
        <v>78</v>
      </c>
      <c r="BK157" s="201">
        <f>ROUND(I157*H157,2)</f>
        <v>0</v>
      </c>
      <c r="BL157" s="17" t="s">
        <v>120</v>
      </c>
      <c r="BM157" s="200" t="s">
        <v>395</v>
      </c>
    </row>
    <row r="158" spans="1:65" s="2" customFormat="1" ht="16.5" customHeight="1">
      <c r="A158" s="34"/>
      <c r="B158" s="35"/>
      <c r="C158" s="188" t="s">
        <v>277</v>
      </c>
      <c r="D158" s="188" t="s">
        <v>116</v>
      </c>
      <c r="E158" s="189" t="s">
        <v>396</v>
      </c>
      <c r="F158" s="190" t="s">
        <v>397</v>
      </c>
      <c r="G158" s="191" t="s">
        <v>133</v>
      </c>
      <c r="H158" s="192">
        <v>50</v>
      </c>
      <c r="I158" s="193"/>
      <c r="J158" s="194">
        <f>ROUND(I158*H158,2)</f>
        <v>0</v>
      </c>
      <c r="K158" s="195"/>
      <c r="L158" s="39"/>
      <c r="M158" s="196" t="s">
        <v>19</v>
      </c>
      <c r="N158" s="197" t="s">
        <v>41</v>
      </c>
      <c r="O158" s="64"/>
      <c r="P158" s="198">
        <f>O158*H158</f>
        <v>0</v>
      </c>
      <c r="Q158" s="198">
        <v>0</v>
      </c>
      <c r="R158" s="198">
        <f>Q158*H158</f>
        <v>0</v>
      </c>
      <c r="S158" s="198">
        <v>7.0000000000000007E-2</v>
      </c>
      <c r="T158" s="199">
        <f>S158*H158</f>
        <v>3.5000000000000004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0" t="s">
        <v>120</v>
      </c>
      <c r="AT158" s="200" t="s">
        <v>116</v>
      </c>
      <c r="AU158" s="200" t="s">
        <v>126</v>
      </c>
      <c r="AY158" s="17" t="s">
        <v>114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7" t="s">
        <v>78</v>
      </c>
      <c r="BK158" s="201">
        <f>ROUND(I158*H158,2)</f>
        <v>0</v>
      </c>
      <c r="BL158" s="17" t="s">
        <v>120</v>
      </c>
      <c r="BM158" s="200" t="s">
        <v>398</v>
      </c>
    </row>
    <row r="159" spans="1:65" s="2" customFormat="1" ht="16.5" customHeight="1">
      <c r="A159" s="34"/>
      <c r="B159" s="35"/>
      <c r="C159" s="188" t="s">
        <v>284</v>
      </c>
      <c r="D159" s="188" t="s">
        <v>116</v>
      </c>
      <c r="E159" s="189" t="s">
        <v>399</v>
      </c>
      <c r="F159" s="190" t="s">
        <v>400</v>
      </c>
      <c r="G159" s="191" t="s">
        <v>278</v>
      </c>
      <c r="H159" s="192">
        <v>1</v>
      </c>
      <c r="I159" s="193"/>
      <c r="J159" s="194">
        <f>ROUND(I159*H159,2)</f>
        <v>0</v>
      </c>
      <c r="K159" s="195"/>
      <c r="L159" s="39"/>
      <c r="M159" s="196" t="s">
        <v>19</v>
      </c>
      <c r="N159" s="197" t="s">
        <v>41</v>
      </c>
      <c r="O159" s="64"/>
      <c r="P159" s="198">
        <f>O159*H159</f>
        <v>0</v>
      </c>
      <c r="Q159" s="198">
        <v>0</v>
      </c>
      <c r="R159" s="198">
        <f>Q159*H159</f>
        <v>0</v>
      </c>
      <c r="S159" s="198">
        <v>0.36</v>
      </c>
      <c r="T159" s="199">
        <f>S159*H159</f>
        <v>0.36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0" t="s">
        <v>120</v>
      </c>
      <c r="AT159" s="200" t="s">
        <v>116</v>
      </c>
      <c r="AU159" s="200" t="s">
        <v>126</v>
      </c>
      <c r="AY159" s="17" t="s">
        <v>114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7" t="s">
        <v>78</v>
      </c>
      <c r="BK159" s="201">
        <f>ROUND(I159*H159,2)</f>
        <v>0</v>
      </c>
      <c r="BL159" s="17" t="s">
        <v>120</v>
      </c>
      <c r="BM159" s="200" t="s">
        <v>401</v>
      </c>
    </row>
    <row r="160" spans="1:65" s="2" customFormat="1" ht="16.5" customHeight="1">
      <c r="A160" s="34"/>
      <c r="B160" s="35"/>
      <c r="C160" s="188" t="s">
        <v>402</v>
      </c>
      <c r="D160" s="188" t="s">
        <v>116</v>
      </c>
      <c r="E160" s="189" t="s">
        <v>403</v>
      </c>
      <c r="F160" s="190" t="s">
        <v>404</v>
      </c>
      <c r="G160" s="191" t="s">
        <v>133</v>
      </c>
      <c r="H160" s="192">
        <v>26</v>
      </c>
      <c r="I160" s="193"/>
      <c r="J160" s="194">
        <f>ROUND(I160*H160,2)</f>
        <v>0</v>
      </c>
      <c r="K160" s="195"/>
      <c r="L160" s="39"/>
      <c r="M160" s="196" t="s">
        <v>19</v>
      </c>
      <c r="N160" s="197" t="s">
        <v>41</v>
      </c>
      <c r="O160" s="64"/>
      <c r="P160" s="198">
        <f>O160*H160</f>
        <v>0</v>
      </c>
      <c r="Q160" s="198">
        <v>0</v>
      </c>
      <c r="R160" s="198">
        <f>Q160*H160</f>
        <v>0</v>
      </c>
      <c r="S160" s="198">
        <v>0.26</v>
      </c>
      <c r="T160" s="199">
        <f>S160*H160</f>
        <v>6.76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0" t="s">
        <v>120</v>
      </c>
      <c r="AT160" s="200" t="s">
        <v>116</v>
      </c>
      <c r="AU160" s="200" t="s">
        <v>126</v>
      </c>
      <c r="AY160" s="17" t="s">
        <v>114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7" t="s">
        <v>78</v>
      </c>
      <c r="BK160" s="201">
        <f>ROUND(I160*H160,2)</f>
        <v>0</v>
      </c>
      <c r="BL160" s="17" t="s">
        <v>120</v>
      </c>
      <c r="BM160" s="200" t="s">
        <v>405</v>
      </c>
    </row>
    <row r="161" spans="1:65" s="13" customFormat="1" ht="10.199999999999999">
      <c r="B161" s="202"/>
      <c r="C161" s="203"/>
      <c r="D161" s="204" t="s">
        <v>130</v>
      </c>
      <c r="E161" s="205" t="s">
        <v>19</v>
      </c>
      <c r="F161" s="206" t="s">
        <v>226</v>
      </c>
      <c r="G161" s="203"/>
      <c r="H161" s="207">
        <v>26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130</v>
      </c>
      <c r="AU161" s="213" t="s">
        <v>126</v>
      </c>
      <c r="AV161" s="13" t="s">
        <v>80</v>
      </c>
      <c r="AW161" s="13" t="s">
        <v>32</v>
      </c>
      <c r="AX161" s="13" t="s">
        <v>78</v>
      </c>
      <c r="AY161" s="213" t="s">
        <v>114</v>
      </c>
    </row>
    <row r="162" spans="1:65" s="2" customFormat="1" ht="16.5" customHeight="1">
      <c r="A162" s="34"/>
      <c r="B162" s="35"/>
      <c r="C162" s="188" t="s">
        <v>406</v>
      </c>
      <c r="D162" s="188" t="s">
        <v>116</v>
      </c>
      <c r="E162" s="189" t="s">
        <v>407</v>
      </c>
      <c r="F162" s="190" t="s">
        <v>408</v>
      </c>
      <c r="G162" s="191" t="s">
        <v>133</v>
      </c>
      <c r="H162" s="192">
        <v>27</v>
      </c>
      <c r="I162" s="193"/>
      <c r="J162" s="194">
        <f>ROUND(I162*H162,2)</f>
        <v>0</v>
      </c>
      <c r="K162" s="195"/>
      <c r="L162" s="39"/>
      <c r="M162" s="196" t="s">
        <v>19</v>
      </c>
      <c r="N162" s="197" t="s">
        <v>41</v>
      </c>
      <c r="O162" s="64"/>
      <c r="P162" s="198">
        <f>O162*H162</f>
        <v>0</v>
      </c>
      <c r="Q162" s="198">
        <v>0</v>
      </c>
      <c r="R162" s="198">
        <f>Q162*H162</f>
        <v>0</v>
      </c>
      <c r="S162" s="198">
        <v>0.20499999999999999</v>
      </c>
      <c r="T162" s="199">
        <f>S162*H162</f>
        <v>5.5349999999999993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0" t="s">
        <v>120</v>
      </c>
      <c r="AT162" s="200" t="s">
        <v>116</v>
      </c>
      <c r="AU162" s="200" t="s">
        <v>126</v>
      </c>
      <c r="AY162" s="17" t="s">
        <v>114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7" t="s">
        <v>78</v>
      </c>
      <c r="BK162" s="201">
        <f>ROUND(I162*H162,2)</f>
        <v>0</v>
      </c>
      <c r="BL162" s="17" t="s">
        <v>120</v>
      </c>
      <c r="BM162" s="200" t="s">
        <v>409</v>
      </c>
    </row>
    <row r="163" spans="1:65" s="2" customFormat="1" ht="16.5" customHeight="1">
      <c r="A163" s="34"/>
      <c r="B163" s="35"/>
      <c r="C163" s="214" t="s">
        <v>410</v>
      </c>
      <c r="D163" s="214" t="s">
        <v>221</v>
      </c>
      <c r="E163" s="215" t="s">
        <v>411</v>
      </c>
      <c r="F163" s="216" t="s">
        <v>412</v>
      </c>
      <c r="G163" s="217" t="s">
        <v>119</v>
      </c>
      <c r="H163" s="218">
        <v>2</v>
      </c>
      <c r="I163" s="219"/>
      <c r="J163" s="220">
        <f>ROUND(I163*H163,2)</f>
        <v>0</v>
      </c>
      <c r="K163" s="221"/>
      <c r="L163" s="222"/>
      <c r="M163" s="223" t="s">
        <v>19</v>
      </c>
      <c r="N163" s="224" t="s">
        <v>41</v>
      </c>
      <c r="O163" s="64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0" t="s">
        <v>149</v>
      </c>
      <c r="AT163" s="200" t="s">
        <v>221</v>
      </c>
      <c r="AU163" s="200" t="s">
        <v>126</v>
      </c>
      <c r="AY163" s="17" t="s">
        <v>114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7" t="s">
        <v>78</v>
      </c>
      <c r="BK163" s="201">
        <f>ROUND(I163*H163,2)</f>
        <v>0</v>
      </c>
      <c r="BL163" s="17" t="s">
        <v>120</v>
      </c>
      <c r="BM163" s="200" t="s">
        <v>413</v>
      </c>
    </row>
    <row r="164" spans="1:65" s="2" customFormat="1" ht="16.5" customHeight="1">
      <c r="A164" s="34"/>
      <c r="B164" s="35"/>
      <c r="C164" s="188" t="s">
        <v>414</v>
      </c>
      <c r="D164" s="188" t="s">
        <v>116</v>
      </c>
      <c r="E164" s="189" t="s">
        <v>415</v>
      </c>
      <c r="F164" s="190" t="s">
        <v>416</v>
      </c>
      <c r="G164" s="191" t="s">
        <v>133</v>
      </c>
      <c r="H164" s="192">
        <v>25</v>
      </c>
      <c r="I164" s="193"/>
      <c r="J164" s="194">
        <f>ROUND(I164*H164,2)</f>
        <v>0</v>
      </c>
      <c r="K164" s="195"/>
      <c r="L164" s="39"/>
      <c r="M164" s="196" t="s">
        <v>19</v>
      </c>
      <c r="N164" s="197" t="s">
        <v>41</v>
      </c>
      <c r="O164" s="64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0" t="s">
        <v>120</v>
      </c>
      <c r="AT164" s="200" t="s">
        <v>116</v>
      </c>
      <c r="AU164" s="200" t="s">
        <v>126</v>
      </c>
      <c r="AY164" s="17" t="s">
        <v>114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7" t="s">
        <v>78</v>
      </c>
      <c r="BK164" s="201">
        <f>ROUND(I164*H164,2)</f>
        <v>0</v>
      </c>
      <c r="BL164" s="17" t="s">
        <v>120</v>
      </c>
      <c r="BM164" s="200" t="s">
        <v>417</v>
      </c>
    </row>
    <row r="165" spans="1:65" s="12" customFormat="1" ht="22.8" customHeight="1">
      <c r="B165" s="172"/>
      <c r="C165" s="173"/>
      <c r="D165" s="174" t="s">
        <v>69</v>
      </c>
      <c r="E165" s="186" t="s">
        <v>275</v>
      </c>
      <c r="F165" s="186" t="s">
        <v>276</v>
      </c>
      <c r="G165" s="173"/>
      <c r="H165" s="173"/>
      <c r="I165" s="176"/>
      <c r="J165" s="187">
        <f>BK165</f>
        <v>0</v>
      </c>
      <c r="K165" s="173"/>
      <c r="L165" s="178"/>
      <c r="M165" s="179"/>
      <c r="N165" s="180"/>
      <c r="O165" s="180"/>
      <c r="P165" s="181">
        <f>SUM(P166:P167)</f>
        <v>0</v>
      </c>
      <c r="Q165" s="180"/>
      <c r="R165" s="181">
        <f>SUM(R166:R167)</f>
        <v>0</v>
      </c>
      <c r="S165" s="180"/>
      <c r="T165" s="182">
        <f>SUM(T166:T167)</f>
        <v>0</v>
      </c>
      <c r="AR165" s="183" t="s">
        <v>78</v>
      </c>
      <c r="AT165" s="184" t="s">
        <v>69</v>
      </c>
      <c r="AU165" s="184" t="s">
        <v>78</v>
      </c>
      <c r="AY165" s="183" t="s">
        <v>114</v>
      </c>
      <c r="BK165" s="185">
        <f>SUM(BK166:BK167)</f>
        <v>0</v>
      </c>
    </row>
    <row r="166" spans="1:65" s="2" customFormat="1" ht="16.5" customHeight="1">
      <c r="A166" s="34"/>
      <c r="B166" s="35"/>
      <c r="C166" s="188" t="s">
        <v>418</v>
      </c>
      <c r="D166" s="188" t="s">
        <v>116</v>
      </c>
      <c r="E166" s="189" t="s">
        <v>275</v>
      </c>
      <c r="F166" s="190" t="s">
        <v>276</v>
      </c>
      <c r="G166" s="191" t="s">
        <v>278</v>
      </c>
      <c r="H166" s="192">
        <v>1</v>
      </c>
      <c r="I166" s="193"/>
      <c r="J166" s="194">
        <f>ROUND(I166*H166,2)</f>
        <v>0</v>
      </c>
      <c r="K166" s="195"/>
      <c r="L166" s="39"/>
      <c r="M166" s="196" t="s">
        <v>19</v>
      </c>
      <c r="N166" s="197" t="s">
        <v>41</v>
      </c>
      <c r="O166" s="64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0" t="s">
        <v>120</v>
      </c>
      <c r="AT166" s="200" t="s">
        <v>116</v>
      </c>
      <c r="AU166" s="200" t="s">
        <v>80</v>
      </c>
      <c r="AY166" s="17" t="s">
        <v>114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7" t="s">
        <v>78</v>
      </c>
      <c r="BK166" s="201">
        <f>ROUND(I166*H166,2)</f>
        <v>0</v>
      </c>
      <c r="BL166" s="17" t="s">
        <v>120</v>
      </c>
      <c r="BM166" s="200" t="s">
        <v>419</v>
      </c>
    </row>
    <row r="167" spans="1:65" s="13" customFormat="1" ht="10.199999999999999">
      <c r="B167" s="202"/>
      <c r="C167" s="203"/>
      <c r="D167" s="204" t="s">
        <v>130</v>
      </c>
      <c r="E167" s="205" t="s">
        <v>19</v>
      </c>
      <c r="F167" s="206" t="s">
        <v>78</v>
      </c>
      <c r="G167" s="203"/>
      <c r="H167" s="207">
        <v>1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130</v>
      </c>
      <c r="AU167" s="213" t="s">
        <v>80</v>
      </c>
      <c r="AV167" s="13" t="s">
        <v>80</v>
      </c>
      <c r="AW167" s="13" t="s">
        <v>32</v>
      </c>
      <c r="AX167" s="13" t="s">
        <v>78</v>
      </c>
      <c r="AY167" s="213" t="s">
        <v>114</v>
      </c>
    </row>
    <row r="168" spans="1:65" s="12" customFormat="1" ht="25.95" customHeight="1">
      <c r="B168" s="172"/>
      <c r="C168" s="173"/>
      <c r="D168" s="174" t="s">
        <v>69</v>
      </c>
      <c r="E168" s="175" t="s">
        <v>420</v>
      </c>
      <c r="F168" s="175" t="s">
        <v>421</v>
      </c>
      <c r="G168" s="173"/>
      <c r="H168" s="173"/>
      <c r="I168" s="176"/>
      <c r="J168" s="177">
        <f>BK168</f>
        <v>0</v>
      </c>
      <c r="K168" s="173"/>
      <c r="L168" s="178"/>
      <c r="M168" s="179"/>
      <c r="N168" s="180"/>
      <c r="O168" s="180"/>
      <c r="P168" s="181">
        <f>P169+P173</f>
        <v>0</v>
      </c>
      <c r="Q168" s="180"/>
      <c r="R168" s="181">
        <f>R169+R173</f>
        <v>5.5748899999999999</v>
      </c>
      <c r="S168" s="180"/>
      <c r="T168" s="182">
        <f>T169+T173</f>
        <v>1.1200000000000001</v>
      </c>
      <c r="AR168" s="183" t="s">
        <v>80</v>
      </c>
      <c r="AT168" s="184" t="s">
        <v>69</v>
      </c>
      <c r="AU168" s="184" t="s">
        <v>70</v>
      </c>
      <c r="AY168" s="183" t="s">
        <v>114</v>
      </c>
      <c r="BK168" s="185">
        <f>BK169+BK173</f>
        <v>0</v>
      </c>
    </row>
    <row r="169" spans="1:65" s="12" customFormat="1" ht="22.8" customHeight="1">
      <c r="B169" s="172"/>
      <c r="C169" s="173"/>
      <c r="D169" s="174" t="s">
        <v>69</v>
      </c>
      <c r="E169" s="186" t="s">
        <v>422</v>
      </c>
      <c r="F169" s="186" t="s">
        <v>423</v>
      </c>
      <c r="G169" s="173"/>
      <c r="H169" s="173"/>
      <c r="I169" s="176"/>
      <c r="J169" s="187">
        <f>BK169</f>
        <v>0</v>
      </c>
      <c r="K169" s="173"/>
      <c r="L169" s="178"/>
      <c r="M169" s="179"/>
      <c r="N169" s="180"/>
      <c r="O169" s="180"/>
      <c r="P169" s="181">
        <f>SUM(P170:P172)</f>
        <v>0</v>
      </c>
      <c r="Q169" s="180"/>
      <c r="R169" s="181">
        <f>SUM(R170:R172)</f>
        <v>0</v>
      </c>
      <c r="S169" s="180"/>
      <c r="T169" s="182">
        <f>SUM(T170:T172)</f>
        <v>0</v>
      </c>
      <c r="AR169" s="183" t="s">
        <v>80</v>
      </c>
      <c r="AT169" s="184" t="s">
        <v>69</v>
      </c>
      <c r="AU169" s="184" t="s">
        <v>78</v>
      </c>
      <c r="AY169" s="183" t="s">
        <v>114</v>
      </c>
      <c r="BK169" s="185">
        <f>SUM(BK170:BK172)</f>
        <v>0</v>
      </c>
    </row>
    <row r="170" spans="1:65" s="2" customFormat="1" ht="16.5" customHeight="1">
      <c r="A170" s="34"/>
      <c r="B170" s="35"/>
      <c r="C170" s="188" t="s">
        <v>424</v>
      </c>
      <c r="D170" s="188" t="s">
        <v>116</v>
      </c>
      <c r="E170" s="189" t="s">
        <v>425</v>
      </c>
      <c r="F170" s="190" t="s">
        <v>426</v>
      </c>
      <c r="G170" s="191" t="s">
        <v>119</v>
      </c>
      <c r="H170" s="192">
        <v>2</v>
      </c>
      <c r="I170" s="193"/>
      <c r="J170" s="194">
        <f>ROUND(I170*H170,2)</f>
        <v>0</v>
      </c>
      <c r="K170" s="195"/>
      <c r="L170" s="39"/>
      <c r="M170" s="196" t="s">
        <v>19</v>
      </c>
      <c r="N170" s="197" t="s">
        <v>41</v>
      </c>
      <c r="O170" s="64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0" t="s">
        <v>183</v>
      </c>
      <c r="AT170" s="200" t="s">
        <v>116</v>
      </c>
      <c r="AU170" s="200" t="s">
        <v>80</v>
      </c>
      <c r="AY170" s="17" t="s">
        <v>114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7" t="s">
        <v>78</v>
      </c>
      <c r="BK170" s="201">
        <f>ROUND(I170*H170,2)</f>
        <v>0</v>
      </c>
      <c r="BL170" s="17" t="s">
        <v>183</v>
      </c>
      <c r="BM170" s="200" t="s">
        <v>427</v>
      </c>
    </row>
    <row r="171" spans="1:65" s="2" customFormat="1" ht="16.5" customHeight="1">
      <c r="A171" s="34"/>
      <c r="B171" s="35"/>
      <c r="C171" s="188" t="s">
        <v>428</v>
      </c>
      <c r="D171" s="188" t="s">
        <v>116</v>
      </c>
      <c r="E171" s="189" t="s">
        <v>429</v>
      </c>
      <c r="F171" s="190" t="s">
        <v>430</v>
      </c>
      <c r="G171" s="191" t="s">
        <v>119</v>
      </c>
      <c r="H171" s="192">
        <v>5</v>
      </c>
      <c r="I171" s="193"/>
      <c r="J171" s="194">
        <f>ROUND(I171*H171,2)</f>
        <v>0</v>
      </c>
      <c r="K171" s="195"/>
      <c r="L171" s="39"/>
      <c r="M171" s="196" t="s">
        <v>19</v>
      </c>
      <c r="N171" s="197" t="s">
        <v>41</v>
      </c>
      <c r="O171" s="64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0" t="s">
        <v>183</v>
      </c>
      <c r="AT171" s="200" t="s">
        <v>116</v>
      </c>
      <c r="AU171" s="200" t="s">
        <v>80</v>
      </c>
      <c r="AY171" s="17" t="s">
        <v>114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7" t="s">
        <v>78</v>
      </c>
      <c r="BK171" s="201">
        <f>ROUND(I171*H171,2)</f>
        <v>0</v>
      </c>
      <c r="BL171" s="17" t="s">
        <v>183</v>
      </c>
      <c r="BM171" s="200" t="s">
        <v>431</v>
      </c>
    </row>
    <row r="172" spans="1:65" s="2" customFormat="1" ht="16.5" customHeight="1">
      <c r="A172" s="34"/>
      <c r="B172" s="35"/>
      <c r="C172" s="188" t="s">
        <v>432</v>
      </c>
      <c r="D172" s="188" t="s">
        <v>116</v>
      </c>
      <c r="E172" s="189" t="s">
        <v>433</v>
      </c>
      <c r="F172" s="190" t="s">
        <v>434</v>
      </c>
      <c r="G172" s="191" t="s">
        <v>133</v>
      </c>
      <c r="H172" s="192">
        <v>90</v>
      </c>
      <c r="I172" s="193"/>
      <c r="J172" s="194">
        <f>ROUND(I172*H172,2)</f>
        <v>0</v>
      </c>
      <c r="K172" s="195"/>
      <c r="L172" s="39"/>
      <c r="M172" s="196" t="s">
        <v>19</v>
      </c>
      <c r="N172" s="197" t="s">
        <v>41</v>
      </c>
      <c r="O172" s="64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0" t="s">
        <v>183</v>
      </c>
      <c r="AT172" s="200" t="s">
        <v>116</v>
      </c>
      <c r="AU172" s="200" t="s">
        <v>80</v>
      </c>
      <c r="AY172" s="17" t="s">
        <v>114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7" t="s">
        <v>78</v>
      </c>
      <c r="BK172" s="201">
        <f>ROUND(I172*H172,2)</f>
        <v>0</v>
      </c>
      <c r="BL172" s="17" t="s">
        <v>183</v>
      </c>
      <c r="BM172" s="200" t="s">
        <v>435</v>
      </c>
    </row>
    <row r="173" spans="1:65" s="12" customFormat="1" ht="22.8" customHeight="1">
      <c r="B173" s="172"/>
      <c r="C173" s="173"/>
      <c r="D173" s="174" t="s">
        <v>69</v>
      </c>
      <c r="E173" s="186" t="s">
        <v>436</v>
      </c>
      <c r="F173" s="186" t="s">
        <v>437</v>
      </c>
      <c r="G173" s="173"/>
      <c r="H173" s="173"/>
      <c r="I173" s="176"/>
      <c r="J173" s="187">
        <f>BK173</f>
        <v>0</v>
      </c>
      <c r="K173" s="173"/>
      <c r="L173" s="178"/>
      <c r="M173" s="179"/>
      <c r="N173" s="180"/>
      <c r="O173" s="180"/>
      <c r="P173" s="181">
        <f>SUM(P174:P181)</f>
        <v>0</v>
      </c>
      <c r="Q173" s="180"/>
      <c r="R173" s="181">
        <f>SUM(R174:R181)</f>
        <v>5.5748899999999999</v>
      </c>
      <c r="S173" s="180"/>
      <c r="T173" s="182">
        <f>SUM(T174:T181)</f>
        <v>1.1200000000000001</v>
      </c>
      <c r="AR173" s="183" t="s">
        <v>80</v>
      </c>
      <c r="AT173" s="184" t="s">
        <v>69</v>
      </c>
      <c r="AU173" s="184" t="s">
        <v>78</v>
      </c>
      <c r="AY173" s="183" t="s">
        <v>114</v>
      </c>
      <c r="BK173" s="185">
        <f>SUM(BK174:BK181)</f>
        <v>0</v>
      </c>
    </row>
    <row r="174" spans="1:65" s="2" customFormat="1" ht="16.5" customHeight="1">
      <c r="A174" s="34"/>
      <c r="B174" s="35"/>
      <c r="C174" s="188" t="s">
        <v>438</v>
      </c>
      <c r="D174" s="188" t="s">
        <v>116</v>
      </c>
      <c r="E174" s="189" t="s">
        <v>439</v>
      </c>
      <c r="F174" s="190" t="s">
        <v>440</v>
      </c>
      <c r="G174" s="191" t="s">
        <v>119</v>
      </c>
      <c r="H174" s="192">
        <v>1</v>
      </c>
      <c r="I174" s="193"/>
      <c r="J174" s="194">
        <f>ROUND(I174*H174,2)</f>
        <v>0</v>
      </c>
      <c r="K174" s="195"/>
      <c r="L174" s="39"/>
      <c r="M174" s="196" t="s">
        <v>19</v>
      </c>
      <c r="N174" s="197" t="s">
        <v>41</v>
      </c>
      <c r="O174" s="64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0" t="s">
        <v>183</v>
      </c>
      <c r="AT174" s="200" t="s">
        <v>116</v>
      </c>
      <c r="AU174" s="200" t="s">
        <v>80</v>
      </c>
      <c r="AY174" s="17" t="s">
        <v>114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7" t="s">
        <v>78</v>
      </c>
      <c r="BK174" s="201">
        <f>ROUND(I174*H174,2)</f>
        <v>0</v>
      </c>
      <c r="BL174" s="17" t="s">
        <v>183</v>
      </c>
      <c r="BM174" s="200" t="s">
        <v>441</v>
      </c>
    </row>
    <row r="175" spans="1:65" s="2" customFormat="1" ht="16.5" customHeight="1">
      <c r="A175" s="34"/>
      <c r="B175" s="35"/>
      <c r="C175" s="188" t="s">
        <v>442</v>
      </c>
      <c r="D175" s="188" t="s">
        <v>116</v>
      </c>
      <c r="E175" s="189" t="s">
        <v>443</v>
      </c>
      <c r="F175" s="190" t="s">
        <v>444</v>
      </c>
      <c r="G175" s="191" t="s">
        <v>119</v>
      </c>
      <c r="H175" s="192">
        <v>25</v>
      </c>
      <c r="I175" s="193"/>
      <c r="J175" s="194">
        <f>ROUND(I175*H175,2)</f>
        <v>0</v>
      </c>
      <c r="K175" s="195"/>
      <c r="L175" s="39"/>
      <c r="M175" s="196" t="s">
        <v>19</v>
      </c>
      <c r="N175" s="197" t="s">
        <v>41</v>
      </c>
      <c r="O175" s="64"/>
      <c r="P175" s="198">
        <f>O175*H175</f>
        <v>0</v>
      </c>
      <c r="Q175" s="198">
        <v>0.17488999999999999</v>
      </c>
      <c r="R175" s="198">
        <f>Q175*H175</f>
        <v>4.3722499999999993</v>
      </c>
      <c r="S175" s="198">
        <v>0</v>
      </c>
      <c r="T175" s="199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0" t="s">
        <v>120</v>
      </c>
      <c r="AT175" s="200" t="s">
        <v>116</v>
      </c>
      <c r="AU175" s="200" t="s">
        <v>80</v>
      </c>
      <c r="AY175" s="17" t="s">
        <v>114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7" t="s">
        <v>78</v>
      </c>
      <c r="BK175" s="201">
        <f>ROUND(I175*H175,2)</f>
        <v>0</v>
      </c>
      <c r="BL175" s="17" t="s">
        <v>120</v>
      </c>
      <c r="BM175" s="200" t="s">
        <v>445</v>
      </c>
    </row>
    <row r="176" spans="1:65" s="13" customFormat="1" ht="10.199999999999999">
      <c r="B176" s="202"/>
      <c r="C176" s="203"/>
      <c r="D176" s="204" t="s">
        <v>130</v>
      </c>
      <c r="E176" s="205" t="s">
        <v>19</v>
      </c>
      <c r="F176" s="206" t="s">
        <v>220</v>
      </c>
      <c r="G176" s="203"/>
      <c r="H176" s="207">
        <v>25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130</v>
      </c>
      <c r="AU176" s="213" t="s">
        <v>80</v>
      </c>
      <c r="AV176" s="13" t="s">
        <v>80</v>
      </c>
      <c r="AW176" s="13" t="s">
        <v>32</v>
      </c>
      <c r="AX176" s="13" t="s">
        <v>78</v>
      </c>
      <c r="AY176" s="213" t="s">
        <v>114</v>
      </c>
    </row>
    <row r="177" spans="1:65" s="2" customFormat="1" ht="16.5" customHeight="1">
      <c r="A177" s="34"/>
      <c r="B177" s="35"/>
      <c r="C177" s="188" t="s">
        <v>333</v>
      </c>
      <c r="D177" s="188" t="s">
        <v>116</v>
      </c>
      <c r="E177" s="189" t="s">
        <v>235</v>
      </c>
      <c r="F177" s="190" t="s">
        <v>446</v>
      </c>
      <c r="G177" s="191" t="s">
        <v>133</v>
      </c>
      <c r="H177" s="192">
        <v>7</v>
      </c>
      <c r="I177" s="193"/>
      <c r="J177" s="194">
        <f>ROUND(I177*H177,2)</f>
        <v>0</v>
      </c>
      <c r="K177" s="195"/>
      <c r="L177" s="39"/>
      <c r="M177" s="196" t="s">
        <v>19</v>
      </c>
      <c r="N177" s="197" t="s">
        <v>41</v>
      </c>
      <c r="O177" s="64"/>
      <c r="P177" s="198">
        <f>O177*H177</f>
        <v>0</v>
      </c>
      <c r="Q177" s="198">
        <v>4.0079999999999998E-2</v>
      </c>
      <c r="R177" s="198">
        <f>Q177*H177</f>
        <v>0.28055999999999998</v>
      </c>
      <c r="S177" s="198">
        <v>0</v>
      </c>
      <c r="T177" s="199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0" t="s">
        <v>120</v>
      </c>
      <c r="AT177" s="200" t="s">
        <v>116</v>
      </c>
      <c r="AU177" s="200" t="s">
        <v>80</v>
      </c>
      <c r="AY177" s="17" t="s">
        <v>114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7" t="s">
        <v>78</v>
      </c>
      <c r="BK177" s="201">
        <f>ROUND(I177*H177,2)</f>
        <v>0</v>
      </c>
      <c r="BL177" s="17" t="s">
        <v>120</v>
      </c>
      <c r="BM177" s="200" t="s">
        <v>447</v>
      </c>
    </row>
    <row r="178" spans="1:65" s="13" customFormat="1" ht="10.199999999999999">
      <c r="B178" s="202"/>
      <c r="C178" s="203"/>
      <c r="D178" s="204" t="s">
        <v>130</v>
      </c>
      <c r="E178" s="205" t="s">
        <v>19</v>
      </c>
      <c r="F178" s="206" t="s">
        <v>145</v>
      </c>
      <c r="G178" s="203"/>
      <c r="H178" s="207">
        <v>7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130</v>
      </c>
      <c r="AU178" s="213" t="s">
        <v>80</v>
      </c>
      <c r="AV178" s="13" t="s">
        <v>80</v>
      </c>
      <c r="AW178" s="13" t="s">
        <v>32</v>
      </c>
      <c r="AX178" s="13" t="s">
        <v>78</v>
      </c>
      <c r="AY178" s="213" t="s">
        <v>114</v>
      </c>
    </row>
    <row r="179" spans="1:65" s="2" customFormat="1" ht="16.5" customHeight="1">
      <c r="A179" s="34"/>
      <c r="B179" s="35"/>
      <c r="C179" s="188" t="s">
        <v>211</v>
      </c>
      <c r="D179" s="188" t="s">
        <v>116</v>
      </c>
      <c r="E179" s="189" t="s">
        <v>448</v>
      </c>
      <c r="F179" s="190" t="s">
        <v>449</v>
      </c>
      <c r="G179" s="191" t="s">
        <v>133</v>
      </c>
      <c r="H179" s="192">
        <v>23</v>
      </c>
      <c r="I179" s="193"/>
      <c r="J179" s="194">
        <f>ROUND(I179*H179,2)</f>
        <v>0</v>
      </c>
      <c r="K179" s="195"/>
      <c r="L179" s="39"/>
      <c r="M179" s="196" t="s">
        <v>19</v>
      </c>
      <c r="N179" s="197" t="s">
        <v>41</v>
      </c>
      <c r="O179" s="64"/>
      <c r="P179" s="198">
        <f>O179*H179</f>
        <v>0</v>
      </c>
      <c r="Q179" s="198">
        <v>4.0079999999999998E-2</v>
      </c>
      <c r="R179" s="198">
        <f>Q179*H179</f>
        <v>0.92183999999999999</v>
      </c>
      <c r="S179" s="198">
        <v>0</v>
      </c>
      <c r="T179" s="199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0" t="s">
        <v>120</v>
      </c>
      <c r="AT179" s="200" t="s">
        <v>116</v>
      </c>
      <c r="AU179" s="200" t="s">
        <v>80</v>
      </c>
      <c r="AY179" s="17" t="s">
        <v>114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7" t="s">
        <v>78</v>
      </c>
      <c r="BK179" s="201">
        <f>ROUND(I179*H179,2)</f>
        <v>0</v>
      </c>
      <c r="BL179" s="17" t="s">
        <v>120</v>
      </c>
      <c r="BM179" s="200" t="s">
        <v>450</v>
      </c>
    </row>
    <row r="180" spans="1:65" s="2" customFormat="1" ht="16.5" customHeight="1">
      <c r="A180" s="34"/>
      <c r="B180" s="35"/>
      <c r="C180" s="188" t="s">
        <v>451</v>
      </c>
      <c r="D180" s="188" t="s">
        <v>116</v>
      </c>
      <c r="E180" s="189" t="s">
        <v>452</v>
      </c>
      <c r="F180" s="190" t="s">
        <v>453</v>
      </c>
      <c r="G180" s="191" t="s">
        <v>133</v>
      </c>
      <c r="H180" s="192">
        <v>32</v>
      </c>
      <c r="I180" s="193"/>
      <c r="J180" s="194">
        <f>ROUND(I180*H180,2)</f>
        <v>0</v>
      </c>
      <c r="K180" s="195"/>
      <c r="L180" s="39"/>
      <c r="M180" s="196" t="s">
        <v>19</v>
      </c>
      <c r="N180" s="197" t="s">
        <v>41</v>
      </c>
      <c r="O180" s="64"/>
      <c r="P180" s="198">
        <f>O180*H180</f>
        <v>0</v>
      </c>
      <c r="Q180" s="198">
        <v>0</v>
      </c>
      <c r="R180" s="198">
        <f>Q180*H180</f>
        <v>0</v>
      </c>
      <c r="S180" s="198">
        <v>3.5000000000000003E-2</v>
      </c>
      <c r="T180" s="199">
        <f>S180*H180</f>
        <v>1.1200000000000001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0" t="s">
        <v>120</v>
      </c>
      <c r="AT180" s="200" t="s">
        <v>116</v>
      </c>
      <c r="AU180" s="200" t="s">
        <v>80</v>
      </c>
      <c r="AY180" s="17" t="s">
        <v>114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7" t="s">
        <v>78</v>
      </c>
      <c r="BK180" s="201">
        <f>ROUND(I180*H180,2)</f>
        <v>0</v>
      </c>
      <c r="BL180" s="17" t="s">
        <v>120</v>
      </c>
      <c r="BM180" s="200" t="s">
        <v>454</v>
      </c>
    </row>
    <row r="181" spans="1:65" s="2" customFormat="1" ht="16.5" customHeight="1">
      <c r="A181" s="34"/>
      <c r="B181" s="35"/>
      <c r="C181" s="188" t="s">
        <v>391</v>
      </c>
      <c r="D181" s="188" t="s">
        <v>116</v>
      </c>
      <c r="E181" s="189" t="s">
        <v>455</v>
      </c>
      <c r="F181" s="190" t="s">
        <v>456</v>
      </c>
      <c r="G181" s="191" t="s">
        <v>119</v>
      </c>
      <c r="H181" s="192">
        <v>2</v>
      </c>
      <c r="I181" s="193"/>
      <c r="J181" s="194">
        <f>ROUND(I181*H181,2)</f>
        <v>0</v>
      </c>
      <c r="K181" s="195"/>
      <c r="L181" s="39"/>
      <c r="M181" s="196" t="s">
        <v>19</v>
      </c>
      <c r="N181" s="197" t="s">
        <v>41</v>
      </c>
      <c r="O181" s="64"/>
      <c r="P181" s="198">
        <f>O181*H181</f>
        <v>0</v>
      </c>
      <c r="Q181" s="198">
        <v>1.2E-4</v>
      </c>
      <c r="R181" s="198">
        <f>Q181*H181</f>
        <v>2.4000000000000001E-4</v>
      </c>
      <c r="S181" s="198">
        <v>0</v>
      </c>
      <c r="T181" s="199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0" t="s">
        <v>183</v>
      </c>
      <c r="AT181" s="200" t="s">
        <v>116</v>
      </c>
      <c r="AU181" s="200" t="s">
        <v>80</v>
      </c>
      <c r="AY181" s="17" t="s">
        <v>114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7" t="s">
        <v>78</v>
      </c>
      <c r="BK181" s="201">
        <f>ROUND(I181*H181,2)</f>
        <v>0</v>
      </c>
      <c r="BL181" s="17" t="s">
        <v>183</v>
      </c>
      <c r="BM181" s="200" t="s">
        <v>457</v>
      </c>
    </row>
    <row r="182" spans="1:65" s="12" customFormat="1" ht="25.95" customHeight="1">
      <c r="B182" s="172"/>
      <c r="C182" s="173"/>
      <c r="D182" s="174" t="s">
        <v>69</v>
      </c>
      <c r="E182" s="175" t="s">
        <v>280</v>
      </c>
      <c r="F182" s="175" t="s">
        <v>281</v>
      </c>
      <c r="G182" s="173"/>
      <c r="H182" s="173"/>
      <c r="I182" s="176"/>
      <c r="J182" s="177">
        <f>BK182</f>
        <v>0</v>
      </c>
      <c r="K182" s="173"/>
      <c r="L182" s="178"/>
      <c r="M182" s="179"/>
      <c r="N182" s="180"/>
      <c r="O182" s="180"/>
      <c r="P182" s="181">
        <f>P183</f>
        <v>0</v>
      </c>
      <c r="Q182" s="180"/>
      <c r="R182" s="181">
        <f>R183</f>
        <v>0</v>
      </c>
      <c r="S182" s="180"/>
      <c r="T182" s="182">
        <f>T183</f>
        <v>0</v>
      </c>
      <c r="AR182" s="183" t="s">
        <v>135</v>
      </c>
      <c r="AT182" s="184" t="s">
        <v>69</v>
      </c>
      <c r="AU182" s="184" t="s">
        <v>70</v>
      </c>
      <c r="AY182" s="183" t="s">
        <v>114</v>
      </c>
      <c r="BK182" s="185">
        <f>BK183</f>
        <v>0</v>
      </c>
    </row>
    <row r="183" spans="1:65" s="12" customFormat="1" ht="22.8" customHeight="1">
      <c r="B183" s="172"/>
      <c r="C183" s="173"/>
      <c r="D183" s="174" t="s">
        <v>69</v>
      </c>
      <c r="E183" s="186" t="s">
        <v>282</v>
      </c>
      <c r="F183" s="186" t="s">
        <v>283</v>
      </c>
      <c r="G183" s="173"/>
      <c r="H183" s="173"/>
      <c r="I183" s="176"/>
      <c r="J183" s="187">
        <f>BK183</f>
        <v>0</v>
      </c>
      <c r="K183" s="173"/>
      <c r="L183" s="178"/>
      <c r="M183" s="179"/>
      <c r="N183" s="180"/>
      <c r="O183" s="180"/>
      <c r="P183" s="181">
        <f>SUM(P184:P185)</f>
        <v>0</v>
      </c>
      <c r="Q183" s="180"/>
      <c r="R183" s="181">
        <f>SUM(R184:R185)</f>
        <v>0</v>
      </c>
      <c r="S183" s="180"/>
      <c r="T183" s="182">
        <f>SUM(T184:T185)</f>
        <v>0</v>
      </c>
      <c r="AR183" s="183" t="s">
        <v>135</v>
      </c>
      <c r="AT183" s="184" t="s">
        <v>69</v>
      </c>
      <c r="AU183" s="184" t="s">
        <v>78</v>
      </c>
      <c r="AY183" s="183" t="s">
        <v>114</v>
      </c>
      <c r="BK183" s="185">
        <f>SUM(BK184:BK185)</f>
        <v>0</v>
      </c>
    </row>
    <row r="184" spans="1:65" s="2" customFormat="1" ht="16.5" customHeight="1">
      <c r="A184" s="34"/>
      <c r="B184" s="35"/>
      <c r="C184" s="188" t="s">
        <v>458</v>
      </c>
      <c r="D184" s="188" t="s">
        <v>116</v>
      </c>
      <c r="E184" s="189" t="s">
        <v>285</v>
      </c>
      <c r="F184" s="190" t="s">
        <v>283</v>
      </c>
      <c r="G184" s="191" t="s">
        <v>278</v>
      </c>
      <c r="H184" s="192">
        <v>1</v>
      </c>
      <c r="I184" s="193"/>
      <c r="J184" s="194">
        <f>ROUND(I184*H184,2)</f>
        <v>0</v>
      </c>
      <c r="K184" s="195"/>
      <c r="L184" s="39"/>
      <c r="M184" s="196" t="s">
        <v>19</v>
      </c>
      <c r="N184" s="197" t="s">
        <v>41</v>
      </c>
      <c r="O184" s="64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0" t="s">
        <v>286</v>
      </c>
      <c r="AT184" s="200" t="s">
        <v>116</v>
      </c>
      <c r="AU184" s="200" t="s">
        <v>80</v>
      </c>
      <c r="AY184" s="17" t="s">
        <v>114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7" t="s">
        <v>78</v>
      </c>
      <c r="BK184" s="201">
        <f>ROUND(I184*H184,2)</f>
        <v>0</v>
      </c>
      <c r="BL184" s="17" t="s">
        <v>286</v>
      </c>
      <c r="BM184" s="200" t="s">
        <v>459</v>
      </c>
    </row>
    <row r="185" spans="1:65" s="13" customFormat="1" ht="10.199999999999999">
      <c r="B185" s="202"/>
      <c r="C185" s="203"/>
      <c r="D185" s="204" t="s">
        <v>130</v>
      </c>
      <c r="E185" s="205" t="s">
        <v>19</v>
      </c>
      <c r="F185" s="206" t="s">
        <v>78</v>
      </c>
      <c r="G185" s="203"/>
      <c r="H185" s="207">
        <v>1</v>
      </c>
      <c r="I185" s="208"/>
      <c r="J185" s="203"/>
      <c r="K185" s="203"/>
      <c r="L185" s="209"/>
      <c r="M185" s="241"/>
      <c r="N185" s="242"/>
      <c r="O185" s="242"/>
      <c r="P185" s="242"/>
      <c r="Q185" s="242"/>
      <c r="R185" s="242"/>
      <c r="S185" s="242"/>
      <c r="T185" s="243"/>
      <c r="AT185" s="213" t="s">
        <v>130</v>
      </c>
      <c r="AU185" s="213" t="s">
        <v>80</v>
      </c>
      <c r="AV185" s="13" t="s">
        <v>80</v>
      </c>
      <c r="AW185" s="13" t="s">
        <v>32</v>
      </c>
      <c r="AX185" s="13" t="s">
        <v>78</v>
      </c>
      <c r="AY185" s="213" t="s">
        <v>114</v>
      </c>
    </row>
    <row r="186" spans="1:65" s="2" customFormat="1" ht="6.9" customHeight="1">
      <c r="A186" s="34"/>
      <c r="B186" s="47"/>
      <c r="C186" s="48"/>
      <c r="D186" s="48"/>
      <c r="E186" s="48"/>
      <c r="F186" s="48"/>
      <c r="G186" s="48"/>
      <c r="H186" s="48"/>
      <c r="I186" s="136"/>
      <c r="J186" s="48"/>
      <c r="K186" s="48"/>
      <c r="L186" s="39"/>
      <c r="M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</row>
  </sheetData>
  <sheetProtection password="CC35" sheet="1" objects="1" scenarios="1" formatColumns="0" formatRows="0" autoFilter="0"/>
  <autoFilter ref="C90:K185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showGridLines="0" zoomScale="110" zoomScaleNormal="110" workbookViewId="0"/>
  </sheetViews>
  <sheetFormatPr defaultRowHeight="10.199999999999999"/>
  <cols>
    <col min="1" max="1" width="8.28515625" style="244" customWidth="1"/>
    <col min="2" max="2" width="1.7109375" style="244" customWidth="1"/>
    <col min="3" max="4" width="5" style="244" customWidth="1"/>
    <col min="5" max="5" width="11.7109375" style="244" customWidth="1"/>
    <col min="6" max="6" width="9.140625" style="244" customWidth="1"/>
    <col min="7" max="7" width="5" style="244" customWidth="1"/>
    <col min="8" max="8" width="77.85546875" style="244" customWidth="1"/>
    <col min="9" max="10" width="20" style="244" customWidth="1"/>
    <col min="11" max="11" width="1.7109375" style="244" customWidth="1"/>
  </cols>
  <sheetData>
    <row r="1" spans="2:11" s="1" customFormat="1" ht="37.5" customHeight="1"/>
    <row r="2" spans="2:11" s="1" customFormat="1" ht="7.5" customHeight="1">
      <c r="B2" s="245"/>
      <c r="C2" s="246"/>
      <c r="D2" s="246"/>
      <c r="E2" s="246"/>
      <c r="F2" s="246"/>
      <c r="G2" s="246"/>
      <c r="H2" s="246"/>
      <c r="I2" s="246"/>
      <c r="J2" s="246"/>
      <c r="K2" s="247"/>
    </row>
    <row r="3" spans="2:11" s="15" customFormat="1" ht="45" customHeight="1">
      <c r="B3" s="248"/>
      <c r="C3" s="375" t="s">
        <v>460</v>
      </c>
      <c r="D3" s="375"/>
      <c r="E3" s="375"/>
      <c r="F3" s="375"/>
      <c r="G3" s="375"/>
      <c r="H3" s="375"/>
      <c r="I3" s="375"/>
      <c r="J3" s="375"/>
      <c r="K3" s="249"/>
    </row>
    <row r="4" spans="2:11" s="1" customFormat="1" ht="25.5" customHeight="1">
      <c r="B4" s="250"/>
      <c r="C4" s="379" t="s">
        <v>461</v>
      </c>
      <c r="D4" s="379"/>
      <c r="E4" s="379"/>
      <c r="F4" s="379"/>
      <c r="G4" s="379"/>
      <c r="H4" s="379"/>
      <c r="I4" s="379"/>
      <c r="J4" s="379"/>
      <c r="K4" s="251"/>
    </row>
    <row r="5" spans="2:11" s="1" customFormat="1" ht="5.25" customHeight="1">
      <c r="B5" s="250"/>
      <c r="C5" s="252"/>
      <c r="D5" s="252"/>
      <c r="E5" s="252"/>
      <c r="F5" s="252"/>
      <c r="G5" s="252"/>
      <c r="H5" s="252"/>
      <c r="I5" s="252"/>
      <c r="J5" s="252"/>
      <c r="K5" s="251"/>
    </row>
    <row r="6" spans="2:11" s="1" customFormat="1" ht="15" customHeight="1">
      <c r="B6" s="250"/>
      <c r="C6" s="377" t="s">
        <v>462</v>
      </c>
      <c r="D6" s="377"/>
      <c r="E6" s="377"/>
      <c r="F6" s="377"/>
      <c r="G6" s="377"/>
      <c r="H6" s="377"/>
      <c r="I6" s="377"/>
      <c r="J6" s="377"/>
      <c r="K6" s="251"/>
    </row>
    <row r="7" spans="2:11" s="1" customFormat="1" ht="15" customHeight="1">
      <c r="B7" s="254"/>
      <c r="C7" s="377" t="s">
        <v>463</v>
      </c>
      <c r="D7" s="377"/>
      <c r="E7" s="377"/>
      <c r="F7" s="377"/>
      <c r="G7" s="377"/>
      <c r="H7" s="377"/>
      <c r="I7" s="377"/>
      <c r="J7" s="377"/>
      <c r="K7" s="251"/>
    </row>
    <row r="8" spans="2:11" s="1" customFormat="1" ht="12.75" customHeight="1">
      <c r="B8" s="254"/>
      <c r="C8" s="253"/>
      <c r="D8" s="253"/>
      <c r="E8" s="253"/>
      <c r="F8" s="253"/>
      <c r="G8" s="253"/>
      <c r="H8" s="253"/>
      <c r="I8" s="253"/>
      <c r="J8" s="253"/>
      <c r="K8" s="251"/>
    </row>
    <row r="9" spans="2:11" s="1" customFormat="1" ht="15" customHeight="1">
      <c r="B9" s="254"/>
      <c r="C9" s="377" t="s">
        <v>464</v>
      </c>
      <c r="D9" s="377"/>
      <c r="E9" s="377"/>
      <c r="F9" s="377"/>
      <c r="G9" s="377"/>
      <c r="H9" s="377"/>
      <c r="I9" s="377"/>
      <c r="J9" s="377"/>
      <c r="K9" s="251"/>
    </row>
    <row r="10" spans="2:11" s="1" customFormat="1" ht="15" customHeight="1">
      <c r="B10" s="254"/>
      <c r="C10" s="253"/>
      <c r="D10" s="377" t="s">
        <v>465</v>
      </c>
      <c r="E10" s="377"/>
      <c r="F10" s="377"/>
      <c r="G10" s="377"/>
      <c r="H10" s="377"/>
      <c r="I10" s="377"/>
      <c r="J10" s="377"/>
      <c r="K10" s="251"/>
    </row>
    <row r="11" spans="2:11" s="1" customFormat="1" ht="15" customHeight="1">
      <c r="B11" s="254"/>
      <c r="C11" s="255"/>
      <c r="D11" s="377" t="s">
        <v>466</v>
      </c>
      <c r="E11" s="377"/>
      <c r="F11" s="377"/>
      <c r="G11" s="377"/>
      <c r="H11" s="377"/>
      <c r="I11" s="377"/>
      <c r="J11" s="377"/>
      <c r="K11" s="251"/>
    </row>
    <row r="12" spans="2:11" s="1" customFormat="1" ht="15" customHeight="1">
      <c r="B12" s="254"/>
      <c r="C12" s="255"/>
      <c r="D12" s="253"/>
      <c r="E12" s="253"/>
      <c r="F12" s="253"/>
      <c r="G12" s="253"/>
      <c r="H12" s="253"/>
      <c r="I12" s="253"/>
      <c r="J12" s="253"/>
      <c r="K12" s="251"/>
    </row>
    <row r="13" spans="2:11" s="1" customFormat="1" ht="15" customHeight="1">
      <c r="B13" s="254"/>
      <c r="C13" s="255"/>
      <c r="D13" s="256" t="s">
        <v>467</v>
      </c>
      <c r="E13" s="253"/>
      <c r="F13" s="253"/>
      <c r="G13" s="253"/>
      <c r="H13" s="253"/>
      <c r="I13" s="253"/>
      <c r="J13" s="253"/>
      <c r="K13" s="251"/>
    </row>
    <row r="14" spans="2:11" s="1" customFormat="1" ht="12.75" customHeight="1">
      <c r="B14" s="254"/>
      <c r="C14" s="255"/>
      <c r="D14" s="255"/>
      <c r="E14" s="255"/>
      <c r="F14" s="255"/>
      <c r="G14" s="255"/>
      <c r="H14" s="255"/>
      <c r="I14" s="255"/>
      <c r="J14" s="255"/>
      <c r="K14" s="251"/>
    </row>
    <row r="15" spans="2:11" s="1" customFormat="1" ht="15" customHeight="1">
      <c r="B15" s="254"/>
      <c r="C15" s="255"/>
      <c r="D15" s="377" t="s">
        <v>468</v>
      </c>
      <c r="E15" s="377"/>
      <c r="F15" s="377"/>
      <c r="G15" s="377"/>
      <c r="H15" s="377"/>
      <c r="I15" s="377"/>
      <c r="J15" s="377"/>
      <c r="K15" s="251"/>
    </row>
    <row r="16" spans="2:11" s="1" customFormat="1" ht="15" customHeight="1">
      <c r="B16" s="254"/>
      <c r="C16" s="255"/>
      <c r="D16" s="377" t="s">
        <v>469</v>
      </c>
      <c r="E16" s="377"/>
      <c r="F16" s="377"/>
      <c r="G16" s="377"/>
      <c r="H16" s="377"/>
      <c r="I16" s="377"/>
      <c r="J16" s="377"/>
      <c r="K16" s="251"/>
    </row>
    <row r="17" spans="2:11" s="1" customFormat="1" ht="15" customHeight="1">
      <c r="B17" s="254"/>
      <c r="C17" s="255"/>
      <c r="D17" s="377" t="s">
        <v>470</v>
      </c>
      <c r="E17" s="377"/>
      <c r="F17" s="377"/>
      <c r="G17" s="377"/>
      <c r="H17" s="377"/>
      <c r="I17" s="377"/>
      <c r="J17" s="377"/>
      <c r="K17" s="251"/>
    </row>
    <row r="18" spans="2:11" s="1" customFormat="1" ht="15" customHeight="1">
      <c r="B18" s="254"/>
      <c r="C18" s="255"/>
      <c r="D18" s="255"/>
      <c r="E18" s="257" t="s">
        <v>77</v>
      </c>
      <c r="F18" s="377" t="s">
        <v>471</v>
      </c>
      <c r="G18" s="377"/>
      <c r="H18" s="377"/>
      <c r="I18" s="377"/>
      <c r="J18" s="377"/>
      <c r="K18" s="251"/>
    </row>
    <row r="19" spans="2:11" s="1" customFormat="1" ht="15" customHeight="1">
      <c r="B19" s="254"/>
      <c r="C19" s="255"/>
      <c r="D19" s="255"/>
      <c r="E19" s="257" t="s">
        <v>472</v>
      </c>
      <c r="F19" s="377" t="s">
        <v>473</v>
      </c>
      <c r="G19" s="377"/>
      <c r="H19" s="377"/>
      <c r="I19" s="377"/>
      <c r="J19" s="377"/>
      <c r="K19" s="251"/>
    </row>
    <row r="20" spans="2:11" s="1" customFormat="1" ht="15" customHeight="1">
      <c r="B20" s="254"/>
      <c r="C20" s="255"/>
      <c r="D20" s="255"/>
      <c r="E20" s="257" t="s">
        <v>474</v>
      </c>
      <c r="F20" s="377" t="s">
        <v>475</v>
      </c>
      <c r="G20" s="377"/>
      <c r="H20" s="377"/>
      <c r="I20" s="377"/>
      <c r="J20" s="377"/>
      <c r="K20" s="251"/>
    </row>
    <row r="21" spans="2:11" s="1" customFormat="1" ht="15" customHeight="1">
      <c r="B21" s="254"/>
      <c r="C21" s="255"/>
      <c r="D21" s="255"/>
      <c r="E21" s="257" t="s">
        <v>476</v>
      </c>
      <c r="F21" s="377" t="s">
        <v>477</v>
      </c>
      <c r="G21" s="377"/>
      <c r="H21" s="377"/>
      <c r="I21" s="377"/>
      <c r="J21" s="377"/>
      <c r="K21" s="251"/>
    </row>
    <row r="22" spans="2:11" s="1" customFormat="1" ht="15" customHeight="1">
      <c r="B22" s="254"/>
      <c r="C22" s="255"/>
      <c r="D22" s="255"/>
      <c r="E22" s="257" t="s">
        <v>478</v>
      </c>
      <c r="F22" s="377" t="s">
        <v>479</v>
      </c>
      <c r="G22" s="377"/>
      <c r="H22" s="377"/>
      <c r="I22" s="377"/>
      <c r="J22" s="377"/>
      <c r="K22" s="251"/>
    </row>
    <row r="23" spans="2:11" s="1" customFormat="1" ht="15" customHeight="1">
      <c r="B23" s="254"/>
      <c r="C23" s="255"/>
      <c r="D23" s="255"/>
      <c r="E23" s="257" t="s">
        <v>480</v>
      </c>
      <c r="F23" s="377" t="s">
        <v>481</v>
      </c>
      <c r="G23" s="377"/>
      <c r="H23" s="377"/>
      <c r="I23" s="377"/>
      <c r="J23" s="377"/>
      <c r="K23" s="251"/>
    </row>
    <row r="24" spans="2:11" s="1" customFormat="1" ht="12.75" customHeight="1">
      <c r="B24" s="254"/>
      <c r="C24" s="255"/>
      <c r="D24" s="255"/>
      <c r="E24" s="255"/>
      <c r="F24" s="255"/>
      <c r="G24" s="255"/>
      <c r="H24" s="255"/>
      <c r="I24" s="255"/>
      <c r="J24" s="255"/>
      <c r="K24" s="251"/>
    </row>
    <row r="25" spans="2:11" s="1" customFormat="1" ht="15" customHeight="1">
      <c r="B25" s="254"/>
      <c r="C25" s="377" t="s">
        <v>482</v>
      </c>
      <c r="D25" s="377"/>
      <c r="E25" s="377"/>
      <c r="F25" s="377"/>
      <c r="G25" s="377"/>
      <c r="H25" s="377"/>
      <c r="I25" s="377"/>
      <c r="J25" s="377"/>
      <c r="K25" s="251"/>
    </row>
    <row r="26" spans="2:11" s="1" customFormat="1" ht="15" customHeight="1">
      <c r="B26" s="254"/>
      <c r="C26" s="377" t="s">
        <v>483</v>
      </c>
      <c r="D26" s="377"/>
      <c r="E26" s="377"/>
      <c r="F26" s="377"/>
      <c r="G26" s="377"/>
      <c r="H26" s="377"/>
      <c r="I26" s="377"/>
      <c r="J26" s="377"/>
      <c r="K26" s="251"/>
    </row>
    <row r="27" spans="2:11" s="1" customFormat="1" ht="15" customHeight="1">
      <c r="B27" s="254"/>
      <c r="C27" s="253"/>
      <c r="D27" s="377" t="s">
        <v>484</v>
      </c>
      <c r="E27" s="377"/>
      <c r="F27" s="377"/>
      <c r="G27" s="377"/>
      <c r="H27" s="377"/>
      <c r="I27" s="377"/>
      <c r="J27" s="377"/>
      <c r="K27" s="251"/>
    </row>
    <row r="28" spans="2:11" s="1" customFormat="1" ht="15" customHeight="1">
      <c r="B28" s="254"/>
      <c r="C28" s="255"/>
      <c r="D28" s="377" t="s">
        <v>485</v>
      </c>
      <c r="E28" s="377"/>
      <c r="F28" s="377"/>
      <c r="G28" s="377"/>
      <c r="H28" s="377"/>
      <c r="I28" s="377"/>
      <c r="J28" s="377"/>
      <c r="K28" s="251"/>
    </row>
    <row r="29" spans="2:11" s="1" customFormat="1" ht="12.75" customHeight="1">
      <c r="B29" s="254"/>
      <c r="C29" s="255"/>
      <c r="D29" s="255"/>
      <c r="E29" s="255"/>
      <c r="F29" s="255"/>
      <c r="G29" s="255"/>
      <c r="H29" s="255"/>
      <c r="I29" s="255"/>
      <c r="J29" s="255"/>
      <c r="K29" s="251"/>
    </row>
    <row r="30" spans="2:11" s="1" customFormat="1" ht="15" customHeight="1">
      <c r="B30" s="254"/>
      <c r="C30" s="255"/>
      <c r="D30" s="377" t="s">
        <v>486</v>
      </c>
      <c r="E30" s="377"/>
      <c r="F30" s="377"/>
      <c r="G30" s="377"/>
      <c r="H30" s="377"/>
      <c r="I30" s="377"/>
      <c r="J30" s="377"/>
      <c r="K30" s="251"/>
    </row>
    <row r="31" spans="2:11" s="1" customFormat="1" ht="15" customHeight="1">
      <c r="B31" s="254"/>
      <c r="C31" s="255"/>
      <c r="D31" s="377" t="s">
        <v>487</v>
      </c>
      <c r="E31" s="377"/>
      <c r="F31" s="377"/>
      <c r="G31" s="377"/>
      <c r="H31" s="377"/>
      <c r="I31" s="377"/>
      <c r="J31" s="377"/>
      <c r="K31" s="251"/>
    </row>
    <row r="32" spans="2:11" s="1" customFormat="1" ht="12.75" customHeight="1">
      <c r="B32" s="254"/>
      <c r="C32" s="255"/>
      <c r="D32" s="255"/>
      <c r="E32" s="255"/>
      <c r="F32" s="255"/>
      <c r="G32" s="255"/>
      <c r="H32" s="255"/>
      <c r="I32" s="255"/>
      <c r="J32" s="255"/>
      <c r="K32" s="251"/>
    </row>
    <row r="33" spans="2:11" s="1" customFormat="1" ht="15" customHeight="1">
      <c r="B33" s="254"/>
      <c r="C33" s="255"/>
      <c r="D33" s="377" t="s">
        <v>488</v>
      </c>
      <c r="E33" s="377"/>
      <c r="F33" s="377"/>
      <c r="G33" s="377"/>
      <c r="H33" s="377"/>
      <c r="I33" s="377"/>
      <c r="J33" s="377"/>
      <c r="K33" s="251"/>
    </row>
    <row r="34" spans="2:11" s="1" customFormat="1" ht="15" customHeight="1">
      <c r="B34" s="254"/>
      <c r="C34" s="255"/>
      <c r="D34" s="377" t="s">
        <v>489</v>
      </c>
      <c r="E34" s="377"/>
      <c r="F34" s="377"/>
      <c r="G34" s="377"/>
      <c r="H34" s="377"/>
      <c r="I34" s="377"/>
      <c r="J34" s="377"/>
      <c r="K34" s="251"/>
    </row>
    <row r="35" spans="2:11" s="1" customFormat="1" ht="15" customHeight="1">
      <c r="B35" s="254"/>
      <c r="C35" s="255"/>
      <c r="D35" s="377" t="s">
        <v>490</v>
      </c>
      <c r="E35" s="377"/>
      <c r="F35" s="377"/>
      <c r="G35" s="377"/>
      <c r="H35" s="377"/>
      <c r="I35" s="377"/>
      <c r="J35" s="377"/>
      <c r="K35" s="251"/>
    </row>
    <row r="36" spans="2:11" s="1" customFormat="1" ht="15" customHeight="1">
      <c r="B36" s="254"/>
      <c r="C36" s="255"/>
      <c r="D36" s="253"/>
      <c r="E36" s="256" t="s">
        <v>100</v>
      </c>
      <c r="F36" s="253"/>
      <c r="G36" s="377" t="s">
        <v>491</v>
      </c>
      <c r="H36" s="377"/>
      <c r="I36" s="377"/>
      <c r="J36" s="377"/>
      <c r="K36" s="251"/>
    </row>
    <row r="37" spans="2:11" s="1" customFormat="1" ht="30.75" customHeight="1">
      <c r="B37" s="254"/>
      <c r="C37" s="255"/>
      <c r="D37" s="253"/>
      <c r="E37" s="256" t="s">
        <v>492</v>
      </c>
      <c r="F37" s="253"/>
      <c r="G37" s="377" t="s">
        <v>493</v>
      </c>
      <c r="H37" s="377"/>
      <c r="I37" s="377"/>
      <c r="J37" s="377"/>
      <c r="K37" s="251"/>
    </row>
    <row r="38" spans="2:11" s="1" customFormat="1" ht="15" customHeight="1">
      <c r="B38" s="254"/>
      <c r="C38" s="255"/>
      <c r="D38" s="253"/>
      <c r="E38" s="256" t="s">
        <v>51</v>
      </c>
      <c r="F38" s="253"/>
      <c r="G38" s="377" t="s">
        <v>494</v>
      </c>
      <c r="H38" s="377"/>
      <c r="I38" s="377"/>
      <c r="J38" s="377"/>
      <c r="K38" s="251"/>
    </row>
    <row r="39" spans="2:11" s="1" customFormat="1" ht="15" customHeight="1">
      <c r="B39" s="254"/>
      <c r="C39" s="255"/>
      <c r="D39" s="253"/>
      <c r="E39" s="256" t="s">
        <v>52</v>
      </c>
      <c r="F39" s="253"/>
      <c r="G39" s="377" t="s">
        <v>495</v>
      </c>
      <c r="H39" s="377"/>
      <c r="I39" s="377"/>
      <c r="J39" s="377"/>
      <c r="K39" s="251"/>
    </row>
    <row r="40" spans="2:11" s="1" customFormat="1" ht="15" customHeight="1">
      <c r="B40" s="254"/>
      <c r="C40" s="255"/>
      <c r="D40" s="253"/>
      <c r="E40" s="256" t="s">
        <v>101</v>
      </c>
      <c r="F40" s="253"/>
      <c r="G40" s="377" t="s">
        <v>496</v>
      </c>
      <c r="H40" s="377"/>
      <c r="I40" s="377"/>
      <c r="J40" s="377"/>
      <c r="K40" s="251"/>
    </row>
    <row r="41" spans="2:11" s="1" customFormat="1" ht="15" customHeight="1">
      <c r="B41" s="254"/>
      <c r="C41" s="255"/>
      <c r="D41" s="253"/>
      <c r="E41" s="256" t="s">
        <v>102</v>
      </c>
      <c r="F41" s="253"/>
      <c r="G41" s="377" t="s">
        <v>497</v>
      </c>
      <c r="H41" s="377"/>
      <c r="I41" s="377"/>
      <c r="J41" s="377"/>
      <c r="K41" s="251"/>
    </row>
    <row r="42" spans="2:11" s="1" customFormat="1" ht="15" customHeight="1">
      <c r="B42" s="254"/>
      <c r="C42" s="255"/>
      <c r="D42" s="253"/>
      <c r="E42" s="256" t="s">
        <v>498</v>
      </c>
      <c r="F42" s="253"/>
      <c r="G42" s="377" t="s">
        <v>499</v>
      </c>
      <c r="H42" s="377"/>
      <c r="I42" s="377"/>
      <c r="J42" s="377"/>
      <c r="K42" s="251"/>
    </row>
    <row r="43" spans="2:11" s="1" customFormat="1" ht="15" customHeight="1">
      <c r="B43" s="254"/>
      <c r="C43" s="255"/>
      <c r="D43" s="253"/>
      <c r="E43" s="256"/>
      <c r="F43" s="253"/>
      <c r="G43" s="377" t="s">
        <v>500</v>
      </c>
      <c r="H43" s="377"/>
      <c r="I43" s="377"/>
      <c r="J43" s="377"/>
      <c r="K43" s="251"/>
    </row>
    <row r="44" spans="2:11" s="1" customFormat="1" ht="15" customHeight="1">
      <c r="B44" s="254"/>
      <c r="C44" s="255"/>
      <c r="D44" s="253"/>
      <c r="E44" s="256" t="s">
        <v>501</v>
      </c>
      <c r="F44" s="253"/>
      <c r="G44" s="377" t="s">
        <v>502</v>
      </c>
      <c r="H44" s="377"/>
      <c r="I44" s="377"/>
      <c r="J44" s="377"/>
      <c r="K44" s="251"/>
    </row>
    <row r="45" spans="2:11" s="1" customFormat="1" ht="15" customHeight="1">
      <c r="B45" s="254"/>
      <c r="C45" s="255"/>
      <c r="D45" s="253"/>
      <c r="E45" s="256" t="s">
        <v>104</v>
      </c>
      <c r="F45" s="253"/>
      <c r="G45" s="377" t="s">
        <v>503</v>
      </c>
      <c r="H45" s="377"/>
      <c r="I45" s="377"/>
      <c r="J45" s="377"/>
      <c r="K45" s="251"/>
    </row>
    <row r="46" spans="2:11" s="1" customFormat="1" ht="12.75" customHeight="1">
      <c r="B46" s="254"/>
      <c r="C46" s="255"/>
      <c r="D46" s="253"/>
      <c r="E46" s="253"/>
      <c r="F46" s="253"/>
      <c r="G46" s="253"/>
      <c r="H46" s="253"/>
      <c r="I46" s="253"/>
      <c r="J46" s="253"/>
      <c r="K46" s="251"/>
    </row>
    <row r="47" spans="2:11" s="1" customFormat="1" ht="15" customHeight="1">
      <c r="B47" s="254"/>
      <c r="C47" s="255"/>
      <c r="D47" s="377" t="s">
        <v>504</v>
      </c>
      <c r="E47" s="377"/>
      <c r="F47" s="377"/>
      <c r="G47" s="377"/>
      <c r="H47" s="377"/>
      <c r="I47" s="377"/>
      <c r="J47" s="377"/>
      <c r="K47" s="251"/>
    </row>
    <row r="48" spans="2:11" s="1" customFormat="1" ht="15" customHeight="1">
      <c r="B48" s="254"/>
      <c r="C48" s="255"/>
      <c r="D48" s="255"/>
      <c r="E48" s="377" t="s">
        <v>505</v>
      </c>
      <c r="F48" s="377"/>
      <c r="G48" s="377"/>
      <c r="H48" s="377"/>
      <c r="I48" s="377"/>
      <c r="J48" s="377"/>
      <c r="K48" s="251"/>
    </row>
    <row r="49" spans="2:11" s="1" customFormat="1" ht="15" customHeight="1">
      <c r="B49" s="254"/>
      <c r="C49" s="255"/>
      <c r="D49" s="255"/>
      <c r="E49" s="377" t="s">
        <v>506</v>
      </c>
      <c r="F49" s="377"/>
      <c r="G49" s="377"/>
      <c r="H49" s="377"/>
      <c r="I49" s="377"/>
      <c r="J49" s="377"/>
      <c r="K49" s="251"/>
    </row>
    <row r="50" spans="2:11" s="1" customFormat="1" ht="15" customHeight="1">
      <c r="B50" s="254"/>
      <c r="C50" s="255"/>
      <c r="D50" s="255"/>
      <c r="E50" s="377" t="s">
        <v>507</v>
      </c>
      <c r="F50" s="377"/>
      <c r="G50" s="377"/>
      <c r="H50" s="377"/>
      <c r="I50" s="377"/>
      <c r="J50" s="377"/>
      <c r="K50" s="251"/>
    </row>
    <row r="51" spans="2:11" s="1" customFormat="1" ht="15" customHeight="1">
      <c r="B51" s="254"/>
      <c r="C51" s="255"/>
      <c r="D51" s="377" t="s">
        <v>508</v>
      </c>
      <c r="E51" s="377"/>
      <c r="F51" s="377"/>
      <c r="G51" s="377"/>
      <c r="H51" s="377"/>
      <c r="I51" s="377"/>
      <c r="J51" s="377"/>
      <c r="K51" s="251"/>
    </row>
    <row r="52" spans="2:11" s="1" customFormat="1" ht="25.5" customHeight="1">
      <c r="B52" s="250"/>
      <c r="C52" s="379" t="s">
        <v>509</v>
      </c>
      <c r="D52" s="379"/>
      <c r="E52" s="379"/>
      <c r="F52" s="379"/>
      <c r="G52" s="379"/>
      <c r="H52" s="379"/>
      <c r="I52" s="379"/>
      <c r="J52" s="379"/>
      <c r="K52" s="251"/>
    </row>
    <row r="53" spans="2:11" s="1" customFormat="1" ht="5.25" customHeight="1">
      <c r="B53" s="250"/>
      <c r="C53" s="252"/>
      <c r="D53" s="252"/>
      <c r="E53" s="252"/>
      <c r="F53" s="252"/>
      <c r="G53" s="252"/>
      <c r="H53" s="252"/>
      <c r="I53" s="252"/>
      <c r="J53" s="252"/>
      <c r="K53" s="251"/>
    </row>
    <row r="54" spans="2:11" s="1" customFormat="1" ht="15" customHeight="1">
      <c r="B54" s="250"/>
      <c r="C54" s="377" t="s">
        <v>510</v>
      </c>
      <c r="D54" s="377"/>
      <c r="E54" s="377"/>
      <c r="F54" s="377"/>
      <c r="G54" s="377"/>
      <c r="H54" s="377"/>
      <c r="I54" s="377"/>
      <c r="J54" s="377"/>
      <c r="K54" s="251"/>
    </row>
    <row r="55" spans="2:11" s="1" customFormat="1" ht="15" customHeight="1">
      <c r="B55" s="250"/>
      <c r="C55" s="377" t="s">
        <v>511</v>
      </c>
      <c r="D55" s="377"/>
      <c r="E55" s="377"/>
      <c r="F55" s="377"/>
      <c r="G55" s="377"/>
      <c r="H55" s="377"/>
      <c r="I55" s="377"/>
      <c r="J55" s="377"/>
      <c r="K55" s="251"/>
    </row>
    <row r="56" spans="2:11" s="1" customFormat="1" ht="12.75" customHeight="1">
      <c r="B56" s="250"/>
      <c r="C56" s="253"/>
      <c r="D56" s="253"/>
      <c r="E56" s="253"/>
      <c r="F56" s="253"/>
      <c r="G56" s="253"/>
      <c r="H56" s="253"/>
      <c r="I56" s="253"/>
      <c r="J56" s="253"/>
      <c r="K56" s="251"/>
    </row>
    <row r="57" spans="2:11" s="1" customFormat="1" ht="15" customHeight="1">
      <c r="B57" s="250"/>
      <c r="C57" s="377" t="s">
        <v>512</v>
      </c>
      <c r="D57" s="377"/>
      <c r="E57" s="377"/>
      <c r="F57" s="377"/>
      <c r="G57" s="377"/>
      <c r="H57" s="377"/>
      <c r="I57" s="377"/>
      <c r="J57" s="377"/>
      <c r="K57" s="251"/>
    </row>
    <row r="58" spans="2:11" s="1" customFormat="1" ht="15" customHeight="1">
      <c r="B58" s="250"/>
      <c r="C58" s="255"/>
      <c r="D58" s="377" t="s">
        <v>513</v>
      </c>
      <c r="E58" s="377"/>
      <c r="F58" s="377"/>
      <c r="G58" s="377"/>
      <c r="H58" s="377"/>
      <c r="I58" s="377"/>
      <c r="J58" s="377"/>
      <c r="K58" s="251"/>
    </row>
    <row r="59" spans="2:11" s="1" customFormat="1" ht="15" customHeight="1">
      <c r="B59" s="250"/>
      <c r="C59" s="255"/>
      <c r="D59" s="377" t="s">
        <v>514</v>
      </c>
      <c r="E59" s="377"/>
      <c r="F59" s="377"/>
      <c r="G59" s="377"/>
      <c r="H59" s="377"/>
      <c r="I59" s="377"/>
      <c r="J59" s="377"/>
      <c r="K59" s="251"/>
    </row>
    <row r="60" spans="2:11" s="1" customFormat="1" ht="15" customHeight="1">
      <c r="B60" s="250"/>
      <c r="C60" s="255"/>
      <c r="D60" s="377" t="s">
        <v>515</v>
      </c>
      <c r="E60" s="377"/>
      <c r="F60" s="377"/>
      <c r="G60" s="377"/>
      <c r="H60" s="377"/>
      <c r="I60" s="377"/>
      <c r="J60" s="377"/>
      <c r="K60" s="251"/>
    </row>
    <row r="61" spans="2:11" s="1" customFormat="1" ht="15" customHeight="1">
      <c r="B61" s="250"/>
      <c r="C61" s="255"/>
      <c r="D61" s="377" t="s">
        <v>516</v>
      </c>
      <c r="E61" s="377"/>
      <c r="F61" s="377"/>
      <c r="G61" s="377"/>
      <c r="H61" s="377"/>
      <c r="I61" s="377"/>
      <c r="J61" s="377"/>
      <c r="K61" s="251"/>
    </row>
    <row r="62" spans="2:11" s="1" customFormat="1" ht="15" customHeight="1">
      <c r="B62" s="250"/>
      <c r="C62" s="255"/>
      <c r="D62" s="378" t="s">
        <v>517</v>
      </c>
      <c r="E62" s="378"/>
      <c r="F62" s="378"/>
      <c r="G62" s="378"/>
      <c r="H62" s="378"/>
      <c r="I62" s="378"/>
      <c r="J62" s="378"/>
      <c r="K62" s="251"/>
    </row>
    <row r="63" spans="2:11" s="1" customFormat="1" ht="15" customHeight="1">
      <c r="B63" s="250"/>
      <c r="C63" s="255"/>
      <c r="D63" s="377" t="s">
        <v>518</v>
      </c>
      <c r="E63" s="377"/>
      <c r="F63" s="377"/>
      <c r="G63" s="377"/>
      <c r="H63" s="377"/>
      <c r="I63" s="377"/>
      <c r="J63" s="377"/>
      <c r="K63" s="251"/>
    </row>
    <row r="64" spans="2:11" s="1" customFormat="1" ht="12.75" customHeight="1">
      <c r="B64" s="250"/>
      <c r="C64" s="255"/>
      <c r="D64" s="255"/>
      <c r="E64" s="258"/>
      <c r="F64" s="255"/>
      <c r="G64" s="255"/>
      <c r="H64" s="255"/>
      <c r="I64" s="255"/>
      <c r="J64" s="255"/>
      <c r="K64" s="251"/>
    </row>
    <row r="65" spans="2:11" s="1" customFormat="1" ht="15" customHeight="1">
      <c r="B65" s="250"/>
      <c r="C65" s="255"/>
      <c r="D65" s="377" t="s">
        <v>519</v>
      </c>
      <c r="E65" s="377"/>
      <c r="F65" s="377"/>
      <c r="G65" s="377"/>
      <c r="H65" s="377"/>
      <c r="I65" s="377"/>
      <c r="J65" s="377"/>
      <c r="K65" s="251"/>
    </row>
    <row r="66" spans="2:11" s="1" customFormat="1" ht="15" customHeight="1">
      <c r="B66" s="250"/>
      <c r="C66" s="255"/>
      <c r="D66" s="378" t="s">
        <v>520</v>
      </c>
      <c r="E66" s="378"/>
      <c r="F66" s="378"/>
      <c r="G66" s="378"/>
      <c r="H66" s="378"/>
      <c r="I66" s="378"/>
      <c r="J66" s="378"/>
      <c r="K66" s="251"/>
    </row>
    <row r="67" spans="2:11" s="1" customFormat="1" ht="15" customHeight="1">
      <c r="B67" s="250"/>
      <c r="C67" s="255"/>
      <c r="D67" s="377" t="s">
        <v>521</v>
      </c>
      <c r="E67" s="377"/>
      <c r="F67" s="377"/>
      <c r="G67" s="377"/>
      <c r="H67" s="377"/>
      <c r="I67" s="377"/>
      <c r="J67" s="377"/>
      <c r="K67" s="251"/>
    </row>
    <row r="68" spans="2:11" s="1" customFormat="1" ht="15" customHeight="1">
      <c r="B68" s="250"/>
      <c r="C68" s="255"/>
      <c r="D68" s="377" t="s">
        <v>522</v>
      </c>
      <c r="E68" s="377"/>
      <c r="F68" s="377"/>
      <c r="G68" s="377"/>
      <c r="H68" s="377"/>
      <c r="I68" s="377"/>
      <c r="J68" s="377"/>
      <c r="K68" s="251"/>
    </row>
    <row r="69" spans="2:11" s="1" customFormat="1" ht="15" customHeight="1">
      <c r="B69" s="250"/>
      <c r="C69" s="255"/>
      <c r="D69" s="377" t="s">
        <v>523</v>
      </c>
      <c r="E69" s="377"/>
      <c r="F69" s="377"/>
      <c r="G69" s="377"/>
      <c r="H69" s="377"/>
      <c r="I69" s="377"/>
      <c r="J69" s="377"/>
      <c r="K69" s="251"/>
    </row>
    <row r="70" spans="2:11" s="1" customFormat="1" ht="15" customHeight="1">
      <c r="B70" s="250"/>
      <c r="C70" s="255"/>
      <c r="D70" s="377" t="s">
        <v>524</v>
      </c>
      <c r="E70" s="377"/>
      <c r="F70" s="377"/>
      <c r="G70" s="377"/>
      <c r="H70" s="377"/>
      <c r="I70" s="377"/>
      <c r="J70" s="377"/>
      <c r="K70" s="251"/>
    </row>
    <row r="71" spans="2:11" s="1" customFormat="1" ht="12.75" customHeight="1">
      <c r="B71" s="259"/>
      <c r="C71" s="260"/>
      <c r="D71" s="260"/>
      <c r="E71" s="260"/>
      <c r="F71" s="260"/>
      <c r="G71" s="260"/>
      <c r="H71" s="260"/>
      <c r="I71" s="260"/>
      <c r="J71" s="260"/>
      <c r="K71" s="261"/>
    </row>
    <row r="72" spans="2:11" s="1" customFormat="1" ht="18.75" customHeight="1"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spans="2:11" s="1" customFormat="1" ht="18.75" customHeight="1"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pans="2:11" s="1" customFormat="1" ht="7.5" customHeight="1">
      <c r="B74" s="264"/>
      <c r="C74" s="265"/>
      <c r="D74" s="265"/>
      <c r="E74" s="265"/>
      <c r="F74" s="265"/>
      <c r="G74" s="265"/>
      <c r="H74" s="265"/>
      <c r="I74" s="265"/>
      <c r="J74" s="265"/>
      <c r="K74" s="266"/>
    </row>
    <row r="75" spans="2:11" s="1" customFormat="1" ht="45" customHeight="1">
      <c r="B75" s="267"/>
      <c r="C75" s="376" t="s">
        <v>525</v>
      </c>
      <c r="D75" s="376"/>
      <c r="E75" s="376"/>
      <c r="F75" s="376"/>
      <c r="G75" s="376"/>
      <c r="H75" s="376"/>
      <c r="I75" s="376"/>
      <c r="J75" s="376"/>
      <c r="K75" s="268"/>
    </row>
    <row r="76" spans="2:11" s="1" customFormat="1" ht="17.25" customHeight="1">
      <c r="B76" s="267"/>
      <c r="C76" s="269" t="s">
        <v>526</v>
      </c>
      <c r="D76" s="269"/>
      <c r="E76" s="269"/>
      <c r="F76" s="269" t="s">
        <v>527</v>
      </c>
      <c r="G76" s="270"/>
      <c r="H76" s="269" t="s">
        <v>52</v>
      </c>
      <c r="I76" s="269" t="s">
        <v>55</v>
      </c>
      <c r="J76" s="269" t="s">
        <v>528</v>
      </c>
      <c r="K76" s="268"/>
    </row>
    <row r="77" spans="2:11" s="1" customFormat="1" ht="17.25" customHeight="1">
      <c r="B77" s="267"/>
      <c r="C77" s="271" t="s">
        <v>529</v>
      </c>
      <c r="D77" s="271"/>
      <c r="E77" s="271"/>
      <c r="F77" s="272" t="s">
        <v>530</v>
      </c>
      <c r="G77" s="273"/>
      <c r="H77" s="271"/>
      <c r="I77" s="271"/>
      <c r="J77" s="271" t="s">
        <v>531</v>
      </c>
      <c r="K77" s="268"/>
    </row>
    <row r="78" spans="2:11" s="1" customFormat="1" ht="5.25" customHeight="1">
      <c r="B78" s="267"/>
      <c r="C78" s="274"/>
      <c r="D78" s="274"/>
      <c r="E78" s="274"/>
      <c r="F78" s="274"/>
      <c r="G78" s="275"/>
      <c r="H78" s="274"/>
      <c r="I78" s="274"/>
      <c r="J78" s="274"/>
      <c r="K78" s="268"/>
    </row>
    <row r="79" spans="2:11" s="1" customFormat="1" ht="15" customHeight="1">
      <c r="B79" s="267"/>
      <c r="C79" s="256" t="s">
        <v>51</v>
      </c>
      <c r="D79" s="274"/>
      <c r="E79" s="274"/>
      <c r="F79" s="276" t="s">
        <v>532</v>
      </c>
      <c r="G79" s="275"/>
      <c r="H79" s="256" t="s">
        <v>533</v>
      </c>
      <c r="I79" s="256" t="s">
        <v>534</v>
      </c>
      <c r="J79" s="256">
        <v>20</v>
      </c>
      <c r="K79" s="268"/>
    </row>
    <row r="80" spans="2:11" s="1" customFormat="1" ht="15" customHeight="1">
      <c r="B80" s="267"/>
      <c r="C80" s="256" t="s">
        <v>535</v>
      </c>
      <c r="D80" s="256"/>
      <c r="E80" s="256"/>
      <c r="F80" s="276" t="s">
        <v>532</v>
      </c>
      <c r="G80" s="275"/>
      <c r="H80" s="256" t="s">
        <v>536</v>
      </c>
      <c r="I80" s="256" t="s">
        <v>534</v>
      </c>
      <c r="J80" s="256">
        <v>120</v>
      </c>
      <c r="K80" s="268"/>
    </row>
    <row r="81" spans="2:11" s="1" customFormat="1" ht="15" customHeight="1">
      <c r="B81" s="277"/>
      <c r="C81" s="256" t="s">
        <v>537</v>
      </c>
      <c r="D81" s="256"/>
      <c r="E81" s="256"/>
      <c r="F81" s="276" t="s">
        <v>538</v>
      </c>
      <c r="G81" s="275"/>
      <c r="H81" s="256" t="s">
        <v>539</v>
      </c>
      <c r="I81" s="256" t="s">
        <v>534</v>
      </c>
      <c r="J81" s="256">
        <v>50</v>
      </c>
      <c r="K81" s="268"/>
    </row>
    <row r="82" spans="2:11" s="1" customFormat="1" ht="15" customHeight="1">
      <c r="B82" s="277"/>
      <c r="C82" s="256" t="s">
        <v>540</v>
      </c>
      <c r="D82" s="256"/>
      <c r="E82" s="256"/>
      <c r="F82" s="276" t="s">
        <v>532</v>
      </c>
      <c r="G82" s="275"/>
      <c r="H82" s="256" t="s">
        <v>541</v>
      </c>
      <c r="I82" s="256" t="s">
        <v>542</v>
      </c>
      <c r="J82" s="256"/>
      <c r="K82" s="268"/>
    </row>
    <row r="83" spans="2:11" s="1" customFormat="1" ht="15" customHeight="1">
      <c r="B83" s="277"/>
      <c r="C83" s="278" t="s">
        <v>543</v>
      </c>
      <c r="D83" s="278"/>
      <c r="E83" s="278"/>
      <c r="F83" s="279" t="s">
        <v>538</v>
      </c>
      <c r="G83" s="278"/>
      <c r="H83" s="278" t="s">
        <v>544</v>
      </c>
      <c r="I83" s="278" t="s">
        <v>534</v>
      </c>
      <c r="J83" s="278">
        <v>15</v>
      </c>
      <c r="K83" s="268"/>
    </row>
    <row r="84" spans="2:11" s="1" customFormat="1" ht="15" customHeight="1">
      <c r="B84" s="277"/>
      <c r="C84" s="278" t="s">
        <v>545</v>
      </c>
      <c r="D84" s="278"/>
      <c r="E84" s="278"/>
      <c r="F84" s="279" t="s">
        <v>538</v>
      </c>
      <c r="G84" s="278"/>
      <c r="H84" s="278" t="s">
        <v>546</v>
      </c>
      <c r="I84" s="278" t="s">
        <v>534</v>
      </c>
      <c r="J84" s="278">
        <v>15</v>
      </c>
      <c r="K84" s="268"/>
    </row>
    <row r="85" spans="2:11" s="1" customFormat="1" ht="15" customHeight="1">
      <c r="B85" s="277"/>
      <c r="C85" s="278" t="s">
        <v>547</v>
      </c>
      <c r="D85" s="278"/>
      <c r="E85" s="278"/>
      <c r="F85" s="279" t="s">
        <v>538</v>
      </c>
      <c r="G85" s="278"/>
      <c r="H85" s="278" t="s">
        <v>548</v>
      </c>
      <c r="I85" s="278" t="s">
        <v>534</v>
      </c>
      <c r="J85" s="278">
        <v>20</v>
      </c>
      <c r="K85" s="268"/>
    </row>
    <row r="86" spans="2:11" s="1" customFormat="1" ht="15" customHeight="1">
      <c r="B86" s="277"/>
      <c r="C86" s="278" t="s">
        <v>549</v>
      </c>
      <c r="D86" s="278"/>
      <c r="E86" s="278"/>
      <c r="F86" s="279" t="s">
        <v>538</v>
      </c>
      <c r="G86" s="278"/>
      <c r="H86" s="278" t="s">
        <v>550</v>
      </c>
      <c r="I86" s="278" t="s">
        <v>534</v>
      </c>
      <c r="J86" s="278">
        <v>20</v>
      </c>
      <c r="K86" s="268"/>
    </row>
    <row r="87" spans="2:11" s="1" customFormat="1" ht="15" customHeight="1">
      <c r="B87" s="277"/>
      <c r="C87" s="256" t="s">
        <v>551</v>
      </c>
      <c r="D87" s="256"/>
      <c r="E87" s="256"/>
      <c r="F87" s="276" t="s">
        <v>538</v>
      </c>
      <c r="G87" s="275"/>
      <c r="H87" s="256" t="s">
        <v>552</v>
      </c>
      <c r="I87" s="256" t="s">
        <v>534</v>
      </c>
      <c r="J87" s="256">
        <v>50</v>
      </c>
      <c r="K87" s="268"/>
    </row>
    <row r="88" spans="2:11" s="1" customFormat="1" ht="15" customHeight="1">
      <c r="B88" s="277"/>
      <c r="C88" s="256" t="s">
        <v>553</v>
      </c>
      <c r="D88" s="256"/>
      <c r="E88" s="256"/>
      <c r="F88" s="276" t="s">
        <v>538</v>
      </c>
      <c r="G88" s="275"/>
      <c r="H88" s="256" t="s">
        <v>554</v>
      </c>
      <c r="I88" s="256" t="s">
        <v>534</v>
      </c>
      <c r="J88" s="256">
        <v>20</v>
      </c>
      <c r="K88" s="268"/>
    </row>
    <row r="89" spans="2:11" s="1" customFormat="1" ht="15" customHeight="1">
      <c r="B89" s="277"/>
      <c r="C89" s="256" t="s">
        <v>555</v>
      </c>
      <c r="D89" s="256"/>
      <c r="E89" s="256"/>
      <c r="F89" s="276" t="s">
        <v>538</v>
      </c>
      <c r="G89" s="275"/>
      <c r="H89" s="256" t="s">
        <v>556</v>
      </c>
      <c r="I89" s="256" t="s">
        <v>534</v>
      </c>
      <c r="J89" s="256">
        <v>20</v>
      </c>
      <c r="K89" s="268"/>
    </row>
    <row r="90" spans="2:11" s="1" customFormat="1" ht="15" customHeight="1">
      <c r="B90" s="277"/>
      <c r="C90" s="256" t="s">
        <v>557</v>
      </c>
      <c r="D90" s="256"/>
      <c r="E90" s="256"/>
      <c r="F90" s="276" t="s">
        <v>538</v>
      </c>
      <c r="G90" s="275"/>
      <c r="H90" s="256" t="s">
        <v>558</v>
      </c>
      <c r="I90" s="256" t="s">
        <v>534</v>
      </c>
      <c r="J90" s="256">
        <v>50</v>
      </c>
      <c r="K90" s="268"/>
    </row>
    <row r="91" spans="2:11" s="1" customFormat="1" ht="15" customHeight="1">
      <c r="B91" s="277"/>
      <c r="C91" s="256" t="s">
        <v>559</v>
      </c>
      <c r="D91" s="256"/>
      <c r="E91" s="256"/>
      <c r="F91" s="276" t="s">
        <v>538</v>
      </c>
      <c r="G91" s="275"/>
      <c r="H91" s="256" t="s">
        <v>559</v>
      </c>
      <c r="I91" s="256" t="s">
        <v>534</v>
      </c>
      <c r="J91" s="256">
        <v>50</v>
      </c>
      <c r="K91" s="268"/>
    </row>
    <row r="92" spans="2:11" s="1" customFormat="1" ht="15" customHeight="1">
      <c r="B92" s="277"/>
      <c r="C92" s="256" t="s">
        <v>560</v>
      </c>
      <c r="D92" s="256"/>
      <c r="E92" s="256"/>
      <c r="F92" s="276" t="s">
        <v>538</v>
      </c>
      <c r="G92" s="275"/>
      <c r="H92" s="256" t="s">
        <v>561</v>
      </c>
      <c r="I92" s="256" t="s">
        <v>534</v>
      </c>
      <c r="J92" s="256">
        <v>255</v>
      </c>
      <c r="K92" s="268"/>
    </row>
    <row r="93" spans="2:11" s="1" customFormat="1" ht="15" customHeight="1">
      <c r="B93" s="277"/>
      <c r="C93" s="256" t="s">
        <v>562</v>
      </c>
      <c r="D93" s="256"/>
      <c r="E93" s="256"/>
      <c r="F93" s="276" t="s">
        <v>532</v>
      </c>
      <c r="G93" s="275"/>
      <c r="H93" s="256" t="s">
        <v>563</v>
      </c>
      <c r="I93" s="256" t="s">
        <v>564</v>
      </c>
      <c r="J93" s="256"/>
      <c r="K93" s="268"/>
    </row>
    <row r="94" spans="2:11" s="1" customFormat="1" ht="15" customHeight="1">
      <c r="B94" s="277"/>
      <c r="C94" s="256" t="s">
        <v>565</v>
      </c>
      <c r="D94" s="256"/>
      <c r="E94" s="256"/>
      <c r="F94" s="276" t="s">
        <v>532</v>
      </c>
      <c r="G94" s="275"/>
      <c r="H94" s="256" t="s">
        <v>566</v>
      </c>
      <c r="I94" s="256" t="s">
        <v>567</v>
      </c>
      <c r="J94" s="256"/>
      <c r="K94" s="268"/>
    </row>
    <row r="95" spans="2:11" s="1" customFormat="1" ht="15" customHeight="1">
      <c r="B95" s="277"/>
      <c r="C95" s="256" t="s">
        <v>568</v>
      </c>
      <c r="D95" s="256"/>
      <c r="E95" s="256"/>
      <c r="F95" s="276" t="s">
        <v>532</v>
      </c>
      <c r="G95" s="275"/>
      <c r="H95" s="256" t="s">
        <v>568</v>
      </c>
      <c r="I95" s="256" t="s">
        <v>567</v>
      </c>
      <c r="J95" s="256"/>
      <c r="K95" s="268"/>
    </row>
    <row r="96" spans="2:11" s="1" customFormat="1" ht="15" customHeight="1">
      <c r="B96" s="277"/>
      <c r="C96" s="256" t="s">
        <v>36</v>
      </c>
      <c r="D96" s="256"/>
      <c r="E96" s="256"/>
      <c r="F96" s="276" t="s">
        <v>532</v>
      </c>
      <c r="G96" s="275"/>
      <c r="H96" s="256" t="s">
        <v>569</v>
      </c>
      <c r="I96" s="256" t="s">
        <v>567</v>
      </c>
      <c r="J96" s="256"/>
      <c r="K96" s="268"/>
    </row>
    <row r="97" spans="2:11" s="1" customFormat="1" ht="15" customHeight="1">
      <c r="B97" s="277"/>
      <c r="C97" s="256" t="s">
        <v>46</v>
      </c>
      <c r="D97" s="256"/>
      <c r="E97" s="256"/>
      <c r="F97" s="276" t="s">
        <v>532</v>
      </c>
      <c r="G97" s="275"/>
      <c r="H97" s="256" t="s">
        <v>570</v>
      </c>
      <c r="I97" s="256" t="s">
        <v>567</v>
      </c>
      <c r="J97" s="256"/>
      <c r="K97" s="268"/>
    </row>
    <row r="98" spans="2:11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pans="2:11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pans="2:11" s="1" customFormat="1" ht="18.75" customHeight="1"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</row>
    <row r="101" spans="2:11" s="1" customFormat="1" ht="7.5" customHeight="1">
      <c r="B101" s="264"/>
      <c r="C101" s="265"/>
      <c r="D101" s="265"/>
      <c r="E101" s="265"/>
      <c r="F101" s="265"/>
      <c r="G101" s="265"/>
      <c r="H101" s="265"/>
      <c r="I101" s="265"/>
      <c r="J101" s="265"/>
      <c r="K101" s="266"/>
    </row>
    <row r="102" spans="2:11" s="1" customFormat="1" ht="45" customHeight="1">
      <c r="B102" s="267"/>
      <c r="C102" s="376" t="s">
        <v>571</v>
      </c>
      <c r="D102" s="376"/>
      <c r="E102" s="376"/>
      <c r="F102" s="376"/>
      <c r="G102" s="376"/>
      <c r="H102" s="376"/>
      <c r="I102" s="376"/>
      <c r="J102" s="376"/>
      <c r="K102" s="268"/>
    </row>
    <row r="103" spans="2:11" s="1" customFormat="1" ht="17.25" customHeight="1">
      <c r="B103" s="267"/>
      <c r="C103" s="269" t="s">
        <v>526</v>
      </c>
      <c r="D103" s="269"/>
      <c r="E103" s="269"/>
      <c r="F103" s="269" t="s">
        <v>527</v>
      </c>
      <c r="G103" s="270"/>
      <c r="H103" s="269" t="s">
        <v>52</v>
      </c>
      <c r="I103" s="269" t="s">
        <v>55</v>
      </c>
      <c r="J103" s="269" t="s">
        <v>528</v>
      </c>
      <c r="K103" s="268"/>
    </row>
    <row r="104" spans="2:11" s="1" customFormat="1" ht="17.25" customHeight="1">
      <c r="B104" s="267"/>
      <c r="C104" s="271" t="s">
        <v>529</v>
      </c>
      <c r="D104" s="271"/>
      <c r="E104" s="271"/>
      <c r="F104" s="272" t="s">
        <v>530</v>
      </c>
      <c r="G104" s="273"/>
      <c r="H104" s="271"/>
      <c r="I104" s="271"/>
      <c r="J104" s="271" t="s">
        <v>531</v>
      </c>
      <c r="K104" s="268"/>
    </row>
    <row r="105" spans="2:11" s="1" customFormat="1" ht="5.25" customHeight="1">
      <c r="B105" s="267"/>
      <c r="C105" s="269"/>
      <c r="D105" s="269"/>
      <c r="E105" s="269"/>
      <c r="F105" s="269"/>
      <c r="G105" s="285"/>
      <c r="H105" s="269"/>
      <c r="I105" s="269"/>
      <c r="J105" s="269"/>
      <c r="K105" s="268"/>
    </row>
    <row r="106" spans="2:11" s="1" customFormat="1" ht="15" customHeight="1">
      <c r="B106" s="267"/>
      <c r="C106" s="256" t="s">
        <v>51</v>
      </c>
      <c r="D106" s="274"/>
      <c r="E106" s="274"/>
      <c r="F106" s="276" t="s">
        <v>532</v>
      </c>
      <c r="G106" s="285"/>
      <c r="H106" s="256" t="s">
        <v>572</v>
      </c>
      <c r="I106" s="256" t="s">
        <v>534</v>
      </c>
      <c r="J106" s="256">
        <v>20</v>
      </c>
      <c r="K106" s="268"/>
    </row>
    <row r="107" spans="2:11" s="1" customFormat="1" ht="15" customHeight="1">
      <c r="B107" s="267"/>
      <c r="C107" s="256" t="s">
        <v>535</v>
      </c>
      <c r="D107" s="256"/>
      <c r="E107" s="256"/>
      <c r="F107" s="276" t="s">
        <v>532</v>
      </c>
      <c r="G107" s="256"/>
      <c r="H107" s="256" t="s">
        <v>572</v>
      </c>
      <c r="I107" s="256" t="s">
        <v>534</v>
      </c>
      <c r="J107" s="256">
        <v>120</v>
      </c>
      <c r="K107" s="268"/>
    </row>
    <row r="108" spans="2:11" s="1" customFormat="1" ht="15" customHeight="1">
      <c r="B108" s="277"/>
      <c r="C108" s="256" t="s">
        <v>537</v>
      </c>
      <c r="D108" s="256"/>
      <c r="E108" s="256"/>
      <c r="F108" s="276" t="s">
        <v>538</v>
      </c>
      <c r="G108" s="256"/>
      <c r="H108" s="256" t="s">
        <v>572</v>
      </c>
      <c r="I108" s="256" t="s">
        <v>534</v>
      </c>
      <c r="J108" s="256">
        <v>50</v>
      </c>
      <c r="K108" s="268"/>
    </row>
    <row r="109" spans="2:11" s="1" customFormat="1" ht="15" customHeight="1">
      <c r="B109" s="277"/>
      <c r="C109" s="256" t="s">
        <v>540</v>
      </c>
      <c r="D109" s="256"/>
      <c r="E109" s="256"/>
      <c r="F109" s="276" t="s">
        <v>532</v>
      </c>
      <c r="G109" s="256"/>
      <c r="H109" s="256" t="s">
        <v>572</v>
      </c>
      <c r="I109" s="256" t="s">
        <v>542</v>
      </c>
      <c r="J109" s="256"/>
      <c r="K109" s="268"/>
    </row>
    <row r="110" spans="2:11" s="1" customFormat="1" ht="15" customHeight="1">
      <c r="B110" s="277"/>
      <c r="C110" s="256" t="s">
        <v>551</v>
      </c>
      <c r="D110" s="256"/>
      <c r="E110" s="256"/>
      <c r="F110" s="276" t="s">
        <v>538</v>
      </c>
      <c r="G110" s="256"/>
      <c r="H110" s="256" t="s">
        <v>572</v>
      </c>
      <c r="I110" s="256" t="s">
        <v>534</v>
      </c>
      <c r="J110" s="256">
        <v>50</v>
      </c>
      <c r="K110" s="268"/>
    </row>
    <row r="111" spans="2:11" s="1" customFormat="1" ht="15" customHeight="1">
      <c r="B111" s="277"/>
      <c r="C111" s="256" t="s">
        <v>559</v>
      </c>
      <c r="D111" s="256"/>
      <c r="E111" s="256"/>
      <c r="F111" s="276" t="s">
        <v>538</v>
      </c>
      <c r="G111" s="256"/>
      <c r="H111" s="256" t="s">
        <v>572</v>
      </c>
      <c r="I111" s="256" t="s">
        <v>534</v>
      </c>
      <c r="J111" s="256">
        <v>50</v>
      </c>
      <c r="K111" s="268"/>
    </row>
    <row r="112" spans="2:11" s="1" customFormat="1" ht="15" customHeight="1">
      <c r="B112" s="277"/>
      <c r="C112" s="256" t="s">
        <v>557</v>
      </c>
      <c r="D112" s="256"/>
      <c r="E112" s="256"/>
      <c r="F112" s="276" t="s">
        <v>538</v>
      </c>
      <c r="G112" s="256"/>
      <c r="H112" s="256" t="s">
        <v>572</v>
      </c>
      <c r="I112" s="256" t="s">
        <v>534</v>
      </c>
      <c r="J112" s="256">
        <v>50</v>
      </c>
      <c r="K112" s="268"/>
    </row>
    <row r="113" spans="2:11" s="1" customFormat="1" ht="15" customHeight="1">
      <c r="B113" s="277"/>
      <c r="C113" s="256" t="s">
        <v>51</v>
      </c>
      <c r="D113" s="256"/>
      <c r="E113" s="256"/>
      <c r="F113" s="276" t="s">
        <v>532</v>
      </c>
      <c r="G113" s="256"/>
      <c r="H113" s="256" t="s">
        <v>573</v>
      </c>
      <c r="I113" s="256" t="s">
        <v>534</v>
      </c>
      <c r="J113" s="256">
        <v>20</v>
      </c>
      <c r="K113" s="268"/>
    </row>
    <row r="114" spans="2:11" s="1" customFormat="1" ht="15" customHeight="1">
      <c r="B114" s="277"/>
      <c r="C114" s="256" t="s">
        <v>574</v>
      </c>
      <c r="D114" s="256"/>
      <c r="E114" s="256"/>
      <c r="F114" s="276" t="s">
        <v>532</v>
      </c>
      <c r="G114" s="256"/>
      <c r="H114" s="256" t="s">
        <v>575</v>
      </c>
      <c r="I114" s="256" t="s">
        <v>534</v>
      </c>
      <c r="J114" s="256">
        <v>120</v>
      </c>
      <c r="K114" s="268"/>
    </row>
    <row r="115" spans="2:11" s="1" customFormat="1" ht="15" customHeight="1">
      <c r="B115" s="277"/>
      <c r="C115" s="256" t="s">
        <v>36</v>
      </c>
      <c r="D115" s="256"/>
      <c r="E115" s="256"/>
      <c r="F115" s="276" t="s">
        <v>532</v>
      </c>
      <c r="G115" s="256"/>
      <c r="H115" s="256" t="s">
        <v>576</v>
      </c>
      <c r="I115" s="256" t="s">
        <v>567</v>
      </c>
      <c r="J115" s="256"/>
      <c r="K115" s="268"/>
    </row>
    <row r="116" spans="2:11" s="1" customFormat="1" ht="15" customHeight="1">
      <c r="B116" s="277"/>
      <c r="C116" s="256" t="s">
        <v>46</v>
      </c>
      <c r="D116" s="256"/>
      <c r="E116" s="256"/>
      <c r="F116" s="276" t="s">
        <v>532</v>
      </c>
      <c r="G116" s="256"/>
      <c r="H116" s="256" t="s">
        <v>577</v>
      </c>
      <c r="I116" s="256" t="s">
        <v>567</v>
      </c>
      <c r="J116" s="256"/>
      <c r="K116" s="268"/>
    </row>
    <row r="117" spans="2:11" s="1" customFormat="1" ht="15" customHeight="1">
      <c r="B117" s="277"/>
      <c r="C117" s="256" t="s">
        <v>55</v>
      </c>
      <c r="D117" s="256"/>
      <c r="E117" s="256"/>
      <c r="F117" s="276" t="s">
        <v>532</v>
      </c>
      <c r="G117" s="256"/>
      <c r="H117" s="256" t="s">
        <v>578</v>
      </c>
      <c r="I117" s="256" t="s">
        <v>579</v>
      </c>
      <c r="J117" s="256"/>
      <c r="K117" s="268"/>
    </row>
    <row r="118" spans="2:11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pans="2:11" s="1" customFormat="1" ht="18.75" customHeight="1">
      <c r="B119" s="287"/>
      <c r="C119" s="253"/>
      <c r="D119" s="253"/>
      <c r="E119" s="253"/>
      <c r="F119" s="288"/>
      <c r="G119" s="253"/>
      <c r="H119" s="253"/>
      <c r="I119" s="253"/>
      <c r="J119" s="253"/>
      <c r="K119" s="287"/>
    </row>
    <row r="120" spans="2:11" s="1" customFormat="1" ht="18.75" customHeight="1"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spans="2:11" s="1" customFormat="1" ht="7.5" customHeight="1">
      <c r="B121" s="289"/>
      <c r="C121" s="290"/>
      <c r="D121" s="290"/>
      <c r="E121" s="290"/>
      <c r="F121" s="290"/>
      <c r="G121" s="290"/>
      <c r="H121" s="290"/>
      <c r="I121" s="290"/>
      <c r="J121" s="290"/>
      <c r="K121" s="291"/>
    </row>
    <row r="122" spans="2:11" s="1" customFormat="1" ht="45" customHeight="1">
      <c r="B122" s="292"/>
      <c r="C122" s="375" t="s">
        <v>580</v>
      </c>
      <c r="D122" s="375"/>
      <c r="E122" s="375"/>
      <c r="F122" s="375"/>
      <c r="G122" s="375"/>
      <c r="H122" s="375"/>
      <c r="I122" s="375"/>
      <c r="J122" s="375"/>
      <c r="K122" s="293"/>
    </row>
    <row r="123" spans="2:11" s="1" customFormat="1" ht="17.25" customHeight="1">
      <c r="B123" s="294"/>
      <c r="C123" s="269" t="s">
        <v>526</v>
      </c>
      <c r="D123" s="269"/>
      <c r="E123" s="269"/>
      <c r="F123" s="269" t="s">
        <v>527</v>
      </c>
      <c r="G123" s="270"/>
      <c r="H123" s="269" t="s">
        <v>52</v>
      </c>
      <c r="I123" s="269" t="s">
        <v>55</v>
      </c>
      <c r="J123" s="269" t="s">
        <v>528</v>
      </c>
      <c r="K123" s="295"/>
    </row>
    <row r="124" spans="2:11" s="1" customFormat="1" ht="17.25" customHeight="1">
      <c r="B124" s="294"/>
      <c r="C124" s="271" t="s">
        <v>529</v>
      </c>
      <c r="D124" s="271"/>
      <c r="E124" s="271"/>
      <c r="F124" s="272" t="s">
        <v>530</v>
      </c>
      <c r="G124" s="273"/>
      <c r="H124" s="271"/>
      <c r="I124" s="271"/>
      <c r="J124" s="271" t="s">
        <v>531</v>
      </c>
      <c r="K124" s="295"/>
    </row>
    <row r="125" spans="2:11" s="1" customFormat="1" ht="5.25" customHeight="1">
      <c r="B125" s="296"/>
      <c r="C125" s="274"/>
      <c r="D125" s="274"/>
      <c r="E125" s="274"/>
      <c r="F125" s="274"/>
      <c r="G125" s="256"/>
      <c r="H125" s="274"/>
      <c r="I125" s="274"/>
      <c r="J125" s="274"/>
      <c r="K125" s="297"/>
    </row>
    <row r="126" spans="2:11" s="1" customFormat="1" ht="15" customHeight="1">
      <c r="B126" s="296"/>
      <c r="C126" s="256" t="s">
        <v>535</v>
      </c>
      <c r="D126" s="274"/>
      <c r="E126" s="274"/>
      <c r="F126" s="276" t="s">
        <v>532</v>
      </c>
      <c r="G126" s="256"/>
      <c r="H126" s="256" t="s">
        <v>572</v>
      </c>
      <c r="I126" s="256" t="s">
        <v>534</v>
      </c>
      <c r="J126" s="256">
        <v>120</v>
      </c>
      <c r="K126" s="298"/>
    </row>
    <row r="127" spans="2:11" s="1" customFormat="1" ht="15" customHeight="1">
      <c r="B127" s="296"/>
      <c r="C127" s="256" t="s">
        <v>581</v>
      </c>
      <c r="D127" s="256"/>
      <c r="E127" s="256"/>
      <c r="F127" s="276" t="s">
        <v>532</v>
      </c>
      <c r="G127" s="256"/>
      <c r="H127" s="256" t="s">
        <v>582</v>
      </c>
      <c r="I127" s="256" t="s">
        <v>534</v>
      </c>
      <c r="J127" s="256" t="s">
        <v>583</v>
      </c>
      <c r="K127" s="298"/>
    </row>
    <row r="128" spans="2:11" s="1" customFormat="1" ht="15" customHeight="1">
      <c r="B128" s="296"/>
      <c r="C128" s="256" t="s">
        <v>480</v>
      </c>
      <c r="D128" s="256"/>
      <c r="E128" s="256"/>
      <c r="F128" s="276" t="s">
        <v>532</v>
      </c>
      <c r="G128" s="256"/>
      <c r="H128" s="256" t="s">
        <v>584</v>
      </c>
      <c r="I128" s="256" t="s">
        <v>534</v>
      </c>
      <c r="J128" s="256" t="s">
        <v>583</v>
      </c>
      <c r="K128" s="298"/>
    </row>
    <row r="129" spans="2:11" s="1" customFormat="1" ht="15" customHeight="1">
      <c r="B129" s="296"/>
      <c r="C129" s="256" t="s">
        <v>543</v>
      </c>
      <c r="D129" s="256"/>
      <c r="E129" s="256"/>
      <c r="F129" s="276" t="s">
        <v>538</v>
      </c>
      <c r="G129" s="256"/>
      <c r="H129" s="256" t="s">
        <v>544</v>
      </c>
      <c r="I129" s="256" t="s">
        <v>534</v>
      </c>
      <c r="J129" s="256">
        <v>15</v>
      </c>
      <c r="K129" s="298"/>
    </row>
    <row r="130" spans="2:11" s="1" customFormat="1" ht="15" customHeight="1">
      <c r="B130" s="296"/>
      <c r="C130" s="278" t="s">
        <v>545</v>
      </c>
      <c r="D130" s="278"/>
      <c r="E130" s="278"/>
      <c r="F130" s="279" t="s">
        <v>538</v>
      </c>
      <c r="G130" s="278"/>
      <c r="H130" s="278" t="s">
        <v>546</v>
      </c>
      <c r="I130" s="278" t="s">
        <v>534</v>
      </c>
      <c r="J130" s="278">
        <v>15</v>
      </c>
      <c r="K130" s="298"/>
    </row>
    <row r="131" spans="2:11" s="1" customFormat="1" ht="15" customHeight="1">
      <c r="B131" s="296"/>
      <c r="C131" s="278" t="s">
        <v>547</v>
      </c>
      <c r="D131" s="278"/>
      <c r="E131" s="278"/>
      <c r="F131" s="279" t="s">
        <v>538</v>
      </c>
      <c r="G131" s="278"/>
      <c r="H131" s="278" t="s">
        <v>548</v>
      </c>
      <c r="I131" s="278" t="s">
        <v>534</v>
      </c>
      <c r="J131" s="278">
        <v>20</v>
      </c>
      <c r="K131" s="298"/>
    </row>
    <row r="132" spans="2:11" s="1" customFormat="1" ht="15" customHeight="1">
      <c r="B132" s="296"/>
      <c r="C132" s="278" t="s">
        <v>549</v>
      </c>
      <c r="D132" s="278"/>
      <c r="E132" s="278"/>
      <c r="F132" s="279" t="s">
        <v>538</v>
      </c>
      <c r="G132" s="278"/>
      <c r="H132" s="278" t="s">
        <v>550</v>
      </c>
      <c r="I132" s="278" t="s">
        <v>534</v>
      </c>
      <c r="J132" s="278">
        <v>20</v>
      </c>
      <c r="K132" s="298"/>
    </row>
    <row r="133" spans="2:11" s="1" customFormat="1" ht="15" customHeight="1">
      <c r="B133" s="296"/>
      <c r="C133" s="256" t="s">
        <v>537</v>
      </c>
      <c r="D133" s="256"/>
      <c r="E133" s="256"/>
      <c r="F133" s="276" t="s">
        <v>538</v>
      </c>
      <c r="G133" s="256"/>
      <c r="H133" s="256" t="s">
        <v>572</v>
      </c>
      <c r="I133" s="256" t="s">
        <v>534</v>
      </c>
      <c r="J133" s="256">
        <v>50</v>
      </c>
      <c r="K133" s="298"/>
    </row>
    <row r="134" spans="2:11" s="1" customFormat="1" ht="15" customHeight="1">
      <c r="B134" s="296"/>
      <c r="C134" s="256" t="s">
        <v>551</v>
      </c>
      <c r="D134" s="256"/>
      <c r="E134" s="256"/>
      <c r="F134" s="276" t="s">
        <v>538</v>
      </c>
      <c r="G134" s="256"/>
      <c r="H134" s="256" t="s">
        <v>572</v>
      </c>
      <c r="I134" s="256" t="s">
        <v>534</v>
      </c>
      <c r="J134" s="256">
        <v>50</v>
      </c>
      <c r="K134" s="298"/>
    </row>
    <row r="135" spans="2:11" s="1" customFormat="1" ht="15" customHeight="1">
      <c r="B135" s="296"/>
      <c r="C135" s="256" t="s">
        <v>557</v>
      </c>
      <c r="D135" s="256"/>
      <c r="E135" s="256"/>
      <c r="F135" s="276" t="s">
        <v>538</v>
      </c>
      <c r="G135" s="256"/>
      <c r="H135" s="256" t="s">
        <v>572</v>
      </c>
      <c r="I135" s="256" t="s">
        <v>534</v>
      </c>
      <c r="J135" s="256">
        <v>50</v>
      </c>
      <c r="K135" s="298"/>
    </row>
    <row r="136" spans="2:11" s="1" customFormat="1" ht="15" customHeight="1">
      <c r="B136" s="296"/>
      <c r="C136" s="256" t="s">
        <v>559</v>
      </c>
      <c r="D136" s="256"/>
      <c r="E136" s="256"/>
      <c r="F136" s="276" t="s">
        <v>538</v>
      </c>
      <c r="G136" s="256"/>
      <c r="H136" s="256" t="s">
        <v>572</v>
      </c>
      <c r="I136" s="256" t="s">
        <v>534</v>
      </c>
      <c r="J136" s="256">
        <v>50</v>
      </c>
      <c r="K136" s="298"/>
    </row>
    <row r="137" spans="2:11" s="1" customFormat="1" ht="15" customHeight="1">
      <c r="B137" s="296"/>
      <c r="C137" s="256" t="s">
        <v>560</v>
      </c>
      <c r="D137" s="256"/>
      <c r="E137" s="256"/>
      <c r="F137" s="276" t="s">
        <v>538</v>
      </c>
      <c r="G137" s="256"/>
      <c r="H137" s="256" t="s">
        <v>585</v>
      </c>
      <c r="I137" s="256" t="s">
        <v>534</v>
      </c>
      <c r="J137" s="256">
        <v>255</v>
      </c>
      <c r="K137" s="298"/>
    </row>
    <row r="138" spans="2:11" s="1" customFormat="1" ht="15" customHeight="1">
      <c r="B138" s="296"/>
      <c r="C138" s="256" t="s">
        <v>562</v>
      </c>
      <c r="D138" s="256"/>
      <c r="E138" s="256"/>
      <c r="F138" s="276" t="s">
        <v>532</v>
      </c>
      <c r="G138" s="256"/>
      <c r="H138" s="256" t="s">
        <v>586</v>
      </c>
      <c r="I138" s="256" t="s">
        <v>564</v>
      </c>
      <c r="J138" s="256"/>
      <c r="K138" s="298"/>
    </row>
    <row r="139" spans="2:11" s="1" customFormat="1" ht="15" customHeight="1">
      <c r="B139" s="296"/>
      <c r="C139" s="256" t="s">
        <v>565</v>
      </c>
      <c r="D139" s="256"/>
      <c r="E139" s="256"/>
      <c r="F139" s="276" t="s">
        <v>532</v>
      </c>
      <c r="G139" s="256"/>
      <c r="H139" s="256" t="s">
        <v>587</v>
      </c>
      <c r="I139" s="256" t="s">
        <v>567</v>
      </c>
      <c r="J139" s="256"/>
      <c r="K139" s="298"/>
    </row>
    <row r="140" spans="2:11" s="1" customFormat="1" ht="15" customHeight="1">
      <c r="B140" s="296"/>
      <c r="C140" s="256" t="s">
        <v>568</v>
      </c>
      <c r="D140" s="256"/>
      <c r="E140" s="256"/>
      <c r="F140" s="276" t="s">
        <v>532</v>
      </c>
      <c r="G140" s="256"/>
      <c r="H140" s="256" t="s">
        <v>568</v>
      </c>
      <c r="I140" s="256" t="s">
        <v>567</v>
      </c>
      <c r="J140" s="256"/>
      <c r="K140" s="298"/>
    </row>
    <row r="141" spans="2:11" s="1" customFormat="1" ht="15" customHeight="1">
      <c r="B141" s="296"/>
      <c r="C141" s="256" t="s">
        <v>36</v>
      </c>
      <c r="D141" s="256"/>
      <c r="E141" s="256"/>
      <c r="F141" s="276" t="s">
        <v>532</v>
      </c>
      <c r="G141" s="256"/>
      <c r="H141" s="256" t="s">
        <v>588</v>
      </c>
      <c r="I141" s="256" t="s">
        <v>567</v>
      </c>
      <c r="J141" s="256"/>
      <c r="K141" s="298"/>
    </row>
    <row r="142" spans="2:11" s="1" customFormat="1" ht="15" customHeight="1">
      <c r="B142" s="296"/>
      <c r="C142" s="256" t="s">
        <v>589</v>
      </c>
      <c r="D142" s="256"/>
      <c r="E142" s="256"/>
      <c r="F142" s="276" t="s">
        <v>532</v>
      </c>
      <c r="G142" s="256"/>
      <c r="H142" s="256" t="s">
        <v>590</v>
      </c>
      <c r="I142" s="256" t="s">
        <v>567</v>
      </c>
      <c r="J142" s="256"/>
      <c r="K142" s="298"/>
    </row>
    <row r="143" spans="2:11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pans="2:11" s="1" customFormat="1" ht="18.75" customHeight="1">
      <c r="B144" s="253"/>
      <c r="C144" s="253"/>
      <c r="D144" s="253"/>
      <c r="E144" s="253"/>
      <c r="F144" s="288"/>
      <c r="G144" s="253"/>
      <c r="H144" s="253"/>
      <c r="I144" s="253"/>
      <c r="J144" s="253"/>
      <c r="K144" s="253"/>
    </row>
    <row r="145" spans="2:11" s="1" customFormat="1" ht="18.75" customHeight="1"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</row>
    <row r="146" spans="2:11" s="1" customFormat="1" ht="7.5" customHeight="1"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spans="2:11" s="1" customFormat="1" ht="45" customHeight="1">
      <c r="B147" s="267"/>
      <c r="C147" s="376" t="s">
        <v>591</v>
      </c>
      <c r="D147" s="376"/>
      <c r="E147" s="376"/>
      <c r="F147" s="376"/>
      <c r="G147" s="376"/>
      <c r="H147" s="376"/>
      <c r="I147" s="376"/>
      <c r="J147" s="376"/>
      <c r="K147" s="268"/>
    </row>
    <row r="148" spans="2:11" s="1" customFormat="1" ht="17.25" customHeight="1">
      <c r="B148" s="267"/>
      <c r="C148" s="269" t="s">
        <v>526</v>
      </c>
      <c r="D148" s="269"/>
      <c r="E148" s="269"/>
      <c r="F148" s="269" t="s">
        <v>527</v>
      </c>
      <c r="G148" s="270"/>
      <c r="H148" s="269" t="s">
        <v>52</v>
      </c>
      <c r="I148" s="269" t="s">
        <v>55</v>
      </c>
      <c r="J148" s="269" t="s">
        <v>528</v>
      </c>
      <c r="K148" s="268"/>
    </row>
    <row r="149" spans="2:11" s="1" customFormat="1" ht="17.25" customHeight="1">
      <c r="B149" s="267"/>
      <c r="C149" s="271" t="s">
        <v>529</v>
      </c>
      <c r="D149" s="271"/>
      <c r="E149" s="271"/>
      <c r="F149" s="272" t="s">
        <v>530</v>
      </c>
      <c r="G149" s="273"/>
      <c r="H149" s="271"/>
      <c r="I149" s="271"/>
      <c r="J149" s="271" t="s">
        <v>531</v>
      </c>
      <c r="K149" s="268"/>
    </row>
    <row r="150" spans="2:11" s="1" customFormat="1" ht="5.25" customHeight="1">
      <c r="B150" s="277"/>
      <c r="C150" s="274"/>
      <c r="D150" s="274"/>
      <c r="E150" s="274"/>
      <c r="F150" s="274"/>
      <c r="G150" s="275"/>
      <c r="H150" s="274"/>
      <c r="I150" s="274"/>
      <c r="J150" s="274"/>
      <c r="K150" s="298"/>
    </row>
    <row r="151" spans="2:11" s="1" customFormat="1" ht="15" customHeight="1">
      <c r="B151" s="277"/>
      <c r="C151" s="302" t="s">
        <v>535</v>
      </c>
      <c r="D151" s="256"/>
      <c r="E151" s="256"/>
      <c r="F151" s="303" t="s">
        <v>532</v>
      </c>
      <c r="G151" s="256"/>
      <c r="H151" s="302" t="s">
        <v>572</v>
      </c>
      <c r="I151" s="302" t="s">
        <v>534</v>
      </c>
      <c r="J151" s="302">
        <v>120</v>
      </c>
      <c r="K151" s="298"/>
    </row>
    <row r="152" spans="2:11" s="1" customFormat="1" ht="15" customHeight="1">
      <c r="B152" s="277"/>
      <c r="C152" s="302" t="s">
        <v>581</v>
      </c>
      <c r="D152" s="256"/>
      <c r="E152" s="256"/>
      <c r="F152" s="303" t="s">
        <v>532</v>
      </c>
      <c r="G152" s="256"/>
      <c r="H152" s="302" t="s">
        <v>592</v>
      </c>
      <c r="I152" s="302" t="s">
        <v>534</v>
      </c>
      <c r="J152" s="302" t="s">
        <v>583</v>
      </c>
      <c r="K152" s="298"/>
    </row>
    <row r="153" spans="2:11" s="1" customFormat="1" ht="15" customHeight="1">
      <c r="B153" s="277"/>
      <c r="C153" s="302" t="s">
        <v>480</v>
      </c>
      <c r="D153" s="256"/>
      <c r="E153" s="256"/>
      <c r="F153" s="303" t="s">
        <v>532</v>
      </c>
      <c r="G153" s="256"/>
      <c r="H153" s="302" t="s">
        <v>593</v>
      </c>
      <c r="I153" s="302" t="s">
        <v>534</v>
      </c>
      <c r="J153" s="302" t="s">
        <v>583</v>
      </c>
      <c r="K153" s="298"/>
    </row>
    <row r="154" spans="2:11" s="1" customFormat="1" ht="15" customHeight="1">
      <c r="B154" s="277"/>
      <c r="C154" s="302" t="s">
        <v>537</v>
      </c>
      <c r="D154" s="256"/>
      <c r="E154" s="256"/>
      <c r="F154" s="303" t="s">
        <v>538</v>
      </c>
      <c r="G154" s="256"/>
      <c r="H154" s="302" t="s">
        <v>572</v>
      </c>
      <c r="I154" s="302" t="s">
        <v>534</v>
      </c>
      <c r="J154" s="302">
        <v>50</v>
      </c>
      <c r="K154" s="298"/>
    </row>
    <row r="155" spans="2:11" s="1" customFormat="1" ht="15" customHeight="1">
      <c r="B155" s="277"/>
      <c r="C155" s="302" t="s">
        <v>540</v>
      </c>
      <c r="D155" s="256"/>
      <c r="E155" s="256"/>
      <c r="F155" s="303" t="s">
        <v>532</v>
      </c>
      <c r="G155" s="256"/>
      <c r="H155" s="302" t="s">
        <v>572</v>
      </c>
      <c r="I155" s="302" t="s">
        <v>542</v>
      </c>
      <c r="J155" s="302"/>
      <c r="K155" s="298"/>
    </row>
    <row r="156" spans="2:11" s="1" customFormat="1" ht="15" customHeight="1">
      <c r="B156" s="277"/>
      <c r="C156" s="302" t="s">
        <v>551</v>
      </c>
      <c r="D156" s="256"/>
      <c r="E156" s="256"/>
      <c r="F156" s="303" t="s">
        <v>538</v>
      </c>
      <c r="G156" s="256"/>
      <c r="H156" s="302" t="s">
        <v>572</v>
      </c>
      <c r="I156" s="302" t="s">
        <v>534</v>
      </c>
      <c r="J156" s="302">
        <v>50</v>
      </c>
      <c r="K156" s="298"/>
    </row>
    <row r="157" spans="2:11" s="1" customFormat="1" ht="15" customHeight="1">
      <c r="B157" s="277"/>
      <c r="C157" s="302" t="s">
        <v>559</v>
      </c>
      <c r="D157" s="256"/>
      <c r="E157" s="256"/>
      <c r="F157" s="303" t="s">
        <v>538</v>
      </c>
      <c r="G157" s="256"/>
      <c r="H157" s="302" t="s">
        <v>572</v>
      </c>
      <c r="I157" s="302" t="s">
        <v>534</v>
      </c>
      <c r="J157" s="302">
        <v>50</v>
      </c>
      <c r="K157" s="298"/>
    </row>
    <row r="158" spans="2:11" s="1" customFormat="1" ht="15" customHeight="1">
      <c r="B158" s="277"/>
      <c r="C158" s="302" t="s">
        <v>557</v>
      </c>
      <c r="D158" s="256"/>
      <c r="E158" s="256"/>
      <c r="F158" s="303" t="s">
        <v>538</v>
      </c>
      <c r="G158" s="256"/>
      <c r="H158" s="302" t="s">
        <v>572</v>
      </c>
      <c r="I158" s="302" t="s">
        <v>534</v>
      </c>
      <c r="J158" s="302">
        <v>50</v>
      </c>
      <c r="K158" s="298"/>
    </row>
    <row r="159" spans="2:11" s="1" customFormat="1" ht="15" customHeight="1">
      <c r="B159" s="277"/>
      <c r="C159" s="302" t="s">
        <v>88</v>
      </c>
      <c r="D159" s="256"/>
      <c r="E159" s="256"/>
      <c r="F159" s="303" t="s">
        <v>532</v>
      </c>
      <c r="G159" s="256"/>
      <c r="H159" s="302" t="s">
        <v>594</v>
      </c>
      <c r="I159" s="302" t="s">
        <v>534</v>
      </c>
      <c r="J159" s="302" t="s">
        <v>595</v>
      </c>
      <c r="K159" s="298"/>
    </row>
    <row r="160" spans="2:11" s="1" customFormat="1" ht="15" customHeight="1">
      <c r="B160" s="277"/>
      <c r="C160" s="302" t="s">
        <v>596</v>
      </c>
      <c r="D160" s="256"/>
      <c r="E160" s="256"/>
      <c r="F160" s="303" t="s">
        <v>532</v>
      </c>
      <c r="G160" s="256"/>
      <c r="H160" s="302" t="s">
        <v>597</v>
      </c>
      <c r="I160" s="302" t="s">
        <v>567</v>
      </c>
      <c r="J160" s="302"/>
      <c r="K160" s="298"/>
    </row>
    <row r="161" spans="2:11" s="1" customFormat="1" ht="15" customHeight="1">
      <c r="B161" s="304"/>
      <c r="C161" s="286"/>
      <c r="D161" s="286"/>
      <c r="E161" s="286"/>
      <c r="F161" s="286"/>
      <c r="G161" s="286"/>
      <c r="H161" s="286"/>
      <c r="I161" s="286"/>
      <c r="J161" s="286"/>
      <c r="K161" s="305"/>
    </row>
    <row r="162" spans="2:11" s="1" customFormat="1" ht="18.75" customHeight="1">
      <c r="B162" s="253"/>
      <c r="C162" s="256"/>
      <c r="D162" s="256"/>
      <c r="E162" s="256"/>
      <c r="F162" s="276"/>
      <c r="G162" s="256"/>
      <c r="H162" s="256"/>
      <c r="I162" s="256"/>
      <c r="J162" s="256"/>
      <c r="K162" s="253"/>
    </row>
    <row r="163" spans="2:11" s="1" customFormat="1" ht="18.75" customHeight="1"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</row>
    <row r="164" spans="2:11" s="1" customFormat="1" ht="7.5" customHeight="1">
      <c r="B164" s="245"/>
      <c r="C164" s="246"/>
      <c r="D164" s="246"/>
      <c r="E164" s="246"/>
      <c r="F164" s="246"/>
      <c r="G164" s="246"/>
      <c r="H164" s="246"/>
      <c r="I164" s="246"/>
      <c r="J164" s="246"/>
      <c r="K164" s="247"/>
    </row>
    <row r="165" spans="2:11" s="1" customFormat="1" ht="45" customHeight="1">
      <c r="B165" s="248"/>
      <c r="C165" s="375" t="s">
        <v>598</v>
      </c>
      <c r="D165" s="375"/>
      <c r="E165" s="375"/>
      <c r="F165" s="375"/>
      <c r="G165" s="375"/>
      <c r="H165" s="375"/>
      <c r="I165" s="375"/>
      <c r="J165" s="375"/>
      <c r="K165" s="249"/>
    </row>
    <row r="166" spans="2:11" s="1" customFormat="1" ht="17.25" customHeight="1">
      <c r="B166" s="248"/>
      <c r="C166" s="269" t="s">
        <v>526</v>
      </c>
      <c r="D166" s="269"/>
      <c r="E166" s="269"/>
      <c r="F166" s="269" t="s">
        <v>527</v>
      </c>
      <c r="G166" s="306"/>
      <c r="H166" s="307" t="s">
        <v>52</v>
      </c>
      <c r="I166" s="307" t="s">
        <v>55</v>
      </c>
      <c r="J166" s="269" t="s">
        <v>528</v>
      </c>
      <c r="K166" s="249"/>
    </row>
    <row r="167" spans="2:11" s="1" customFormat="1" ht="17.25" customHeight="1">
      <c r="B167" s="250"/>
      <c r="C167" s="271" t="s">
        <v>529</v>
      </c>
      <c r="D167" s="271"/>
      <c r="E167" s="271"/>
      <c r="F167" s="272" t="s">
        <v>530</v>
      </c>
      <c r="G167" s="308"/>
      <c r="H167" s="309"/>
      <c r="I167" s="309"/>
      <c r="J167" s="271" t="s">
        <v>531</v>
      </c>
      <c r="K167" s="251"/>
    </row>
    <row r="168" spans="2:11" s="1" customFormat="1" ht="5.25" customHeight="1">
      <c r="B168" s="277"/>
      <c r="C168" s="274"/>
      <c r="D168" s="274"/>
      <c r="E168" s="274"/>
      <c r="F168" s="274"/>
      <c r="G168" s="275"/>
      <c r="H168" s="274"/>
      <c r="I168" s="274"/>
      <c r="J168" s="274"/>
      <c r="K168" s="298"/>
    </row>
    <row r="169" spans="2:11" s="1" customFormat="1" ht="15" customHeight="1">
      <c r="B169" s="277"/>
      <c r="C169" s="256" t="s">
        <v>535</v>
      </c>
      <c r="D169" s="256"/>
      <c r="E169" s="256"/>
      <c r="F169" s="276" t="s">
        <v>532</v>
      </c>
      <c r="G169" s="256"/>
      <c r="H169" s="256" t="s">
        <v>572</v>
      </c>
      <c r="I169" s="256" t="s">
        <v>534</v>
      </c>
      <c r="J169" s="256">
        <v>120</v>
      </c>
      <c r="K169" s="298"/>
    </row>
    <row r="170" spans="2:11" s="1" customFormat="1" ht="15" customHeight="1">
      <c r="B170" s="277"/>
      <c r="C170" s="256" t="s">
        <v>581</v>
      </c>
      <c r="D170" s="256"/>
      <c r="E170" s="256"/>
      <c r="F170" s="276" t="s">
        <v>532</v>
      </c>
      <c r="G170" s="256"/>
      <c r="H170" s="256" t="s">
        <v>582</v>
      </c>
      <c r="I170" s="256" t="s">
        <v>534</v>
      </c>
      <c r="J170" s="256" t="s">
        <v>583</v>
      </c>
      <c r="K170" s="298"/>
    </row>
    <row r="171" spans="2:11" s="1" customFormat="1" ht="15" customHeight="1">
      <c r="B171" s="277"/>
      <c r="C171" s="256" t="s">
        <v>480</v>
      </c>
      <c r="D171" s="256"/>
      <c r="E171" s="256"/>
      <c r="F171" s="276" t="s">
        <v>532</v>
      </c>
      <c r="G171" s="256"/>
      <c r="H171" s="256" t="s">
        <v>599</v>
      </c>
      <c r="I171" s="256" t="s">
        <v>534</v>
      </c>
      <c r="J171" s="256" t="s">
        <v>583</v>
      </c>
      <c r="K171" s="298"/>
    </row>
    <row r="172" spans="2:11" s="1" customFormat="1" ht="15" customHeight="1">
      <c r="B172" s="277"/>
      <c r="C172" s="256" t="s">
        <v>537</v>
      </c>
      <c r="D172" s="256"/>
      <c r="E172" s="256"/>
      <c r="F172" s="276" t="s">
        <v>538</v>
      </c>
      <c r="G172" s="256"/>
      <c r="H172" s="256" t="s">
        <v>599</v>
      </c>
      <c r="I172" s="256" t="s">
        <v>534</v>
      </c>
      <c r="J172" s="256">
        <v>50</v>
      </c>
      <c r="K172" s="298"/>
    </row>
    <row r="173" spans="2:11" s="1" customFormat="1" ht="15" customHeight="1">
      <c r="B173" s="277"/>
      <c r="C173" s="256" t="s">
        <v>540</v>
      </c>
      <c r="D173" s="256"/>
      <c r="E173" s="256"/>
      <c r="F173" s="276" t="s">
        <v>532</v>
      </c>
      <c r="G173" s="256"/>
      <c r="H173" s="256" t="s">
        <v>599</v>
      </c>
      <c r="I173" s="256" t="s">
        <v>542</v>
      </c>
      <c r="J173" s="256"/>
      <c r="K173" s="298"/>
    </row>
    <row r="174" spans="2:11" s="1" customFormat="1" ht="15" customHeight="1">
      <c r="B174" s="277"/>
      <c r="C174" s="256" t="s">
        <v>551</v>
      </c>
      <c r="D174" s="256"/>
      <c r="E174" s="256"/>
      <c r="F174" s="276" t="s">
        <v>538</v>
      </c>
      <c r="G174" s="256"/>
      <c r="H174" s="256" t="s">
        <v>599</v>
      </c>
      <c r="I174" s="256" t="s">
        <v>534</v>
      </c>
      <c r="J174" s="256">
        <v>50</v>
      </c>
      <c r="K174" s="298"/>
    </row>
    <row r="175" spans="2:11" s="1" customFormat="1" ht="15" customHeight="1">
      <c r="B175" s="277"/>
      <c r="C175" s="256" t="s">
        <v>559</v>
      </c>
      <c r="D175" s="256"/>
      <c r="E175" s="256"/>
      <c r="F175" s="276" t="s">
        <v>538</v>
      </c>
      <c r="G175" s="256"/>
      <c r="H175" s="256" t="s">
        <v>599</v>
      </c>
      <c r="I175" s="256" t="s">
        <v>534</v>
      </c>
      <c r="J175" s="256">
        <v>50</v>
      </c>
      <c r="K175" s="298"/>
    </row>
    <row r="176" spans="2:11" s="1" customFormat="1" ht="15" customHeight="1">
      <c r="B176" s="277"/>
      <c r="C176" s="256" t="s">
        <v>557</v>
      </c>
      <c r="D176" s="256"/>
      <c r="E176" s="256"/>
      <c r="F176" s="276" t="s">
        <v>538</v>
      </c>
      <c r="G176" s="256"/>
      <c r="H176" s="256" t="s">
        <v>599</v>
      </c>
      <c r="I176" s="256" t="s">
        <v>534</v>
      </c>
      <c r="J176" s="256">
        <v>50</v>
      </c>
      <c r="K176" s="298"/>
    </row>
    <row r="177" spans="2:11" s="1" customFormat="1" ht="15" customHeight="1">
      <c r="B177" s="277"/>
      <c r="C177" s="256" t="s">
        <v>100</v>
      </c>
      <c r="D177" s="256"/>
      <c r="E177" s="256"/>
      <c r="F177" s="276" t="s">
        <v>532</v>
      </c>
      <c r="G177" s="256"/>
      <c r="H177" s="256" t="s">
        <v>600</v>
      </c>
      <c r="I177" s="256" t="s">
        <v>601</v>
      </c>
      <c r="J177" s="256"/>
      <c r="K177" s="298"/>
    </row>
    <row r="178" spans="2:11" s="1" customFormat="1" ht="15" customHeight="1">
      <c r="B178" s="277"/>
      <c r="C178" s="256" t="s">
        <v>55</v>
      </c>
      <c r="D178" s="256"/>
      <c r="E178" s="256"/>
      <c r="F178" s="276" t="s">
        <v>532</v>
      </c>
      <c r="G178" s="256"/>
      <c r="H178" s="256" t="s">
        <v>602</v>
      </c>
      <c r="I178" s="256" t="s">
        <v>603</v>
      </c>
      <c r="J178" s="256">
        <v>1</v>
      </c>
      <c r="K178" s="298"/>
    </row>
    <row r="179" spans="2:11" s="1" customFormat="1" ht="15" customHeight="1">
      <c r="B179" s="277"/>
      <c r="C179" s="256" t="s">
        <v>51</v>
      </c>
      <c r="D179" s="256"/>
      <c r="E179" s="256"/>
      <c r="F179" s="276" t="s">
        <v>532</v>
      </c>
      <c r="G179" s="256"/>
      <c r="H179" s="256" t="s">
        <v>604</v>
      </c>
      <c r="I179" s="256" t="s">
        <v>534</v>
      </c>
      <c r="J179" s="256">
        <v>20</v>
      </c>
      <c r="K179" s="298"/>
    </row>
    <row r="180" spans="2:11" s="1" customFormat="1" ht="15" customHeight="1">
      <c r="B180" s="277"/>
      <c r="C180" s="256" t="s">
        <v>52</v>
      </c>
      <c r="D180" s="256"/>
      <c r="E180" s="256"/>
      <c r="F180" s="276" t="s">
        <v>532</v>
      </c>
      <c r="G180" s="256"/>
      <c r="H180" s="256" t="s">
        <v>605</v>
      </c>
      <c r="I180" s="256" t="s">
        <v>534</v>
      </c>
      <c r="J180" s="256">
        <v>255</v>
      </c>
      <c r="K180" s="298"/>
    </row>
    <row r="181" spans="2:11" s="1" customFormat="1" ht="15" customHeight="1">
      <c r="B181" s="277"/>
      <c r="C181" s="256" t="s">
        <v>101</v>
      </c>
      <c r="D181" s="256"/>
      <c r="E181" s="256"/>
      <c r="F181" s="276" t="s">
        <v>532</v>
      </c>
      <c r="G181" s="256"/>
      <c r="H181" s="256" t="s">
        <v>496</v>
      </c>
      <c r="I181" s="256" t="s">
        <v>534</v>
      </c>
      <c r="J181" s="256">
        <v>10</v>
      </c>
      <c r="K181" s="298"/>
    </row>
    <row r="182" spans="2:11" s="1" customFormat="1" ht="15" customHeight="1">
      <c r="B182" s="277"/>
      <c r="C182" s="256" t="s">
        <v>102</v>
      </c>
      <c r="D182" s="256"/>
      <c r="E182" s="256"/>
      <c r="F182" s="276" t="s">
        <v>532</v>
      </c>
      <c r="G182" s="256"/>
      <c r="H182" s="256" t="s">
        <v>606</v>
      </c>
      <c r="I182" s="256" t="s">
        <v>567</v>
      </c>
      <c r="J182" s="256"/>
      <c r="K182" s="298"/>
    </row>
    <row r="183" spans="2:11" s="1" customFormat="1" ht="15" customHeight="1">
      <c r="B183" s="277"/>
      <c r="C183" s="256" t="s">
        <v>607</v>
      </c>
      <c r="D183" s="256"/>
      <c r="E183" s="256"/>
      <c r="F183" s="276" t="s">
        <v>532</v>
      </c>
      <c r="G183" s="256"/>
      <c r="H183" s="256" t="s">
        <v>608</v>
      </c>
      <c r="I183" s="256" t="s">
        <v>567</v>
      </c>
      <c r="J183" s="256"/>
      <c r="K183" s="298"/>
    </row>
    <row r="184" spans="2:11" s="1" customFormat="1" ht="15" customHeight="1">
      <c r="B184" s="277"/>
      <c r="C184" s="256" t="s">
        <v>596</v>
      </c>
      <c r="D184" s="256"/>
      <c r="E184" s="256"/>
      <c r="F184" s="276" t="s">
        <v>532</v>
      </c>
      <c r="G184" s="256"/>
      <c r="H184" s="256" t="s">
        <v>609</v>
      </c>
      <c r="I184" s="256" t="s">
        <v>567</v>
      </c>
      <c r="J184" s="256"/>
      <c r="K184" s="298"/>
    </row>
    <row r="185" spans="2:11" s="1" customFormat="1" ht="15" customHeight="1">
      <c r="B185" s="277"/>
      <c r="C185" s="256" t="s">
        <v>104</v>
      </c>
      <c r="D185" s="256"/>
      <c r="E185" s="256"/>
      <c r="F185" s="276" t="s">
        <v>538</v>
      </c>
      <c r="G185" s="256"/>
      <c r="H185" s="256" t="s">
        <v>610</v>
      </c>
      <c r="I185" s="256" t="s">
        <v>534</v>
      </c>
      <c r="J185" s="256">
        <v>50</v>
      </c>
      <c r="K185" s="298"/>
    </row>
    <row r="186" spans="2:11" s="1" customFormat="1" ht="15" customHeight="1">
      <c r="B186" s="277"/>
      <c r="C186" s="256" t="s">
        <v>611</v>
      </c>
      <c r="D186" s="256"/>
      <c r="E186" s="256"/>
      <c r="F186" s="276" t="s">
        <v>538</v>
      </c>
      <c r="G186" s="256"/>
      <c r="H186" s="256" t="s">
        <v>612</v>
      </c>
      <c r="I186" s="256" t="s">
        <v>613</v>
      </c>
      <c r="J186" s="256"/>
      <c r="K186" s="298"/>
    </row>
    <row r="187" spans="2:11" s="1" customFormat="1" ht="15" customHeight="1">
      <c r="B187" s="277"/>
      <c r="C187" s="256" t="s">
        <v>614</v>
      </c>
      <c r="D187" s="256"/>
      <c r="E187" s="256"/>
      <c r="F187" s="276" t="s">
        <v>538</v>
      </c>
      <c r="G187" s="256"/>
      <c r="H187" s="256" t="s">
        <v>615</v>
      </c>
      <c r="I187" s="256" t="s">
        <v>613</v>
      </c>
      <c r="J187" s="256"/>
      <c r="K187" s="298"/>
    </row>
    <row r="188" spans="2:11" s="1" customFormat="1" ht="15" customHeight="1">
      <c r="B188" s="277"/>
      <c r="C188" s="256" t="s">
        <v>616</v>
      </c>
      <c r="D188" s="256"/>
      <c r="E188" s="256"/>
      <c r="F188" s="276" t="s">
        <v>538</v>
      </c>
      <c r="G188" s="256"/>
      <c r="H188" s="256" t="s">
        <v>617</v>
      </c>
      <c r="I188" s="256" t="s">
        <v>613</v>
      </c>
      <c r="J188" s="256"/>
      <c r="K188" s="298"/>
    </row>
    <row r="189" spans="2:11" s="1" customFormat="1" ht="15" customHeight="1">
      <c r="B189" s="277"/>
      <c r="C189" s="310" t="s">
        <v>618</v>
      </c>
      <c r="D189" s="256"/>
      <c r="E189" s="256"/>
      <c r="F189" s="276" t="s">
        <v>538</v>
      </c>
      <c r="G189" s="256"/>
      <c r="H189" s="256" t="s">
        <v>619</v>
      </c>
      <c r="I189" s="256" t="s">
        <v>620</v>
      </c>
      <c r="J189" s="311" t="s">
        <v>621</v>
      </c>
      <c r="K189" s="298"/>
    </row>
    <row r="190" spans="2:11" s="1" customFormat="1" ht="15" customHeight="1">
      <c r="B190" s="277"/>
      <c r="C190" s="262" t="s">
        <v>40</v>
      </c>
      <c r="D190" s="256"/>
      <c r="E190" s="256"/>
      <c r="F190" s="276" t="s">
        <v>532</v>
      </c>
      <c r="G190" s="256"/>
      <c r="H190" s="253" t="s">
        <v>622</v>
      </c>
      <c r="I190" s="256" t="s">
        <v>623</v>
      </c>
      <c r="J190" s="256"/>
      <c r="K190" s="298"/>
    </row>
    <row r="191" spans="2:11" s="1" customFormat="1" ht="15" customHeight="1">
      <c r="B191" s="277"/>
      <c r="C191" s="262" t="s">
        <v>624</v>
      </c>
      <c r="D191" s="256"/>
      <c r="E191" s="256"/>
      <c r="F191" s="276" t="s">
        <v>532</v>
      </c>
      <c r="G191" s="256"/>
      <c r="H191" s="256" t="s">
        <v>625</v>
      </c>
      <c r="I191" s="256" t="s">
        <v>567</v>
      </c>
      <c r="J191" s="256"/>
      <c r="K191" s="298"/>
    </row>
    <row r="192" spans="2:11" s="1" customFormat="1" ht="15" customHeight="1">
      <c r="B192" s="277"/>
      <c r="C192" s="262" t="s">
        <v>626</v>
      </c>
      <c r="D192" s="256"/>
      <c r="E192" s="256"/>
      <c r="F192" s="276" t="s">
        <v>532</v>
      </c>
      <c r="G192" s="256"/>
      <c r="H192" s="256" t="s">
        <v>627</v>
      </c>
      <c r="I192" s="256" t="s">
        <v>567</v>
      </c>
      <c r="J192" s="256"/>
      <c r="K192" s="298"/>
    </row>
    <row r="193" spans="2:11" s="1" customFormat="1" ht="15" customHeight="1">
      <c r="B193" s="277"/>
      <c r="C193" s="262" t="s">
        <v>628</v>
      </c>
      <c r="D193" s="256"/>
      <c r="E193" s="256"/>
      <c r="F193" s="276" t="s">
        <v>538</v>
      </c>
      <c r="G193" s="256"/>
      <c r="H193" s="256" t="s">
        <v>629</v>
      </c>
      <c r="I193" s="256" t="s">
        <v>567</v>
      </c>
      <c r="J193" s="256"/>
      <c r="K193" s="298"/>
    </row>
    <row r="194" spans="2:11" s="1" customFormat="1" ht="15" customHeight="1">
      <c r="B194" s="304"/>
      <c r="C194" s="312"/>
      <c r="D194" s="286"/>
      <c r="E194" s="286"/>
      <c r="F194" s="286"/>
      <c r="G194" s="286"/>
      <c r="H194" s="286"/>
      <c r="I194" s="286"/>
      <c r="J194" s="286"/>
      <c r="K194" s="305"/>
    </row>
    <row r="195" spans="2:11" s="1" customFormat="1" ht="18.75" customHeight="1">
      <c r="B195" s="253"/>
      <c r="C195" s="256"/>
      <c r="D195" s="256"/>
      <c r="E195" s="256"/>
      <c r="F195" s="276"/>
      <c r="G195" s="256"/>
      <c r="H195" s="256"/>
      <c r="I195" s="256"/>
      <c r="J195" s="256"/>
      <c r="K195" s="253"/>
    </row>
    <row r="196" spans="2:11" s="1" customFormat="1" ht="18.75" customHeight="1">
      <c r="B196" s="253"/>
      <c r="C196" s="256"/>
      <c r="D196" s="256"/>
      <c r="E196" s="256"/>
      <c r="F196" s="276"/>
      <c r="G196" s="256"/>
      <c r="H196" s="256"/>
      <c r="I196" s="256"/>
      <c r="J196" s="256"/>
      <c r="K196" s="253"/>
    </row>
    <row r="197" spans="2:11" s="1" customFormat="1" ht="18.75" customHeight="1"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</row>
    <row r="198" spans="2:11" s="1" customFormat="1" ht="12">
      <c r="B198" s="245"/>
      <c r="C198" s="246"/>
      <c r="D198" s="246"/>
      <c r="E198" s="246"/>
      <c r="F198" s="246"/>
      <c r="G198" s="246"/>
      <c r="H198" s="246"/>
      <c r="I198" s="246"/>
      <c r="J198" s="246"/>
      <c r="K198" s="247"/>
    </row>
    <row r="199" spans="2:11" s="1" customFormat="1" ht="22.2">
      <c r="B199" s="248"/>
      <c r="C199" s="375" t="s">
        <v>630</v>
      </c>
      <c r="D199" s="375"/>
      <c r="E199" s="375"/>
      <c r="F199" s="375"/>
      <c r="G199" s="375"/>
      <c r="H199" s="375"/>
      <c r="I199" s="375"/>
      <c r="J199" s="375"/>
      <c r="K199" s="249"/>
    </row>
    <row r="200" spans="2:11" s="1" customFormat="1" ht="25.5" customHeight="1">
      <c r="B200" s="248"/>
      <c r="C200" s="313" t="s">
        <v>631</v>
      </c>
      <c r="D200" s="313"/>
      <c r="E200" s="313"/>
      <c r="F200" s="313" t="s">
        <v>632</v>
      </c>
      <c r="G200" s="314"/>
      <c r="H200" s="374" t="s">
        <v>633</v>
      </c>
      <c r="I200" s="374"/>
      <c r="J200" s="374"/>
      <c r="K200" s="249"/>
    </row>
    <row r="201" spans="2:11" s="1" customFormat="1" ht="5.25" customHeight="1">
      <c r="B201" s="277"/>
      <c r="C201" s="274"/>
      <c r="D201" s="274"/>
      <c r="E201" s="274"/>
      <c r="F201" s="274"/>
      <c r="G201" s="256"/>
      <c r="H201" s="274"/>
      <c r="I201" s="274"/>
      <c r="J201" s="274"/>
      <c r="K201" s="298"/>
    </row>
    <row r="202" spans="2:11" s="1" customFormat="1" ht="15" customHeight="1">
      <c r="B202" s="277"/>
      <c r="C202" s="256" t="s">
        <v>623</v>
      </c>
      <c r="D202" s="256"/>
      <c r="E202" s="256"/>
      <c r="F202" s="276" t="s">
        <v>41</v>
      </c>
      <c r="G202" s="256"/>
      <c r="H202" s="373" t="s">
        <v>634</v>
      </c>
      <c r="I202" s="373"/>
      <c r="J202" s="373"/>
      <c r="K202" s="298"/>
    </row>
    <row r="203" spans="2:11" s="1" customFormat="1" ht="15" customHeight="1">
      <c r="B203" s="277"/>
      <c r="C203" s="283"/>
      <c r="D203" s="256"/>
      <c r="E203" s="256"/>
      <c r="F203" s="276" t="s">
        <v>42</v>
      </c>
      <c r="G203" s="256"/>
      <c r="H203" s="373" t="s">
        <v>635</v>
      </c>
      <c r="I203" s="373"/>
      <c r="J203" s="373"/>
      <c r="K203" s="298"/>
    </row>
    <row r="204" spans="2:11" s="1" customFormat="1" ht="15" customHeight="1">
      <c r="B204" s="277"/>
      <c r="C204" s="283"/>
      <c r="D204" s="256"/>
      <c r="E204" s="256"/>
      <c r="F204" s="276" t="s">
        <v>45</v>
      </c>
      <c r="G204" s="256"/>
      <c r="H204" s="373" t="s">
        <v>636</v>
      </c>
      <c r="I204" s="373"/>
      <c r="J204" s="373"/>
      <c r="K204" s="298"/>
    </row>
    <row r="205" spans="2:11" s="1" customFormat="1" ht="15" customHeight="1">
      <c r="B205" s="277"/>
      <c r="C205" s="256"/>
      <c r="D205" s="256"/>
      <c r="E205" s="256"/>
      <c r="F205" s="276" t="s">
        <v>43</v>
      </c>
      <c r="G205" s="256"/>
      <c r="H205" s="373" t="s">
        <v>637</v>
      </c>
      <c r="I205" s="373"/>
      <c r="J205" s="373"/>
      <c r="K205" s="298"/>
    </row>
    <row r="206" spans="2:11" s="1" customFormat="1" ht="15" customHeight="1">
      <c r="B206" s="277"/>
      <c r="C206" s="256"/>
      <c r="D206" s="256"/>
      <c r="E206" s="256"/>
      <c r="F206" s="276" t="s">
        <v>44</v>
      </c>
      <c r="G206" s="256"/>
      <c r="H206" s="373" t="s">
        <v>638</v>
      </c>
      <c r="I206" s="373"/>
      <c r="J206" s="373"/>
      <c r="K206" s="298"/>
    </row>
    <row r="207" spans="2:11" s="1" customFormat="1" ht="15" customHeight="1">
      <c r="B207" s="277"/>
      <c r="C207" s="256"/>
      <c r="D207" s="256"/>
      <c r="E207" s="256"/>
      <c r="F207" s="276"/>
      <c r="G207" s="256"/>
      <c r="H207" s="256"/>
      <c r="I207" s="256"/>
      <c r="J207" s="256"/>
      <c r="K207" s="298"/>
    </row>
    <row r="208" spans="2:11" s="1" customFormat="1" ht="15" customHeight="1">
      <c r="B208" s="277"/>
      <c r="C208" s="256" t="s">
        <v>579</v>
      </c>
      <c r="D208" s="256"/>
      <c r="E208" s="256"/>
      <c r="F208" s="276" t="s">
        <v>77</v>
      </c>
      <c r="G208" s="256"/>
      <c r="H208" s="373" t="s">
        <v>639</v>
      </c>
      <c r="I208" s="373"/>
      <c r="J208" s="373"/>
      <c r="K208" s="298"/>
    </row>
    <row r="209" spans="2:11" s="1" customFormat="1" ht="15" customHeight="1">
      <c r="B209" s="277"/>
      <c r="C209" s="283"/>
      <c r="D209" s="256"/>
      <c r="E209" s="256"/>
      <c r="F209" s="276" t="s">
        <v>474</v>
      </c>
      <c r="G209" s="256"/>
      <c r="H209" s="373" t="s">
        <v>475</v>
      </c>
      <c r="I209" s="373"/>
      <c r="J209" s="373"/>
      <c r="K209" s="298"/>
    </row>
    <row r="210" spans="2:11" s="1" customFormat="1" ht="15" customHeight="1">
      <c r="B210" s="277"/>
      <c r="C210" s="256"/>
      <c r="D210" s="256"/>
      <c r="E210" s="256"/>
      <c r="F210" s="276" t="s">
        <v>472</v>
      </c>
      <c r="G210" s="256"/>
      <c r="H210" s="373" t="s">
        <v>640</v>
      </c>
      <c r="I210" s="373"/>
      <c r="J210" s="373"/>
      <c r="K210" s="298"/>
    </row>
    <row r="211" spans="2:11" s="1" customFormat="1" ht="15" customHeight="1">
      <c r="B211" s="315"/>
      <c r="C211" s="283"/>
      <c r="D211" s="283"/>
      <c r="E211" s="283"/>
      <c r="F211" s="276" t="s">
        <v>476</v>
      </c>
      <c r="G211" s="262"/>
      <c r="H211" s="372" t="s">
        <v>477</v>
      </c>
      <c r="I211" s="372"/>
      <c r="J211" s="372"/>
      <c r="K211" s="316"/>
    </row>
    <row r="212" spans="2:11" s="1" customFormat="1" ht="15" customHeight="1">
      <c r="B212" s="315"/>
      <c r="C212" s="283"/>
      <c r="D212" s="283"/>
      <c r="E212" s="283"/>
      <c r="F212" s="276" t="s">
        <v>478</v>
      </c>
      <c r="G212" s="262"/>
      <c r="H212" s="372" t="s">
        <v>641</v>
      </c>
      <c r="I212" s="372"/>
      <c r="J212" s="372"/>
      <c r="K212" s="316"/>
    </row>
    <row r="213" spans="2:11" s="1" customFormat="1" ht="15" customHeight="1">
      <c r="B213" s="315"/>
      <c r="C213" s="283"/>
      <c r="D213" s="283"/>
      <c r="E213" s="283"/>
      <c r="F213" s="317"/>
      <c r="G213" s="262"/>
      <c r="H213" s="318"/>
      <c r="I213" s="318"/>
      <c r="J213" s="318"/>
      <c r="K213" s="316"/>
    </row>
    <row r="214" spans="2:11" s="1" customFormat="1" ht="15" customHeight="1">
      <c r="B214" s="315"/>
      <c r="C214" s="256" t="s">
        <v>603</v>
      </c>
      <c r="D214" s="283"/>
      <c r="E214" s="283"/>
      <c r="F214" s="276">
        <v>1</v>
      </c>
      <c r="G214" s="262"/>
      <c r="H214" s="372" t="s">
        <v>642</v>
      </c>
      <c r="I214" s="372"/>
      <c r="J214" s="372"/>
      <c r="K214" s="316"/>
    </row>
    <row r="215" spans="2:11" s="1" customFormat="1" ht="15" customHeight="1">
      <c r="B215" s="315"/>
      <c r="C215" s="283"/>
      <c r="D215" s="283"/>
      <c r="E215" s="283"/>
      <c r="F215" s="276">
        <v>2</v>
      </c>
      <c r="G215" s="262"/>
      <c r="H215" s="372" t="s">
        <v>643</v>
      </c>
      <c r="I215" s="372"/>
      <c r="J215" s="372"/>
      <c r="K215" s="316"/>
    </row>
    <row r="216" spans="2:11" s="1" customFormat="1" ht="15" customHeight="1">
      <c r="B216" s="315"/>
      <c r="C216" s="283"/>
      <c r="D216" s="283"/>
      <c r="E216" s="283"/>
      <c r="F216" s="276">
        <v>3</v>
      </c>
      <c r="G216" s="262"/>
      <c r="H216" s="372" t="s">
        <v>644</v>
      </c>
      <c r="I216" s="372"/>
      <c r="J216" s="372"/>
      <c r="K216" s="316"/>
    </row>
    <row r="217" spans="2:11" s="1" customFormat="1" ht="15" customHeight="1">
      <c r="B217" s="315"/>
      <c r="C217" s="283"/>
      <c r="D217" s="283"/>
      <c r="E217" s="283"/>
      <c r="F217" s="276">
        <v>4</v>
      </c>
      <c r="G217" s="262"/>
      <c r="H217" s="372" t="s">
        <v>645</v>
      </c>
      <c r="I217" s="372"/>
      <c r="J217" s="372"/>
      <c r="K217" s="316"/>
    </row>
    <row r="218" spans="2:11" s="1" customFormat="1" ht="12.75" customHeight="1">
      <c r="B218" s="319"/>
      <c r="C218" s="320"/>
      <c r="D218" s="320"/>
      <c r="E218" s="320"/>
      <c r="F218" s="320"/>
      <c r="G218" s="320"/>
      <c r="H218" s="320"/>
      <c r="I218" s="320"/>
      <c r="J218" s="320"/>
      <c r="K218" s="321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9:J9"/>
    <mergeCell ref="D11:J11"/>
    <mergeCell ref="D10:J10"/>
    <mergeCell ref="C4:J4"/>
    <mergeCell ref="C6:J6"/>
    <mergeCell ref="C7:J7"/>
    <mergeCell ref="D16:J16"/>
    <mergeCell ref="D17:J17"/>
    <mergeCell ref="F18:J18"/>
    <mergeCell ref="F19:J19"/>
    <mergeCell ref="D15:J15"/>
    <mergeCell ref="C25:J25"/>
    <mergeCell ref="D27:J27"/>
    <mergeCell ref="C26:J26"/>
    <mergeCell ref="F20:J20"/>
    <mergeCell ref="F23:J23"/>
    <mergeCell ref="F21:J21"/>
    <mergeCell ref="F22:J22"/>
    <mergeCell ref="D33:J33"/>
    <mergeCell ref="D34:J34"/>
    <mergeCell ref="D31:J31"/>
    <mergeCell ref="D30:J30"/>
    <mergeCell ref="D28:J2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D61:J61"/>
    <mergeCell ref="D62:J62"/>
    <mergeCell ref="D65:J65"/>
    <mergeCell ref="D63:J63"/>
    <mergeCell ref="D60:J60"/>
    <mergeCell ref="D70:J70"/>
    <mergeCell ref="D68:J68"/>
    <mergeCell ref="D67:J67"/>
    <mergeCell ref="D69:J69"/>
    <mergeCell ref="D66:J66"/>
    <mergeCell ref="C165:J165"/>
    <mergeCell ref="C122:J122"/>
    <mergeCell ref="C147:J147"/>
    <mergeCell ref="C102:J102"/>
    <mergeCell ref="C75:J75"/>
    <mergeCell ref="H200:J200"/>
    <mergeCell ref="C199:J199"/>
    <mergeCell ref="H208:J208"/>
    <mergeCell ref="H206:J206"/>
    <mergeCell ref="H204:J204"/>
    <mergeCell ref="H202:J202"/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20210115a - Parkoviště U ...</vt:lpstr>
      <vt:lpstr>20210115b - Parkoviště U ...</vt:lpstr>
      <vt:lpstr>Pokyny pro vyplnění</vt:lpstr>
      <vt:lpstr>'20210115a - Parkoviště U ...'!Názvy_tisku</vt:lpstr>
      <vt:lpstr>'20210115b - Parkoviště U ...'!Názvy_tisku</vt:lpstr>
      <vt:lpstr>'Rekapitulace stavby'!Názvy_tisku</vt:lpstr>
      <vt:lpstr>'20210115a - Parkoviště U ...'!Oblast_tisku</vt:lpstr>
      <vt:lpstr>'20210115b - Parkoviště U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HP\Jaromír Jirouš</dc:creator>
  <cp:lastModifiedBy>HP</cp:lastModifiedBy>
  <dcterms:created xsi:type="dcterms:W3CDTF">2021-01-18T13:01:43Z</dcterms:created>
  <dcterms:modified xsi:type="dcterms:W3CDTF">2021-01-18T13:03:29Z</dcterms:modified>
</cp:coreProperties>
</file>